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6E18AC27-A069-49B4-81F6-5689345A63C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tem" sheetId="15" r:id="rId1"/>
    <sheet name="ItemFood" sheetId="12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</sheets>
  <definedNames>
    <definedName name="_xlnm._FilterDatabase" localSheetId="2" hidden="1">Accessory!$A$1:$S$17</definedName>
    <definedName name="_xlnm._FilterDatabase" localSheetId="0" hidden="1">Item!$A$1:$O$168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" i="18" l="1"/>
  <c r="U16" i="18"/>
  <c r="U15" i="18"/>
  <c r="U14" i="18"/>
  <c r="U13" i="18"/>
  <c r="U12" i="18"/>
  <c r="U11" i="18"/>
  <c r="U10" i="18"/>
  <c r="U9" i="18"/>
  <c r="U8" i="18"/>
  <c r="U7" i="18"/>
  <c r="U6" i="18"/>
  <c r="U5" i="18"/>
  <c r="U4" i="18"/>
  <c r="U3" i="18"/>
  <c r="A10" i="15"/>
  <c r="C10" i="15"/>
  <c r="D10" i="15"/>
  <c r="N10" i="15"/>
  <c r="A11" i="15"/>
  <c r="C11" i="15"/>
  <c r="D11" i="15"/>
  <c r="N11" i="15"/>
  <c r="A12" i="15"/>
  <c r="C12" i="15"/>
  <c r="D12" i="15"/>
  <c r="N12" i="15"/>
  <c r="A13" i="15"/>
  <c r="C13" i="15"/>
  <c r="D13" i="15"/>
  <c r="N13" i="15"/>
  <c r="A14" i="15"/>
  <c r="C14" i="15"/>
  <c r="D14" i="15"/>
  <c r="N14" i="15"/>
  <c r="A15" i="15"/>
  <c r="C15" i="15"/>
  <c r="D15" i="15"/>
  <c r="N15" i="15"/>
  <c r="A16" i="15"/>
  <c r="C16" i="15"/>
  <c r="D16" i="15"/>
  <c r="N16" i="15"/>
  <c r="B178" i="15"/>
  <c r="C178" i="15"/>
  <c r="B179" i="15"/>
  <c r="C179" i="15"/>
  <c r="B180" i="15"/>
  <c r="C180" i="15"/>
  <c r="B181" i="15"/>
  <c r="C181" i="15"/>
  <c r="B177" i="15"/>
  <c r="B174" i="15"/>
  <c r="C174" i="15"/>
  <c r="B175" i="15"/>
  <c r="C175" i="15"/>
  <c r="B176" i="15"/>
  <c r="C176" i="15"/>
  <c r="B173" i="15"/>
  <c r="B170" i="15"/>
  <c r="C170" i="15"/>
  <c r="B171" i="15"/>
  <c r="C171" i="15"/>
  <c r="B172" i="15"/>
  <c r="C172" i="15"/>
  <c r="B169" i="15"/>
  <c r="M102" i="20"/>
  <c r="AB102" i="20"/>
  <c r="C102" i="20"/>
  <c r="B102" i="20"/>
  <c r="M101" i="20"/>
  <c r="AB101" i="20"/>
  <c r="C101" i="20"/>
  <c r="B101" i="20"/>
  <c r="M100" i="20"/>
  <c r="AB100" i="20"/>
  <c r="C100" i="20"/>
  <c r="B100" i="20"/>
  <c r="M99" i="20"/>
  <c r="AB99" i="20"/>
  <c r="C99" i="20"/>
  <c r="B99" i="20"/>
  <c r="M98" i="20"/>
  <c r="AB98" i="20"/>
  <c r="C98" i="20"/>
  <c r="B98" i="20"/>
  <c r="M97" i="20"/>
  <c r="AB97" i="20"/>
  <c r="C97" i="20"/>
  <c r="B97" i="20"/>
  <c r="M96" i="20"/>
  <c r="AB96" i="20"/>
  <c r="C96" i="20"/>
  <c r="B96" i="20"/>
  <c r="M95" i="20"/>
  <c r="AB95" i="20"/>
  <c r="C95" i="20"/>
  <c r="B95" i="20"/>
  <c r="M94" i="20"/>
  <c r="AB94" i="20"/>
  <c r="C94" i="20"/>
  <c r="B94" i="20"/>
  <c r="M93" i="20"/>
  <c r="AB93" i="20"/>
  <c r="C93" i="20"/>
  <c r="B93" i="20"/>
  <c r="M92" i="20"/>
  <c r="AB92" i="20"/>
  <c r="C92" i="20"/>
  <c r="B92" i="20"/>
  <c r="M91" i="20"/>
  <c r="AB91" i="20"/>
  <c r="C91" i="20"/>
  <c r="B91" i="20"/>
  <c r="M90" i="20"/>
  <c r="AB90" i="20"/>
  <c r="C90" i="20"/>
  <c r="B90" i="20"/>
  <c r="M89" i="20"/>
  <c r="AB89" i="20"/>
  <c r="C89" i="20"/>
  <c r="B89" i="20"/>
  <c r="M88" i="20"/>
  <c r="AB88" i="20"/>
  <c r="C88" i="20"/>
  <c r="B88" i="20"/>
  <c r="M87" i="20"/>
  <c r="AB87" i="20"/>
  <c r="C87" i="20"/>
  <c r="B87" i="20"/>
  <c r="M86" i="20"/>
  <c r="AB86" i="20"/>
  <c r="C86" i="20"/>
  <c r="B86" i="20"/>
  <c r="M85" i="20"/>
  <c r="AB85" i="20"/>
  <c r="C85" i="20"/>
  <c r="B85" i="20"/>
  <c r="M84" i="20"/>
  <c r="AB84" i="20"/>
  <c r="C84" i="20"/>
  <c r="B84" i="20"/>
  <c r="M83" i="20"/>
  <c r="AB83" i="20"/>
  <c r="C83" i="20"/>
  <c r="B83" i="20"/>
  <c r="M82" i="20"/>
  <c r="AB82" i="20"/>
  <c r="C82" i="20"/>
  <c r="B82" i="20"/>
  <c r="M81" i="20"/>
  <c r="AB81" i="20"/>
  <c r="C81" i="20"/>
  <c r="B81" i="20"/>
  <c r="M80" i="20"/>
  <c r="AB80" i="20"/>
  <c r="C80" i="20"/>
  <c r="B80" i="20"/>
  <c r="M79" i="20"/>
  <c r="AB79" i="20"/>
  <c r="C79" i="20"/>
  <c r="B79" i="20"/>
  <c r="M78" i="20"/>
  <c r="AB78" i="20"/>
  <c r="C78" i="20"/>
  <c r="B78" i="20"/>
  <c r="M77" i="20"/>
  <c r="AB77" i="20"/>
  <c r="C77" i="20"/>
  <c r="B77" i="20"/>
  <c r="M76" i="20"/>
  <c r="AB76" i="20"/>
  <c r="C76" i="20"/>
  <c r="B76" i="20"/>
  <c r="M75" i="20"/>
  <c r="AB75" i="20"/>
  <c r="C75" i="20"/>
  <c r="B75" i="20"/>
  <c r="M74" i="20"/>
  <c r="AB74" i="20"/>
  <c r="C74" i="20"/>
  <c r="B74" i="20"/>
  <c r="M73" i="20"/>
  <c r="AB73" i="20"/>
  <c r="C73" i="20"/>
  <c r="B73" i="20"/>
  <c r="M72" i="20"/>
  <c r="AB72" i="20"/>
  <c r="C72" i="20"/>
  <c r="B72" i="20"/>
  <c r="M71" i="20"/>
  <c r="AB71" i="20"/>
  <c r="C71" i="20"/>
  <c r="B71" i="20"/>
  <c r="M70" i="20"/>
  <c r="AB70" i="20"/>
  <c r="C70" i="20"/>
  <c r="B70" i="20"/>
  <c r="M69" i="20"/>
  <c r="AB69" i="20"/>
  <c r="C69" i="20"/>
  <c r="B69" i="20"/>
  <c r="M68" i="20"/>
  <c r="AB68" i="20"/>
  <c r="C68" i="20"/>
  <c r="B68" i="20"/>
  <c r="M67" i="20"/>
  <c r="AB67" i="20"/>
  <c r="C67" i="20"/>
  <c r="B67" i="20"/>
  <c r="M66" i="20"/>
  <c r="AB66" i="20"/>
  <c r="C66" i="20"/>
  <c r="B66" i="20"/>
  <c r="M65" i="20"/>
  <c r="AB65" i="20"/>
  <c r="C65" i="20"/>
  <c r="B65" i="20"/>
  <c r="M64" i="20"/>
  <c r="AB64" i="20"/>
  <c r="C64" i="20"/>
  <c r="B64" i="20"/>
  <c r="M63" i="20"/>
  <c r="AB63" i="20"/>
  <c r="C63" i="20"/>
  <c r="B63" i="20"/>
  <c r="M62" i="20"/>
  <c r="AB62" i="20"/>
  <c r="C62" i="20"/>
  <c r="B62" i="20"/>
  <c r="M61" i="20"/>
  <c r="AB61" i="20"/>
  <c r="C61" i="20"/>
  <c r="B61" i="20"/>
  <c r="M60" i="20"/>
  <c r="AB60" i="20"/>
  <c r="C60" i="20"/>
  <c r="B60" i="20"/>
  <c r="M59" i="20"/>
  <c r="AB59" i="20"/>
  <c r="C59" i="20"/>
  <c r="B59" i="20"/>
  <c r="M58" i="20"/>
  <c r="AB58" i="20"/>
  <c r="C58" i="20"/>
  <c r="B58" i="20"/>
  <c r="M57" i="20"/>
  <c r="AB57" i="20"/>
  <c r="C57" i="20"/>
  <c r="B57" i="20"/>
  <c r="M56" i="20"/>
  <c r="AB56" i="20"/>
  <c r="C56" i="20"/>
  <c r="B56" i="20"/>
  <c r="M55" i="20"/>
  <c r="AB55" i="20"/>
  <c r="C55" i="20"/>
  <c r="B55" i="20"/>
  <c r="M54" i="20"/>
  <c r="AB54" i="20"/>
  <c r="C54" i="20"/>
  <c r="B54" i="20"/>
  <c r="M53" i="20"/>
  <c r="AB53" i="20"/>
  <c r="C53" i="20"/>
  <c r="B53" i="20"/>
  <c r="M52" i="20"/>
  <c r="AB52" i="20"/>
  <c r="C52" i="20"/>
  <c r="B52" i="20"/>
  <c r="M51" i="20"/>
  <c r="AB51" i="20"/>
  <c r="C51" i="20"/>
  <c r="B51" i="20"/>
  <c r="M50" i="20"/>
  <c r="AB50" i="20"/>
  <c r="C50" i="20"/>
  <c r="B50" i="20"/>
  <c r="M49" i="20"/>
  <c r="AB49" i="20"/>
  <c r="C49" i="20"/>
  <c r="B49" i="20"/>
  <c r="M48" i="20"/>
  <c r="AB48" i="20"/>
  <c r="C48" i="20"/>
  <c r="B48" i="20"/>
  <c r="M47" i="20"/>
  <c r="AB47" i="20"/>
  <c r="C47" i="20"/>
  <c r="B47" i="20"/>
  <c r="M46" i="20"/>
  <c r="AB46" i="20"/>
  <c r="C46" i="20"/>
  <c r="B46" i="20"/>
  <c r="M45" i="20"/>
  <c r="AB45" i="20"/>
  <c r="C45" i="20"/>
  <c r="B45" i="20"/>
  <c r="M44" i="20"/>
  <c r="AB44" i="20"/>
  <c r="C44" i="20"/>
  <c r="B44" i="20"/>
  <c r="M43" i="20"/>
  <c r="AB43" i="20"/>
  <c r="C43" i="20"/>
  <c r="B43" i="20"/>
  <c r="M42" i="20"/>
  <c r="AB42" i="20"/>
  <c r="C42" i="20"/>
  <c r="B42" i="20"/>
  <c r="M41" i="20"/>
  <c r="AB41" i="20"/>
  <c r="C41" i="20"/>
  <c r="B41" i="20"/>
  <c r="M40" i="20"/>
  <c r="AB40" i="20"/>
  <c r="C40" i="20"/>
  <c r="B40" i="20"/>
  <c r="M39" i="20"/>
  <c r="AB39" i="20"/>
  <c r="C39" i="20"/>
  <c r="B39" i="20"/>
  <c r="M38" i="20"/>
  <c r="AB38" i="20"/>
  <c r="C38" i="20"/>
  <c r="B38" i="20"/>
  <c r="M37" i="20"/>
  <c r="AB37" i="20"/>
  <c r="C37" i="20"/>
  <c r="B37" i="20"/>
  <c r="M36" i="20"/>
  <c r="AB36" i="20"/>
  <c r="C36" i="20"/>
  <c r="B36" i="20"/>
  <c r="M35" i="20"/>
  <c r="AB35" i="20"/>
  <c r="C35" i="20"/>
  <c r="B35" i="20"/>
  <c r="M34" i="20"/>
  <c r="AB34" i="20"/>
  <c r="C34" i="20"/>
  <c r="B34" i="20"/>
  <c r="M33" i="20"/>
  <c r="AB33" i="20"/>
  <c r="C33" i="20"/>
  <c r="B33" i="20"/>
  <c r="M32" i="20"/>
  <c r="AB32" i="20"/>
  <c r="C32" i="20"/>
  <c r="B32" i="20"/>
  <c r="M31" i="20"/>
  <c r="AB31" i="20"/>
  <c r="C31" i="20"/>
  <c r="B31" i="20"/>
  <c r="M30" i="20"/>
  <c r="AB30" i="20"/>
  <c r="C30" i="20"/>
  <c r="B30" i="20"/>
  <c r="M29" i="20"/>
  <c r="AB29" i="20"/>
  <c r="C29" i="20"/>
  <c r="B29" i="20"/>
  <c r="M28" i="20"/>
  <c r="AB28" i="20"/>
  <c r="C28" i="20"/>
  <c r="B28" i="20"/>
  <c r="M27" i="20"/>
  <c r="AB27" i="20"/>
  <c r="C27" i="20"/>
  <c r="B27" i="20"/>
  <c r="M26" i="20"/>
  <c r="AB26" i="20"/>
  <c r="C26" i="20"/>
  <c r="B26" i="20"/>
  <c r="M25" i="20"/>
  <c r="AB25" i="20"/>
  <c r="C25" i="20"/>
  <c r="B25" i="20"/>
  <c r="M24" i="20"/>
  <c r="AB24" i="20"/>
  <c r="C24" i="20"/>
  <c r="B24" i="20"/>
  <c r="M23" i="20"/>
  <c r="AB23" i="20"/>
  <c r="C23" i="20"/>
  <c r="B23" i="20"/>
  <c r="M22" i="20"/>
  <c r="AB22" i="20"/>
  <c r="C22" i="20"/>
  <c r="B22" i="20"/>
  <c r="M21" i="20"/>
  <c r="AB21" i="20"/>
  <c r="C21" i="20"/>
  <c r="B21" i="20"/>
  <c r="M20" i="20"/>
  <c r="AB20" i="20"/>
  <c r="C20" i="20"/>
  <c r="B20" i="20"/>
  <c r="M19" i="20"/>
  <c r="AB19" i="20"/>
  <c r="C19" i="20"/>
  <c r="B19" i="20"/>
  <c r="M18" i="20"/>
  <c r="AB18" i="20"/>
  <c r="C18" i="20"/>
  <c r="B18" i="20"/>
  <c r="M17" i="20"/>
  <c r="AB17" i="20"/>
  <c r="C17" i="20"/>
  <c r="B17" i="20"/>
  <c r="M16" i="20"/>
  <c r="AB16" i="20"/>
  <c r="C16" i="20"/>
  <c r="B16" i="20"/>
  <c r="M15" i="20"/>
  <c r="AB15" i="20"/>
  <c r="C15" i="20"/>
  <c r="B15" i="20"/>
  <c r="M14" i="20"/>
  <c r="AB14" i="20"/>
  <c r="C14" i="20"/>
  <c r="B14" i="20"/>
  <c r="M13" i="20"/>
  <c r="AB13" i="20"/>
  <c r="C13" i="20"/>
  <c r="B13" i="20"/>
  <c r="M12" i="20"/>
  <c r="AB12" i="20"/>
  <c r="C12" i="20"/>
  <c r="B12" i="20"/>
  <c r="M11" i="20"/>
  <c r="AB11" i="20"/>
  <c r="C11" i="20"/>
  <c r="B11" i="20"/>
  <c r="M10" i="20"/>
  <c r="AB10" i="20"/>
  <c r="C10" i="20"/>
  <c r="B10" i="20"/>
  <c r="M9" i="20"/>
  <c r="AB9" i="20"/>
  <c r="C9" i="20"/>
  <c r="B9" i="20"/>
  <c r="M8" i="20"/>
  <c r="AB8" i="20"/>
  <c r="C8" i="20"/>
  <c r="B8" i="20"/>
  <c r="M7" i="20"/>
  <c r="AB7" i="20"/>
  <c r="C7" i="20"/>
  <c r="B7" i="20"/>
  <c r="M6" i="20"/>
  <c r="AB6" i="20"/>
  <c r="C6" i="20"/>
  <c r="B6" i="20"/>
  <c r="M5" i="20"/>
  <c r="AB5" i="20"/>
  <c r="C5" i="20"/>
  <c r="B5" i="20"/>
  <c r="M4" i="20"/>
  <c r="AB4" i="20"/>
  <c r="C4" i="20"/>
  <c r="B4" i="20"/>
  <c r="M3" i="20"/>
  <c r="AB3" i="20"/>
  <c r="C3" i="20"/>
  <c r="B3" i="20"/>
  <c r="F14" i="19"/>
  <c r="F13" i="19"/>
  <c r="F12" i="19"/>
  <c r="F11" i="19"/>
  <c r="F10" i="19"/>
  <c r="F9" i="19"/>
  <c r="F8" i="19"/>
  <c r="F7" i="19"/>
  <c r="F6" i="19"/>
  <c r="F5" i="19"/>
  <c r="F4" i="19"/>
  <c r="F3" i="19"/>
  <c r="F834" i="17"/>
  <c r="F837" i="17"/>
  <c r="F836" i="17"/>
  <c r="F835" i="17"/>
  <c r="F833" i="17"/>
  <c r="F832" i="17"/>
  <c r="F831" i="17"/>
  <c r="F830" i="17"/>
  <c r="F829" i="17"/>
  <c r="F828" i="17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G156" i="11"/>
  <c r="G157" i="11"/>
  <c r="G158" i="11"/>
  <c r="G159" i="11"/>
  <c r="G160" i="11"/>
  <c r="G161" i="11"/>
  <c r="G162" i="11"/>
  <c r="G163" i="11"/>
  <c r="A177" i="15"/>
  <c r="C177" i="15"/>
  <c r="D177" i="15"/>
  <c r="N177" i="15"/>
  <c r="A178" i="15"/>
  <c r="D178" i="15"/>
  <c r="N178" i="15"/>
  <c r="A179" i="15"/>
  <c r="D179" i="15"/>
  <c r="N179" i="15"/>
  <c r="A180" i="15"/>
  <c r="D180" i="15"/>
  <c r="N180" i="15"/>
  <c r="A181" i="15"/>
  <c r="D181" i="15"/>
  <c r="N181" i="15"/>
  <c r="U24" i="12"/>
  <c r="U25" i="12"/>
  <c r="U26" i="12"/>
  <c r="U27" i="12"/>
  <c r="U28" i="12"/>
  <c r="C80" i="16"/>
  <c r="C81" i="16"/>
  <c r="C82" i="16"/>
  <c r="C83" i="16"/>
  <c r="R80" i="16"/>
  <c r="R81" i="16"/>
  <c r="R82" i="16"/>
  <c r="R83" i="16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6" i="17"/>
  <c r="F797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78" i="17"/>
  <c r="F779" i="17"/>
  <c r="F780" i="17"/>
  <c r="F781" i="17"/>
  <c r="F777" i="17"/>
  <c r="F776" i="17"/>
  <c r="F775" i="17"/>
  <c r="F770" i="17"/>
  <c r="F771" i="17"/>
  <c r="F772" i="17"/>
  <c r="F773" i="17"/>
  <c r="F774" i="17"/>
  <c r="F769" i="17"/>
  <c r="A3" i="15"/>
  <c r="C3" i="15"/>
  <c r="D3" i="15"/>
  <c r="N3" i="15"/>
  <c r="A4" i="15"/>
  <c r="C4" i="15"/>
  <c r="D4" i="15"/>
  <c r="N4" i="15"/>
  <c r="A5" i="15"/>
  <c r="C5" i="15"/>
  <c r="D5" i="15"/>
  <c r="N5" i="15"/>
  <c r="A6" i="15"/>
  <c r="C6" i="15"/>
  <c r="D6" i="15"/>
  <c r="N6" i="15"/>
  <c r="A7" i="15"/>
  <c r="C7" i="15"/>
  <c r="D7" i="15"/>
  <c r="N7" i="15"/>
  <c r="A8" i="15"/>
  <c r="C8" i="15"/>
  <c r="D8" i="15"/>
  <c r="N8" i="15"/>
  <c r="A9" i="15"/>
  <c r="C9" i="15"/>
  <c r="D9" i="15"/>
  <c r="N9" i="15"/>
  <c r="A2" i="15"/>
  <c r="C2" i="15"/>
  <c r="D2" i="15"/>
  <c r="N2" i="15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3" i="16"/>
  <c r="G179" i="11"/>
  <c r="G178" i="11"/>
  <c r="G177" i="11"/>
  <c r="G176" i="11"/>
  <c r="G175" i="11"/>
  <c r="G174" i="11"/>
  <c r="G173" i="11"/>
  <c r="G172" i="11"/>
  <c r="A176" i="15"/>
  <c r="D176" i="15"/>
  <c r="N176" i="15"/>
  <c r="A175" i="15"/>
  <c r="D175" i="15"/>
  <c r="N175" i="15"/>
  <c r="A174" i="15"/>
  <c r="D174" i="15"/>
  <c r="N174" i="15"/>
  <c r="A173" i="15"/>
  <c r="C173" i="15"/>
  <c r="D173" i="15"/>
  <c r="N173" i="15"/>
  <c r="U23" i="12"/>
  <c r="U22" i="12"/>
  <c r="U21" i="12"/>
  <c r="U20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E434" i="17"/>
  <c r="A28" i="17"/>
  <c r="F28" i="17"/>
  <c r="B28" i="17"/>
  <c r="D28" i="17"/>
  <c r="E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A570" i="17"/>
  <c r="E570" i="17"/>
  <c r="F570" i="17"/>
  <c r="A571" i="17"/>
  <c r="F571" i="17"/>
  <c r="A572" i="17"/>
  <c r="B572" i="17"/>
  <c r="D572" i="17"/>
  <c r="F572" i="17"/>
  <c r="A573" i="17"/>
  <c r="E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C3" i="16"/>
  <c r="D3" i="16"/>
  <c r="G3" i="16"/>
  <c r="H3" i="16"/>
  <c r="R3" i="16"/>
  <c r="C4" i="16"/>
  <c r="D4" i="16"/>
  <c r="G4" i="16"/>
  <c r="H4" i="16"/>
  <c r="R4" i="16"/>
  <c r="C5" i="16"/>
  <c r="D5" i="16"/>
  <c r="G5" i="16"/>
  <c r="H5" i="16"/>
  <c r="R5" i="16"/>
  <c r="C6" i="16"/>
  <c r="D6" i="16"/>
  <c r="G6" i="16"/>
  <c r="H6" i="16"/>
  <c r="R6" i="16"/>
  <c r="C7" i="16"/>
  <c r="D7" i="16"/>
  <c r="G7" i="16"/>
  <c r="H7" i="16"/>
  <c r="R7" i="16"/>
  <c r="C8" i="16"/>
  <c r="D8" i="16"/>
  <c r="G8" i="16"/>
  <c r="H8" i="16"/>
  <c r="R8" i="16"/>
  <c r="C9" i="16"/>
  <c r="D9" i="16"/>
  <c r="G9" i="16"/>
  <c r="H9" i="16"/>
  <c r="R9" i="16"/>
  <c r="C10" i="16"/>
  <c r="D10" i="16"/>
  <c r="G10" i="16"/>
  <c r="H10" i="16"/>
  <c r="R10" i="16"/>
  <c r="C11" i="16"/>
  <c r="D11" i="16"/>
  <c r="G11" i="16"/>
  <c r="H11" i="16"/>
  <c r="R11" i="16"/>
  <c r="C12" i="16"/>
  <c r="D12" i="16"/>
  <c r="G12" i="16"/>
  <c r="H12" i="16"/>
  <c r="R12" i="16"/>
  <c r="C13" i="16"/>
  <c r="D13" i="16"/>
  <c r="G13" i="16"/>
  <c r="H13" i="16"/>
  <c r="R13" i="16"/>
  <c r="C14" i="16"/>
  <c r="D14" i="16"/>
  <c r="G14" i="16"/>
  <c r="H14" i="16"/>
  <c r="R14" i="16"/>
  <c r="C15" i="16"/>
  <c r="D15" i="16"/>
  <c r="G15" i="16"/>
  <c r="H15" i="16"/>
  <c r="R15" i="16"/>
  <c r="C16" i="16"/>
  <c r="D16" i="16"/>
  <c r="G16" i="16"/>
  <c r="H16" i="16"/>
  <c r="R16" i="16"/>
  <c r="C17" i="16"/>
  <c r="D17" i="16"/>
  <c r="G17" i="16"/>
  <c r="H17" i="16"/>
  <c r="R17" i="16"/>
  <c r="C18" i="16"/>
  <c r="D18" i="16"/>
  <c r="G18" i="16"/>
  <c r="H18" i="16"/>
  <c r="R18" i="16"/>
  <c r="C19" i="16"/>
  <c r="D19" i="16"/>
  <c r="G19" i="16"/>
  <c r="H19" i="16"/>
  <c r="R19" i="16"/>
  <c r="C20" i="16"/>
  <c r="D20" i="16"/>
  <c r="G20" i="16"/>
  <c r="H20" i="16"/>
  <c r="R20" i="16"/>
  <c r="C21" i="16"/>
  <c r="D21" i="16"/>
  <c r="G21" i="16"/>
  <c r="H21" i="16"/>
  <c r="R21" i="16"/>
  <c r="C22" i="16"/>
  <c r="D22" i="16"/>
  <c r="G22" i="16"/>
  <c r="H22" i="16"/>
  <c r="R22" i="16"/>
  <c r="C23" i="16"/>
  <c r="D23" i="16"/>
  <c r="G23" i="16"/>
  <c r="R23" i="16"/>
  <c r="C24" i="16"/>
  <c r="D24" i="16"/>
  <c r="G24" i="16"/>
  <c r="R24" i="16"/>
  <c r="C25" i="16"/>
  <c r="D25" i="16"/>
  <c r="G25" i="16"/>
  <c r="R25" i="16"/>
  <c r="C26" i="16"/>
  <c r="D26" i="16"/>
  <c r="G26" i="16"/>
  <c r="R26" i="16"/>
  <c r="C27" i="16"/>
  <c r="D27" i="16"/>
  <c r="G27" i="16"/>
  <c r="R27" i="16"/>
  <c r="C28" i="16"/>
  <c r="D28" i="16"/>
  <c r="G28" i="16"/>
  <c r="R28" i="16"/>
  <c r="C29" i="16"/>
  <c r="D29" i="16"/>
  <c r="G29" i="16"/>
  <c r="R29" i="16"/>
  <c r="C30" i="16"/>
  <c r="D30" i="16"/>
  <c r="G30" i="16"/>
  <c r="R30" i="16"/>
  <c r="C31" i="16"/>
  <c r="D31" i="16"/>
  <c r="G31" i="16"/>
  <c r="H31" i="16"/>
  <c r="R31" i="16"/>
  <c r="C32" i="16"/>
  <c r="D32" i="16"/>
  <c r="G32" i="16"/>
  <c r="R32" i="16"/>
  <c r="C33" i="16"/>
  <c r="D33" i="16"/>
  <c r="G33" i="16"/>
  <c r="R33" i="16"/>
  <c r="C34" i="16"/>
  <c r="D34" i="16"/>
  <c r="G34" i="16"/>
  <c r="R34" i="16"/>
  <c r="C35" i="16"/>
  <c r="D35" i="16"/>
  <c r="G35" i="16"/>
  <c r="R35" i="16"/>
  <c r="C36" i="16"/>
  <c r="D36" i="16"/>
  <c r="G36" i="16"/>
  <c r="R36" i="16"/>
  <c r="C37" i="16"/>
  <c r="D37" i="16"/>
  <c r="G37" i="16"/>
  <c r="R37" i="16"/>
  <c r="C38" i="16"/>
  <c r="D38" i="16"/>
  <c r="G38" i="16"/>
  <c r="H38" i="16"/>
  <c r="R38" i="16"/>
  <c r="C39" i="16"/>
  <c r="D39" i="16"/>
  <c r="G39" i="16"/>
  <c r="R39" i="16"/>
  <c r="C40" i="16"/>
  <c r="D40" i="16"/>
  <c r="G40" i="16"/>
  <c r="R40" i="16"/>
  <c r="C41" i="16"/>
  <c r="D41" i="16"/>
  <c r="G41" i="16"/>
  <c r="R41" i="16"/>
  <c r="C42" i="16"/>
  <c r="D42" i="16"/>
  <c r="G42" i="16"/>
  <c r="R42" i="16"/>
  <c r="C43" i="16"/>
  <c r="D43" i="16"/>
  <c r="G43" i="16"/>
  <c r="R43" i="16"/>
  <c r="C44" i="16"/>
  <c r="D44" i="16"/>
  <c r="G44" i="16"/>
  <c r="R44" i="16"/>
  <c r="C45" i="16"/>
  <c r="D45" i="16"/>
  <c r="G45" i="16"/>
  <c r="R45" i="16"/>
  <c r="C46" i="16"/>
  <c r="D46" i="16"/>
  <c r="G46" i="16"/>
  <c r="R46" i="16"/>
  <c r="C47" i="16"/>
  <c r="D47" i="16"/>
  <c r="G47" i="16"/>
  <c r="R47" i="16"/>
  <c r="C48" i="16"/>
  <c r="D48" i="16"/>
  <c r="G48" i="16"/>
  <c r="R48" i="16"/>
  <c r="C49" i="16"/>
  <c r="D49" i="16"/>
  <c r="G49" i="16"/>
  <c r="R49" i="16"/>
  <c r="C50" i="16"/>
  <c r="D50" i="16"/>
  <c r="G50" i="16"/>
  <c r="H50" i="16"/>
  <c r="R50" i="16"/>
  <c r="C51" i="16"/>
  <c r="D51" i="16"/>
  <c r="G51" i="16"/>
  <c r="H51" i="16"/>
  <c r="R51" i="16"/>
  <c r="C52" i="16"/>
  <c r="D52" i="16"/>
  <c r="G52" i="16"/>
  <c r="H52" i="16"/>
  <c r="R52" i="16"/>
  <c r="C53" i="16"/>
  <c r="D53" i="16"/>
  <c r="G53" i="16"/>
  <c r="R53" i="16"/>
  <c r="C54" i="16"/>
  <c r="D54" i="16"/>
  <c r="G54" i="16"/>
  <c r="R54" i="16"/>
  <c r="C55" i="16"/>
  <c r="D55" i="16"/>
  <c r="G55" i="16"/>
  <c r="R55" i="16"/>
  <c r="C56" i="16"/>
  <c r="D56" i="16"/>
  <c r="G56" i="16"/>
  <c r="R56" i="16"/>
  <c r="C57" i="16"/>
  <c r="D57" i="16"/>
  <c r="G57" i="16"/>
  <c r="R57" i="16"/>
  <c r="C58" i="16"/>
  <c r="D58" i="16"/>
  <c r="G58" i="16"/>
  <c r="R58" i="16"/>
  <c r="C59" i="16"/>
  <c r="D59" i="16"/>
  <c r="G59" i="16"/>
  <c r="R59" i="16"/>
  <c r="C60" i="16"/>
  <c r="D60" i="16"/>
  <c r="G60" i="16"/>
  <c r="R60" i="16"/>
  <c r="C61" i="16"/>
  <c r="D61" i="16"/>
  <c r="G61" i="16"/>
  <c r="R61" i="16"/>
  <c r="C62" i="16"/>
  <c r="D62" i="16"/>
  <c r="G62" i="16"/>
  <c r="R62" i="16"/>
  <c r="C63" i="16"/>
  <c r="D63" i="16"/>
  <c r="G63" i="16"/>
  <c r="R63" i="16"/>
  <c r="C64" i="16"/>
  <c r="D64" i="16"/>
  <c r="G64" i="16"/>
  <c r="R64" i="16"/>
  <c r="C65" i="16"/>
  <c r="D65" i="16"/>
  <c r="G65" i="16"/>
  <c r="R65" i="16"/>
  <c r="C66" i="16"/>
  <c r="D66" i="16"/>
  <c r="G66" i="16"/>
  <c r="R66" i="16"/>
  <c r="C67" i="16"/>
  <c r="D67" i="16"/>
  <c r="G67" i="16"/>
  <c r="R67" i="16"/>
  <c r="C68" i="16"/>
  <c r="D68" i="16"/>
  <c r="G68" i="16"/>
  <c r="R68" i="16"/>
  <c r="C69" i="16"/>
  <c r="D69" i="16"/>
  <c r="G69" i="16"/>
  <c r="R69" i="16"/>
  <c r="C70" i="16"/>
  <c r="D70" i="16"/>
  <c r="G70" i="16"/>
  <c r="R70" i="16"/>
  <c r="C71" i="16"/>
  <c r="D71" i="16"/>
  <c r="G71" i="16"/>
  <c r="R71" i="16"/>
  <c r="C72" i="16"/>
  <c r="D72" i="16"/>
  <c r="G72" i="16"/>
  <c r="R72" i="16"/>
  <c r="C73" i="16"/>
  <c r="D73" i="16"/>
  <c r="G73" i="16"/>
  <c r="R73" i="16"/>
  <c r="C74" i="16"/>
  <c r="D74" i="16"/>
  <c r="G74" i="16"/>
  <c r="R74" i="16"/>
  <c r="C75" i="16"/>
  <c r="D75" i="16"/>
  <c r="G75" i="16"/>
  <c r="R75" i="16"/>
  <c r="C88" i="16"/>
  <c r="R88" i="16"/>
  <c r="C89" i="16"/>
  <c r="R89" i="16"/>
  <c r="C90" i="16"/>
  <c r="R90" i="16"/>
  <c r="C91" i="16"/>
  <c r="R91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69" i="15"/>
  <c r="D166" i="15"/>
  <c r="D167" i="15"/>
  <c r="D168" i="15"/>
  <c r="D165" i="15"/>
  <c r="D170" i="15"/>
  <c r="D171" i="15"/>
  <c r="D172" i="15"/>
  <c r="D169" i="15"/>
  <c r="A170" i="15"/>
  <c r="A171" i="15"/>
  <c r="A172" i="15"/>
  <c r="A169" i="15"/>
  <c r="N172" i="15"/>
  <c r="N171" i="15"/>
  <c r="N170" i="15"/>
  <c r="N169" i="15"/>
  <c r="A168" i="15"/>
  <c r="B168" i="15"/>
  <c r="C168" i="15"/>
  <c r="N168" i="15"/>
  <c r="A167" i="15"/>
  <c r="B167" i="15"/>
  <c r="C167" i="15"/>
  <c r="N167" i="15"/>
  <c r="A166" i="15"/>
  <c r="B166" i="15"/>
  <c r="C166" i="15"/>
  <c r="N166" i="15"/>
  <c r="A165" i="15"/>
  <c r="B165" i="15"/>
  <c r="C165" i="15"/>
  <c r="N165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A143" i="15"/>
  <c r="B143" i="15"/>
  <c r="C143" i="15"/>
  <c r="D143" i="15"/>
  <c r="E143" i="15"/>
  <c r="F143" i="15"/>
  <c r="G143" i="15"/>
  <c r="H143" i="15"/>
  <c r="N143" i="15"/>
  <c r="A142" i="15"/>
  <c r="B142" i="15"/>
  <c r="C142" i="15"/>
  <c r="D142" i="15"/>
  <c r="E142" i="15"/>
  <c r="F142" i="15"/>
  <c r="G142" i="15"/>
  <c r="H142" i="15"/>
  <c r="N142" i="15"/>
  <c r="A141" i="15"/>
  <c r="B141" i="15"/>
  <c r="C141" i="15"/>
  <c r="D141" i="15"/>
  <c r="E141" i="15"/>
  <c r="F141" i="15"/>
  <c r="G141" i="15"/>
  <c r="H141" i="15"/>
  <c r="N141" i="15"/>
  <c r="A140" i="15"/>
  <c r="B140" i="15"/>
  <c r="C140" i="15"/>
  <c r="D140" i="15"/>
  <c r="E140" i="15"/>
  <c r="F140" i="15"/>
  <c r="G140" i="15"/>
  <c r="H140" i="15"/>
  <c r="N140" i="15"/>
  <c r="A139" i="15"/>
  <c r="B139" i="15"/>
  <c r="C139" i="15"/>
  <c r="D139" i="15"/>
  <c r="E139" i="15"/>
  <c r="F139" i="15"/>
  <c r="G139" i="15"/>
  <c r="H139" i="15"/>
  <c r="N139" i="15"/>
  <c r="A138" i="15"/>
  <c r="B138" i="15"/>
  <c r="C138" i="15"/>
  <c r="D138" i="15"/>
  <c r="E138" i="15"/>
  <c r="F138" i="15"/>
  <c r="G138" i="15"/>
  <c r="H138" i="15"/>
  <c r="N138" i="15"/>
  <c r="A137" i="15"/>
  <c r="B137" i="15"/>
  <c r="C137" i="15"/>
  <c r="D137" i="15"/>
  <c r="E137" i="15"/>
  <c r="F137" i="15"/>
  <c r="G137" i="15"/>
  <c r="H137" i="15"/>
  <c r="N137" i="15"/>
  <c r="A136" i="15"/>
  <c r="B136" i="15"/>
  <c r="C136" i="15"/>
  <c r="D136" i="15"/>
  <c r="E136" i="15"/>
  <c r="F136" i="15"/>
  <c r="G136" i="15"/>
  <c r="H136" i="15"/>
  <c r="N136" i="15"/>
  <c r="A135" i="15"/>
  <c r="B135" i="15"/>
  <c r="C135" i="15"/>
  <c r="D135" i="15"/>
  <c r="E135" i="15"/>
  <c r="F135" i="15"/>
  <c r="G135" i="15"/>
  <c r="H135" i="15"/>
  <c r="N135" i="15"/>
  <c r="A134" i="15"/>
  <c r="B134" i="15"/>
  <c r="C134" i="15"/>
  <c r="D134" i="15"/>
  <c r="E134" i="15"/>
  <c r="F134" i="15"/>
  <c r="G134" i="15"/>
  <c r="H134" i="15"/>
  <c r="N134" i="15"/>
  <c r="A133" i="15"/>
  <c r="B133" i="15"/>
  <c r="C133" i="15"/>
  <c r="D133" i="15"/>
  <c r="E133" i="15"/>
  <c r="F133" i="15"/>
  <c r="G133" i="15"/>
  <c r="H133" i="15"/>
  <c r="N133" i="15"/>
  <c r="A132" i="15"/>
  <c r="B132" i="15"/>
  <c r="C132" i="15"/>
  <c r="D132" i="15"/>
  <c r="E132" i="15"/>
  <c r="F132" i="15"/>
  <c r="G132" i="15"/>
  <c r="H132" i="15"/>
  <c r="N132" i="15"/>
  <c r="A131" i="15"/>
  <c r="B131" i="15"/>
  <c r="C131" i="15"/>
  <c r="D131" i="15"/>
  <c r="E131" i="15"/>
  <c r="F131" i="15"/>
  <c r="G131" i="15"/>
  <c r="H131" i="15"/>
  <c r="N131" i="15"/>
  <c r="A130" i="15"/>
  <c r="B130" i="15"/>
  <c r="C130" i="15"/>
  <c r="D130" i="15"/>
  <c r="E130" i="15"/>
  <c r="F130" i="15"/>
  <c r="G130" i="15"/>
  <c r="H130" i="15"/>
  <c r="N130" i="15"/>
  <c r="A129" i="15"/>
  <c r="B129" i="15"/>
  <c r="C129" i="15"/>
  <c r="D129" i="15"/>
  <c r="E129" i="15"/>
  <c r="F129" i="15"/>
  <c r="G129" i="15"/>
  <c r="H129" i="15"/>
  <c r="N129" i="15"/>
  <c r="A128" i="15"/>
  <c r="B128" i="15"/>
  <c r="C128" i="15"/>
  <c r="D128" i="15"/>
  <c r="E128" i="15"/>
  <c r="F128" i="15"/>
  <c r="G128" i="15"/>
  <c r="H128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  <c r="F748" i="17"/>
  <c r="F674" i="17"/>
  <c r="F656" i="17"/>
  <c r="F644" i="17"/>
  <c r="F626" i="17"/>
  <c r="F696" i="17"/>
  <c r="F650" i="17"/>
  <c r="F714" i="17"/>
  <c r="F684" i="17"/>
  <c r="F668" i="17"/>
  <c r="F638" i="17"/>
  <c r="F620" i="17"/>
  <c r="F462" i="17"/>
  <c r="F254" i="17"/>
  <c r="F246" i="17"/>
  <c r="F194" i="17"/>
  <c r="F470" i="17"/>
  <c r="F573" i="17"/>
  <c r="F569" i="17"/>
  <c r="F555" i="17"/>
  <c r="F478" i="17"/>
  <c r="F404" i="17"/>
  <c r="F4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配饰类型：
1-头部
2-背部
3-两侧
4-套装
5-精灵上
6-精灵下
7-纹身
8-背景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1.Dummy_head 头部挂点
2.Dummy_wing 翅膀挂点
3.Dummy_taozhuang套装挂点
8.TopLet 左上角小精灵根物体
9.BottomRight 右下角小精灵根物体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0000000-0006-0000-0A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00000000-0006-0000-0C00-000001000000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sharedStrings.xml><?xml version="1.0" encoding="utf-8"?>
<sst xmlns="http://schemas.openxmlformats.org/spreadsheetml/2006/main" count="3585" uniqueCount="2039">
  <si>
    <t>&lt;Item Id="40001" Type="4" Name="nim0101" getImage="Home_box_nim_ocean brim01 (1)" Icon="" StoryBg="" AudioId="" Description=""/&gt;</t>
  </si>
  <si>
    <t>ID</t>
    <phoneticPr fontId="4" type="noConversion"/>
  </si>
  <si>
    <t>Type</t>
    <phoneticPr fontId="4" type="noConversion"/>
  </si>
  <si>
    <t>Name</t>
    <phoneticPr fontId="4" type="noConversion"/>
  </si>
  <si>
    <t>getImage</t>
    <phoneticPr fontId="4" type="noConversion"/>
  </si>
  <si>
    <t>Icon</t>
    <phoneticPr fontId="4" type="noConversion"/>
  </si>
  <si>
    <t>StoryBg</t>
    <phoneticPr fontId="4" type="noConversion"/>
  </si>
  <si>
    <t>AudioId</t>
    <phoneticPr fontId="4" type="noConversion"/>
  </si>
  <si>
    <t>Description</t>
    <phoneticPr fontId="4" type="noConversion"/>
  </si>
  <si>
    <t>Image</t>
    <phoneticPr fontId="4" type="noConversion"/>
  </si>
  <si>
    <t>Audio</t>
    <phoneticPr fontId="4" type="noConversion"/>
  </si>
  <si>
    <t>Animation</t>
    <phoneticPr fontId="4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</si>
  <si>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</si>
  <si>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</si>
  <si>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</si>
  <si>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</si>
  <si>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</si>
  <si>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</si>
  <si>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</si>
  <si>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</si>
  <si>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</si>
  <si>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</si>
  <si>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</si>
  <si>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</si>
  <si>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</si>
  <si>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</si>
  <si>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</si>
  <si>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</si>
  <si>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</si>
  <si>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</si>
  <si>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</si>
  <si>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</si>
  <si>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</si>
  <si>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</si>
  <si>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</si>
  <si>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</si>
  <si>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</si>
  <si>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</si>
  <si>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</si>
  <si>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</si>
  <si>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</si>
  <si>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</si>
  <si>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</si>
  <si>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</si>
  <si>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</si>
  <si>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</si>
  <si>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</si>
  <si>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</si>
  <si>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</si>
  <si>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</si>
  <si>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</si>
  <si>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</si>
  <si>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</si>
  <si>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</si>
  <si>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</si>
  <si>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</si>
  <si>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</si>
  <si>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</si>
  <si>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</si>
  <si>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</si>
  <si>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</si>
  <si>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</si>
  <si>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</si>
  <si>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</si>
  <si>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</si>
  <si>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</si>
  <si>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</si>
  <si>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</si>
  <si>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</si>
  <si>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</si>
  <si>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</si>
  <si>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</si>
  <si>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</si>
  <si>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</si>
  <si>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</si>
  <si>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</si>
  <si>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</si>
  <si>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</si>
  <si>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</si>
  <si>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</si>
  <si>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</si>
  <si>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</si>
  <si>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</si>
  <si>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</si>
  <si>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</si>
  <si>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</si>
  <si>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</si>
  <si>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</si>
  <si>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</si>
  <si>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</si>
  <si>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</si>
  <si>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</si>
  <si>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</si>
  <si>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</si>
  <si>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</si>
  <si>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</si>
  <si>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</si>
  <si>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</si>
  <si>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</si>
  <si>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</si>
  <si>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</si>
  <si>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</si>
  <si>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</si>
  <si>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</si>
  <si>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</si>
  <si>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</si>
  <si>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</si>
  <si>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</si>
  <si>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</si>
  <si>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</si>
  <si>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</si>
  <si>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</si>
  <si>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</si>
  <si>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</si>
  <si>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</si>
  <si>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</si>
  <si>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</si>
  <si>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</si>
  <si>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</si>
  <si>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</si>
  <si>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</si>
  <si>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</si>
  <si>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</si>
  <si>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</si>
  <si>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</si>
  <si>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</si>
  <si>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</si>
  <si>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</si>
  <si>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</si>
  <si>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</si>
  <si>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</si>
  <si>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</si>
  <si>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</si>
  <si>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</si>
  <si>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</si>
  <si>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</si>
  <si>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</si>
  <si>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4" type="noConversion"/>
  </si>
  <si>
    <t>输入</t>
    <phoneticPr fontId="4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</si>
  <si>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</si>
  <si>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</si>
  <si>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</si>
  <si>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</si>
  <si>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</si>
  <si>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</si>
  <si>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</si>
  <si>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</si>
  <si>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</si>
  <si>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</si>
  <si>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</si>
  <si>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</si>
  <si>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</si>
  <si>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</si>
  <si>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</si>
  <si>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</si>
  <si>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</si>
  <si>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</si>
  <si>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</si>
  <si>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</si>
  <si>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</si>
  <si>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</si>
  <si>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</si>
  <si>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</si>
  <si>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</si>
  <si>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</si>
  <si>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</si>
  <si>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</si>
  <si>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</si>
  <si>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</si>
  <si>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</si>
  <si>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</si>
  <si>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</si>
  <si>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</si>
  <si>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</si>
  <si>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</si>
  <si>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</si>
  <si>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</si>
  <si>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</si>
  <si>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</si>
  <si>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</si>
  <si>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4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</si>
  <si>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</si>
  <si>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</si>
  <si>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</si>
  <si>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</si>
  <si>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</si>
  <si>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</si>
  <si>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</si>
  <si>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</si>
  <si>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</si>
  <si>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</si>
  <si>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</si>
  <si>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</si>
  <si>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</si>
  <si>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</si>
  <si>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</si>
  <si>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</si>
  <si>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</si>
  <si>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</si>
  <si>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</si>
  <si>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</si>
  <si>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</si>
  <si>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4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</si>
  <si>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</si>
  <si>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</si>
  <si>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</si>
  <si>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</si>
  <si>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</si>
  <si>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</si>
  <si>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</si>
  <si>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</si>
  <si>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</si>
  <si>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</si>
  <si>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</si>
  <si>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</si>
  <si>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</si>
  <si>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</si>
  <si>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</si>
  <si>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</si>
  <si>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</si>
  <si>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</si>
  <si>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</si>
  <si>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</si>
  <si>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</si>
  <si>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</si>
  <si>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</si>
  <si>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</si>
  <si>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</si>
  <si>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</si>
  <si>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</si>
  <si>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</si>
  <si>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</si>
  <si>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</si>
  <si>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</si>
  <si>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</si>
  <si>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</si>
  <si>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</si>
  <si>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</si>
  <si>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</si>
  <si>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</si>
  <si>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</si>
  <si>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</si>
  <si>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</si>
  <si>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</si>
  <si>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</si>
  <si>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</si>
  <si>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</si>
  <si>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</si>
  <si>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</si>
  <si>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</si>
  <si>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</si>
  <si>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</si>
  <si>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</si>
  <si>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</si>
  <si>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</si>
  <si>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</si>
  <si>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</si>
  <si>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</si>
  <si>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</si>
  <si>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</si>
  <si>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</si>
  <si>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</si>
  <si>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</si>
  <si>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</si>
  <si>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</si>
  <si>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</si>
  <si>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</si>
  <si>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</si>
  <si>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</si>
  <si>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</si>
  <si>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</si>
  <si>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</si>
  <si>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</si>
  <si>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</si>
  <si>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</si>
  <si>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</si>
  <si>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</si>
  <si>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</si>
  <si>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</si>
  <si>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</si>
  <si>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</si>
  <si>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</si>
  <si>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</si>
  <si>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</si>
  <si>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</si>
  <si>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</si>
  <si>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</si>
  <si>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</si>
  <si>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</si>
  <si>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</si>
  <si>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</si>
  <si>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</si>
  <si>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</si>
  <si>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</si>
  <si>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</si>
  <si>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</si>
  <si>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</si>
  <si>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</si>
  <si>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</si>
  <si>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</si>
  <si>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</si>
  <si>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</si>
  <si>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</si>
  <si>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</si>
  <si>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</si>
  <si>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</si>
  <si>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</si>
  <si>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</si>
  <si>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</si>
  <si>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</si>
  <si>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</si>
  <si>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</si>
  <si>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</si>
  <si>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</si>
  <si>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</si>
  <si>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</si>
  <si>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</si>
  <si>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</si>
  <si>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</si>
  <si>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</si>
  <si>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</si>
  <si>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</si>
  <si>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</si>
  <si>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</si>
  <si>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</si>
  <si>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</si>
  <si>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</si>
  <si>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</si>
  <si>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</si>
  <si>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4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</si>
  <si>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</si>
  <si>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</si>
  <si>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</si>
  <si>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</si>
  <si>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</si>
  <si>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</si>
  <si>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</si>
  <si>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</si>
  <si>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</si>
  <si>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</si>
  <si>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</si>
  <si>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</si>
  <si>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</si>
  <si>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</si>
  <si>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</si>
  <si>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</si>
  <si>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</si>
  <si>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</si>
  <si>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</si>
  <si>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</si>
  <si>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</si>
  <si>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</si>
  <si>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</si>
  <si>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</si>
  <si>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</si>
  <si>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</si>
  <si>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</si>
  <si>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</si>
  <si>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</si>
  <si>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</si>
  <si>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</si>
  <si>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</si>
  <si>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</si>
  <si>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</si>
  <si>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</si>
  <si>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</si>
  <si>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</si>
  <si>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</si>
  <si>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</si>
  <si>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</si>
  <si>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</si>
  <si>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</si>
  <si>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</si>
  <si>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</si>
  <si>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</si>
  <si>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</si>
  <si>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</si>
  <si>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</si>
  <si>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</si>
  <si>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</si>
  <si>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</si>
  <si>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</si>
  <si>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</si>
  <si>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</si>
  <si>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</si>
  <si>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</si>
  <si>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</si>
  <si>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</si>
  <si>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</si>
  <si>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</si>
  <si>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</si>
  <si>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</si>
  <si>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</si>
  <si>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</si>
  <si>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</si>
  <si>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</si>
  <si>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</si>
  <si>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</si>
  <si>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</si>
  <si>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</si>
  <si>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</si>
  <si>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</si>
  <si>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</si>
  <si>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</si>
  <si>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</si>
  <si>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</si>
  <si>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</si>
  <si>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</si>
  <si>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</si>
  <si>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</si>
  <si>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</si>
  <si>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</si>
  <si>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</si>
  <si>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</si>
  <si>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</si>
  <si>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</si>
  <si>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</si>
  <si>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</si>
  <si>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</si>
  <si>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</si>
  <si>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</si>
  <si>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</si>
  <si>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</si>
  <si>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</si>
  <si>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</si>
  <si>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</si>
  <si>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</si>
  <si>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</si>
  <si>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</si>
  <si>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</si>
  <si>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</si>
  <si>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</si>
  <si>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</si>
  <si>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</si>
  <si>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</si>
  <si>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</si>
  <si>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</si>
  <si>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</si>
  <si>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</si>
  <si>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</si>
  <si>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</si>
  <si>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</si>
  <si>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</si>
  <si>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</si>
  <si>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</si>
  <si>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</si>
  <si>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</si>
  <si>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</si>
  <si>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</si>
  <si>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</si>
  <si>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</si>
  <si>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</si>
  <si>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</si>
  <si>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</si>
  <si>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4" type="noConversion"/>
  </si>
  <si>
    <t>Forest</t>
    <phoneticPr fontId="4" type="noConversion"/>
  </si>
  <si>
    <t>Desert</t>
    <phoneticPr fontId="4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</si>
  <si>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</si>
  <si>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</si>
  <si>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</si>
  <si>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</si>
  <si>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</si>
  <si>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</si>
  <si>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</si>
  <si>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</si>
  <si>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</si>
  <si>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</si>
  <si>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</si>
  <si>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</si>
  <si>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</si>
  <si>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</si>
  <si>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</si>
  <si>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</si>
  <si>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</si>
  <si>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</si>
  <si>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</si>
  <si>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</si>
  <si>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</si>
  <si>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</si>
  <si>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</si>
  <si>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</si>
  <si>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</si>
  <si>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</si>
  <si>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</si>
  <si>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</si>
  <si>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</si>
  <si>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</si>
  <si>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</si>
  <si>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</si>
  <si>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</si>
  <si>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</si>
  <si>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</si>
  <si>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</si>
  <si>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</si>
  <si>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</si>
  <si>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</si>
  <si>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</si>
  <si>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</si>
  <si>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</si>
  <si>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</si>
  <si>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</si>
  <si>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</si>
  <si>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</si>
  <si>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</si>
  <si>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</si>
  <si>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</si>
  <si>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</si>
  <si>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</si>
  <si>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</si>
  <si>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</si>
  <si>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</si>
  <si>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</si>
  <si>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</si>
  <si>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</si>
  <si>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</si>
  <si>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</si>
  <si>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</si>
  <si>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</si>
  <si>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</si>
  <si>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</si>
  <si>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</si>
  <si>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</si>
  <si>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</si>
  <si>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</si>
  <si>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</si>
  <si>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</si>
  <si>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</si>
  <si>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</si>
  <si>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</si>
  <si>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</si>
  <si>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</si>
  <si>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</si>
  <si>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</si>
  <si>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</si>
  <si>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</si>
  <si>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</si>
  <si>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</si>
  <si>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</si>
  <si>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</si>
  <si>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</si>
  <si>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</si>
  <si>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</si>
  <si>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</si>
  <si>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</si>
  <si>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</si>
  <si>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</si>
  <si>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</si>
  <si>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</si>
  <si>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</si>
  <si>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</si>
  <si>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</si>
  <si>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</si>
  <si>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</si>
  <si>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</si>
  <si>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</si>
  <si>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</si>
  <si>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</si>
  <si>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</si>
  <si>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</si>
  <si>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</si>
  <si>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</si>
  <si>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</si>
  <si>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</si>
  <si>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</si>
  <si>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</si>
  <si>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</si>
  <si>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</si>
  <si>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</si>
  <si>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</si>
  <si>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</si>
  <si>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</si>
  <si>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</si>
  <si>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</si>
  <si>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</si>
  <si>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</si>
  <si>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</si>
  <si>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</si>
  <si>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</si>
  <si>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</si>
  <si>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</si>
  <si>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</si>
  <si>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</si>
  <si>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</si>
  <si>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4" type="noConversion"/>
  </si>
  <si>
    <t>Ocean</t>
    <phoneticPr fontId="4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</si>
  <si>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</si>
  <si>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</si>
  <si>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</si>
  <si>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</si>
  <si>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</si>
  <si>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</si>
  <si>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</si>
  <si>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</si>
  <si>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</si>
  <si>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</si>
  <si>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</si>
  <si>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</si>
  <si>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</si>
  <si>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</si>
  <si>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</si>
  <si>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</si>
  <si>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</si>
  <si>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</si>
  <si>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</si>
  <si>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</si>
  <si>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</si>
  <si>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</si>
  <si>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</si>
  <si>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</si>
  <si>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</si>
  <si>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</si>
  <si>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</si>
  <si>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</si>
  <si>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</si>
  <si>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</si>
  <si>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</si>
  <si>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</si>
  <si>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</si>
  <si>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</si>
  <si>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</si>
  <si>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</si>
  <si>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</si>
  <si>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</si>
  <si>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</si>
  <si>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</si>
  <si>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</si>
  <si>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</si>
  <si>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</si>
  <si>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</si>
  <si>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</si>
  <si>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</si>
  <si>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</si>
  <si>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</si>
  <si>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</si>
  <si>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</si>
  <si>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</si>
  <si>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</si>
  <si>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</si>
  <si>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</si>
  <si>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</si>
  <si>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</si>
  <si>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</si>
  <si>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</si>
  <si>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</si>
  <si>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</si>
  <si>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</si>
  <si>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</si>
  <si>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</si>
  <si>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</si>
  <si>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</si>
  <si>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</si>
  <si>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</si>
  <si>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</si>
  <si>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</si>
  <si>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</si>
  <si>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</si>
  <si>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</si>
  <si>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</si>
  <si>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</si>
  <si>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</si>
  <si>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</si>
  <si>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</si>
  <si>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</si>
  <si>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</si>
  <si>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</si>
  <si>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</si>
  <si>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</si>
  <si>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</si>
  <si>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</si>
  <si>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</si>
  <si>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</si>
  <si>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</si>
  <si>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</si>
  <si>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</si>
  <si>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</si>
  <si>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</si>
  <si>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</si>
  <si>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</si>
  <si>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</si>
  <si>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</si>
  <si>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</si>
  <si>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</si>
  <si>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</si>
  <si>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</si>
  <si>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</si>
  <si>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</si>
  <si>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</si>
  <si>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</si>
  <si>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</si>
  <si>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</si>
  <si>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</si>
  <si>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</si>
  <si>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</si>
  <si>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</si>
  <si>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</si>
  <si>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</si>
  <si>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</si>
  <si>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</si>
  <si>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</si>
  <si>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</si>
  <si>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</si>
  <si>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</si>
  <si>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</si>
  <si>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</si>
  <si>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</si>
  <si>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</si>
  <si>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</si>
  <si>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</si>
  <si>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</si>
  <si>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</si>
  <si>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</si>
  <si>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</si>
  <si>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</si>
  <si>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</si>
  <si>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</si>
  <si>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</si>
  <si>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</si>
  <si>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</si>
  <si>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</si>
  <si>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</si>
  <si>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</si>
  <si>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</si>
  <si>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</si>
  <si>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</si>
  <si>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</si>
  <si>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</si>
  <si>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</si>
  <si>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</si>
  <si>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</si>
  <si>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</si>
  <si>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</si>
  <si>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</si>
  <si>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</si>
  <si>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</si>
  <si>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</si>
  <si>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</si>
  <si>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</si>
  <si>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</si>
  <si>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</si>
  <si>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</si>
  <si>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</si>
  <si>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</si>
  <si>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</si>
  <si>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</si>
  <si>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</si>
  <si>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</si>
  <si>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</si>
  <si>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</si>
  <si>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</si>
  <si>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</si>
  <si>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</si>
  <si>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</si>
  <si>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</si>
  <si>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</si>
  <si>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</si>
  <si>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</si>
  <si>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</si>
  <si>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</si>
  <si>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</si>
  <si>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</si>
  <si>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</si>
  <si>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</si>
  <si>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</si>
  <si>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</si>
  <si>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</si>
  <si>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</si>
  <si>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</si>
  <si>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</si>
  <si>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</si>
  <si>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</si>
  <si>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</si>
  <si>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</si>
  <si>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</si>
  <si>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</si>
  <si>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</si>
  <si>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</si>
  <si>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</si>
  <si>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</si>
  <si>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</si>
  <si>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</si>
  <si>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</si>
  <si>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</si>
  <si>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</si>
  <si>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</si>
  <si>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</si>
  <si>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</si>
  <si>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</si>
  <si>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</si>
  <si>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</si>
  <si>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</si>
  <si>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</si>
  <si>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</si>
  <si>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</si>
  <si>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</si>
  <si>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</si>
  <si>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</si>
  <si>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</si>
  <si>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</si>
  <si>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</si>
  <si>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</si>
  <si>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</si>
  <si>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</si>
  <si>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</si>
  <si>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</si>
  <si>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</si>
  <si>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</si>
  <si>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</si>
  <si>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</si>
  <si>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</si>
  <si>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</si>
  <si>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</si>
  <si>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</si>
  <si>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</si>
  <si>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</si>
  <si>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</si>
  <si>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</si>
  <si>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</si>
  <si>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</si>
  <si>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</si>
  <si>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</si>
  <si>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</si>
  <si>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</si>
  <si>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</si>
  <si>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</si>
  <si>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</si>
  <si>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</si>
  <si>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</si>
  <si>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</si>
  <si>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</si>
  <si>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</si>
  <si>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</si>
  <si>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</si>
  <si>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</si>
  <si>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</si>
  <si>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</si>
  <si>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</si>
  <si>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</si>
  <si>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</si>
  <si>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</si>
  <si>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</si>
  <si>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4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</si>
  <si>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</si>
  <si>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</si>
  <si>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</si>
  <si>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</si>
  <si>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</si>
  <si>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</si>
  <si>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</si>
  <si>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</si>
  <si>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</si>
  <si>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</si>
  <si>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</si>
  <si>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</si>
  <si>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</si>
  <si>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</si>
  <si>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</si>
  <si>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</si>
  <si>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</si>
  <si>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</si>
  <si>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</si>
  <si>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4" type="noConversion"/>
  </si>
  <si>
    <t>Rock/imgNim04022</t>
    <phoneticPr fontId="4" type="noConversion"/>
  </si>
  <si>
    <t>Rock/imgNim04031</t>
    <phoneticPr fontId="4" type="noConversion"/>
  </si>
  <si>
    <t>Rock/imgNim04032</t>
    <phoneticPr fontId="4" type="noConversion"/>
  </si>
  <si>
    <t>Rock/imgNim04041</t>
    <phoneticPr fontId="4" type="noConversion"/>
  </si>
  <si>
    <t>Rock/imgNim04042</t>
    <phoneticPr fontId="4" type="noConversion"/>
  </si>
  <si>
    <t>Rock/imgNim04051</t>
    <phoneticPr fontId="4" type="noConversion"/>
  </si>
  <si>
    <t>Rock/imgNim04052</t>
    <phoneticPr fontId="4" type="noConversion"/>
  </si>
  <si>
    <t>Rock/imgNim04061</t>
    <phoneticPr fontId="4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</si>
  <si>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</si>
  <si>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</si>
  <si>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</si>
  <si>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</si>
  <si>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</si>
  <si>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</si>
  <si>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</si>
  <si>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</si>
  <si>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</si>
  <si>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</si>
  <si>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</si>
  <si>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</si>
  <si>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</si>
  <si>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</si>
  <si>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</si>
  <si>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</si>
  <si>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</si>
  <si>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</si>
  <si>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</si>
  <si>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4" type="noConversion"/>
  </si>
  <si>
    <t>Rock/imgNim04072</t>
    <phoneticPr fontId="4" type="noConversion"/>
  </si>
  <si>
    <t>Rock/imgNim04081</t>
    <phoneticPr fontId="4" type="noConversion"/>
  </si>
  <si>
    <t>Rock/imgNim04082</t>
    <phoneticPr fontId="4" type="noConversion"/>
  </si>
  <si>
    <t>Rock/imgNim04091</t>
    <phoneticPr fontId="4" type="noConversion"/>
  </si>
  <si>
    <t>Rock/imgNim04092</t>
    <phoneticPr fontId="4" type="noConversion"/>
  </si>
  <si>
    <t>Rock/imgNim04101</t>
    <phoneticPr fontId="4" type="noConversion"/>
  </si>
  <si>
    <t>Rock/imgNim04102</t>
    <phoneticPr fontId="4" type="noConversion"/>
  </si>
  <si>
    <t>Home_box_nim_volcano02 (1)</t>
  </si>
  <si>
    <t>nim0401</t>
    <phoneticPr fontId="4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</si>
  <si>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</si>
  <si>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</si>
  <si>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</si>
  <si>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</si>
  <si>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</si>
  <si>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</si>
  <si>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</si>
  <si>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</si>
  <si>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</si>
  <si>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</si>
  <si>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</si>
  <si>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</si>
  <si>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</si>
  <si>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</si>
  <si>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</si>
  <si>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</si>
  <si>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</si>
  <si>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</si>
  <si>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</si>
  <si>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</si>
  <si>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</si>
  <si>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</si>
  <si>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</si>
  <si>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</si>
  <si>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</si>
  <si>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</si>
  <si>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</si>
  <si>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</si>
  <si>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</si>
  <si>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</si>
  <si>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</si>
  <si>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</si>
  <si>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</si>
  <si>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</si>
  <si>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</si>
  <si>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</si>
  <si>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</si>
  <si>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</si>
  <si>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</si>
  <si>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</si>
  <si>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</si>
  <si>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</si>
  <si>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</si>
  <si>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</si>
  <si>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</si>
  <si>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</si>
  <si>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</si>
  <si>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</si>
  <si>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</si>
  <si>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</si>
  <si>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</si>
  <si>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</si>
  <si>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</si>
  <si>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</si>
  <si>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</si>
  <si>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</si>
  <si>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</si>
  <si>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</si>
  <si>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</si>
  <si>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</si>
  <si>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</si>
  <si>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</si>
  <si>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</si>
  <si>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</si>
  <si>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</si>
  <si>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</si>
  <si>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</si>
  <si>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</si>
  <si>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</si>
  <si>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</si>
  <si>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</si>
  <si>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</si>
  <si>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</si>
  <si>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</si>
  <si>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</si>
  <si>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</si>
  <si>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</si>
  <si>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</si>
  <si>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</si>
  <si>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</si>
  <si>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</si>
  <si>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</si>
  <si>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</si>
  <si>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</si>
  <si>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</si>
  <si>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</si>
  <si>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</si>
  <si>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</si>
  <si>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</si>
  <si>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</si>
  <si>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</si>
  <si>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</si>
  <si>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</si>
  <si>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4" type="noConversion"/>
  </si>
  <si>
    <t>Background</t>
    <phoneticPr fontId="4" type="noConversion"/>
  </si>
  <si>
    <t>Model</t>
    <phoneticPr fontId="4" type="noConversion"/>
  </si>
  <si>
    <t>NimIcon</t>
    <phoneticPr fontId="4" type="noConversion"/>
  </si>
  <si>
    <t>QuestId</t>
    <phoneticPr fontId="4" type="noConversion"/>
  </si>
  <si>
    <t>dailyGoalPercent</t>
    <phoneticPr fontId="4" type="noConversion"/>
  </si>
  <si>
    <t>AwardCoin</t>
    <phoneticPr fontId="4" type="noConversion"/>
  </si>
  <si>
    <t>Box1 ID</t>
    <phoneticPr fontId="4" type="noConversion"/>
  </si>
  <si>
    <t>Box1 Height</t>
    <phoneticPr fontId="4" type="noConversion"/>
  </si>
  <si>
    <t>Box2 ID</t>
    <phoneticPr fontId="4" type="noConversion"/>
  </si>
  <si>
    <t>Box2 Height</t>
    <phoneticPr fontId="4" type="noConversion"/>
  </si>
  <si>
    <t>atom_icon0043</t>
    <phoneticPr fontId="4" type="noConversion"/>
  </si>
  <si>
    <t>atom_icon0106</t>
    <phoneticPr fontId="4" type="noConversion"/>
  </si>
  <si>
    <t>atom_icon0157</t>
    <phoneticPr fontId="4" type="noConversion"/>
  </si>
  <si>
    <t>ItemId</t>
  </si>
  <si>
    <t>Value</t>
  </si>
  <si>
    <t>Rock/1-1</t>
    <phoneticPr fontId="4" type="noConversion"/>
  </si>
  <si>
    <t>Rock/1-2</t>
    <phoneticPr fontId="4" type="noConversion"/>
  </si>
  <si>
    <t>Rock/2-1</t>
    <phoneticPr fontId="4" type="noConversion"/>
  </si>
  <si>
    <t>Rock/2-2</t>
    <phoneticPr fontId="4" type="noConversion"/>
  </si>
  <si>
    <t>Rock/3-1</t>
    <phoneticPr fontId="4" type="noConversion"/>
  </si>
  <si>
    <t>Rock/3-2</t>
    <phoneticPr fontId="4" type="noConversion"/>
  </si>
  <si>
    <t>Rock/4-1</t>
    <phoneticPr fontId="4" type="noConversion"/>
  </si>
  <si>
    <t>Rock/4-2</t>
    <phoneticPr fontId="4" type="noConversion"/>
  </si>
  <si>
    <t>Rock/5-1</t>
    <phoneticPr fontId="4" type="noConversion"/>
  </si>
  <si>
    <t>Rock/5-2</t>
    <phoneticPr fontId="4" type="noConversion"/>
  </si>
  <si>
    <t>Rock/6-1</t>
    <phoneticPr fontId="4" type="noConversion"/>
  </si>
  <si>
    <t>Rock/6-2</t>
    <phoneticPr fontId="4" type="noConversion"/>
  </si>
  <si>
    <t>Rock/7-1</t>
    <phoneticPr fontId="4" type="noConversion"/>
  </si>
  <si>
    <t>Rock/7-2</t>
    <phoneticPr fontId="4" type="noConversion"/>
  </si>
  <si>
    <t>Rock/8-1</t>
    <phoneticPr fontId="4" type="noConversion"/>
  </si>
  <si>
    <t>Rock/8-2</t>
    <phoneticPr fontId="4" type="noConversion"/>
  </si>
  <si>
    <t>Rock/9-1</t>
    <phoneticPr fontId="4" type="noConversion"/>
  </si>
  <si>
    <t>Rock/9-2</t>
    <phoneticPr fontId="4" type="noConversion"/>
  </si>
  <si>
    <t>Rock/10-1</t>
    <phoneticPr fontId="4" type="noConversion"/>
  </si>
  <si>
    <t>Rock/10-2</t>
    <phoneticPr fontId="4" type="noConversion"/>
  </si>
  <si>
    <t>Number</t>
  </si>
  <si>
    <t>Type</t>
    <phoneticPr fontId="4" type="noConversion"/>
  </si>
  <si>
    <t>Name</t>
    <phoneticPr fontId="4" type="noConversion"/>
  </si>
  <si>
    <t>Tag</t>
    <phoneticPr fontId="4" type="noConversion"/>
  </si>
  <si>
    <t>IsNew</t>
    <phoneticPr fontId="4" type="noConversion"/>
  </si>
  <si>
    <t>IsCampain</t>
    <phoneticPr fontId="4" type="noConversion"/>
  </si>
  <si>
    <t>StartTime</t>
    <phoneticPr fontId="4" type="noConversion"/>
  </si>
  <si>
    <t>EndTime</t>
    <phoneticPr fontId="4" type="noConversion"/>
  </si>
  <si>
    <t>UnlockLevel</t>
    <phoneticPr fontId="4" type="noConversion"/>
  </si>
  <si>
    <t>Rarity</t>
    <phoneticPr fontId="4" type="noConversion"/>
  </si>
  <si>
    <t>Price</t>
    <phoneticPr fontId="4" type="noConversion"/>
  </si>
  <si>
    <t>Sale</t>
    <phoneticPr fontId="4" type="noConversion"/>
  </si>
  <si>
    <t>Hp</t>
    <phoneticPr fontId="4" type="noConversion"/>
  </si>
  <si>
    <t>Exp</t>
    <phoneticPr fontId="4" type="noConversion"/>
  </si>
  <si>
    <t>IsShow</t>
    <phoneticPr fontId="4" type="noConversion"/>
  </si>
  <si>
    <t>AcquireWay</t>
    <phoneticPr fontId="4" type="noConversion"/>
  </si>
  <si>
    <t>DefaultIcon</t>
    <phoneticPr fontId="4" type="noConversion"/>
  </si>
  <si>
    <t>HighLightIcon</t>
    <phoneticPr fontId="4" type="noConversion"/>
  </si>
  <si>
    <t>ReactionAnim</t>
    <phoneticPr fontId="4" type="noConversion"/>
  </si>
  <si>
    <t>XML</t>
    <phoneticPr fontId="4" type="noConversion"/>
  </si>
  <si>
    <t>bread</t>
    <phoneticPr fontId="4" type="noConversion"/>
  </si>
  <si>
    <t>mainFood</t>
    <phoneticPr fontId="4" type="noConversion"/>
  </si>
  <si>
    <t>null</t>
    <phoneticPr fontId="4" type="noConversion"/>
  </si>
  <si>
    <t>Coin</t>
  </si>
  <si>
    <t>food_bread_small</t>
  </si>
  <si>
    <t>food_bread</t>
  </si>
  <si>
    <t>NINJI:1;SANSA:1;PURPIE:1;DONNY:1;YOYO:1;NUO:1</t>
    <phoneticPr fontId="4" type="noConversion"/>
  </si>
  <si>
    <t>milk</t>
    <phoneticPr fontId="4" type="noConversion"/>
  </si>
  <si>
    <t>drink</t>
    <phoneticPr fontId="4" type="noConversion"/>
  </si>
  <si>
    <t>food_milk_small</t>
  </si>
  <si>
    <t>food_milk</t>
    <phoneticPr fontId="4" type="noConversion"/>
  </si>
  <si>
    <t>NINJI:2;SANSA:2;PURPIE:2;DONNY:2;YOYO:2;NUO:2</t>
    <phoneticPr fontId="4" type="noConversion"/>
  </si>
  <si>
    <t>rice</t>
    <phoneticPr fontId="4" type="noConversion"/>
  </si>
  <si>
    <t>food_rice_small</t>
  </si>
  <si>
    <t>food_rice</t>
    <phoneticPr fontId="4" type="noConversion"/>
  </si>
  <si>
    <t>donut</t>
    <phoneticPr fontId="4" type="noConversion"/>
  </si>
  <si>
    <t>snack</t>
    <phoneticPr fontId="4" type="noConversion"/>
  </si>
  <si>
    <t>food_donut_small</t>
  </si>
  <si>
    <t>food_donut</t>
    <phoneticPr fontId="4" type="noConversion"/>
  </si>
  <si>
    <t>NINJI:3;SANSA:3;PURPIE:3;DONNY:3;YOYO:3;NUO:3</t>
    <phoneticPr fontId="4" type="noConversion"/>
  </si>
  <si>
    <t>salad</t>
    <phoneticPr fontId="4" type="noConversion"/>
  </si>
  <si>
    <t>food_salad_small</t>
  </si>
  <si>
    <t>food_salad</t>
    <phoneticPr fontId="4" type="noConversion"/>
  </si>
  <si>
    <t>chocolate</t>
    <phoneticPr fontId="4" type="noConversion"/>
  </si>
  <si>
    <t>food_chocolate_small</t>
  </si>
  <si>
    <t>food_chocolate</t>
    <phoneticPr fontId="4" type="noConversion"/>
  </si>
  <si>
    <t>pork mooncake</t>
    <phoneticPr fontId="4" type="noConversion"/>
  </si>
  <si>
    <t>moomcake_small</t>
  </si>
  <si>
    <t>moomcake01</t>
  </si>
  <si>
    <t>yolk mooncake</t>
    <phoneticPr fontId="4" type="noConversion"/>
  </si>
  <si>
    <t>yolk_small</t>
  </si>
  <si>
    <t>yolkmcake</t>
  </si>
  <si>
    <t>NINJI:2;SANSA:2;PURPIE:2;DONNY2;YOYO:2;NUO:2</t>
    <phoneticPr fontId="4" type="noConversion"/>
  </si>
  <si>
    <t>kernel mooncake</t>
    <phoneticPr fontId="4" type="noConversion"/>
  </si>
  <si>
    <t>taro_small</t>
  </si>
  <si>
    <t>taro001</t>
  </si>
  <si>
    <t>flagjuice</t>
    <phoneticPr fontId="4" type="noConversion"/>
  </si>
  <si>
    <t>food_flagjuice_small</t>
    <phoneticPr fontId="4" type="noConversion"/>
  </si>
  <si>
    <t>food_flagjuice</t>
  </si>
  <si>
    <t>bombmuffin</t>
    <phoneticPr fontId="4" type="noConversion"/>
  </si>
  <si>
    <t>food_bombmuffin_small</t>
    <phoneticPr fontId="4" type="noConversion"/>
  </si>
  <si>
    <t>food_bombmuffin</t>
  </si>
  <si>
    <t>nestcake</t>
    <phoneticPr fontId="4" type="noConversion"/>
  </si>
  <si>
    <t>food_nestcake_small</t>
    <phoneticPr fontId="4" type="noConversion"/>
  </si>
  <si>
    <t>food_nestcake</t>
  </si>
  <si>
    <t>rocketcookie</t>
    <phoneticPr fontId="4" type="noConversion"/>
  </si>
  <si>
    <t>food_rocketcookie_small</t>
    <phoneticPr fontId="4" type="noConversion"/>
  </si>
  <si>
    <t>food_rocketcookie</t>
  </si>
  <si>
    <t>数据提取</t>
    <phoneticPr fontId="4" type="noConversion"/>
  </si>
  <si>
    <t>数据复制</t>
    <phoneticPr fontId="4" type="noConversion"/>
  </si>
  <si>
    <t>饥饿值</t>
    <phoneticPr fontId="4" type="noConversion"/>
  </si>
  <si>
    <t>升级奖励</t>
    <phoneticPr fontId="4" type="noConversion"/>
  </si>
  <si>
    <t>每口奖励</t>
    <phoneticPr fontId="4" type="noConversion"/>
  </si>
  <si>
    <t>每日目标30%奖励</t>
    <phoneticPr fontId="4" type="noConversion"/>
  </si>
  <si>
    <t>每日目标60%奖励</t>
    <phoneticPr fontId="4" type="noConversion"/>
  </si>
  <si>
    <t>每日目标100%奖励</t>
    <phoneticPr fontId="4" type="noConversion"/>
  </si>
  <si>
    <t>格式化</t>
    <phoneticPr fontId="4" type="noConversion"/>
  </si>
  <si>
    <t>原始xml数据</t>
    <phoneticPr fontId="4" type="noConversion"/>
  </si>
  <si>
    <t>level</t>
    <phoneticPr fontId="4" type="noConversion"/>
  </si>
  <si>
    <t>exp</t>
    <phoneticPr fontId="4" type="noConversion"/>
  </si>
  <si>
    <t>hunger</t>
    <phoneticPr fontId="4" type="noConversion"/>
  </si>
  <si>
    <t>coinDL</t>
    <phoneticPr fontId="4" type="noConversion"/>
  </si>
  <si>
    <t>coinUL</t>
    <phoneticPr fontId="4" type="noConversion"/>
  </si>
  <si>
    <t>expN</t>
    <phoneticPr fontId="4" type="noConversion"/>
  </si>
  <si>
    <t>expG</t>
    <phoneticPr fontId="4" type="noConversion"/>
  </si>
  <si>
    <t>rate30</t>
    <phoneticPr fontId="4" type="noConversion"/>
  </si>
  <si>
    <t>rateMore</t>
    <phoneticPr fontId="4" type="noConversion"/>
  </si>
  <si>
    <t>expDL</t>
    <phoneticPr fontId="4" type="noConversion"/>
  </si>
  <si>
    <t>expUL</t>
    <phoneticPr fontId="4" type="noConversion"/>
  </si>
  <si>
    <t>&lt;LevelUp level="1" exp="45"/&gt;</t>
  </si>
  <si>
    <t>&lt;LevelUp level="2" exp="70"/&gt;</t>
    <phoneticPr fontId="4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</si>
  <si>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</si>
  <si>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</si>
  <si>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</si>
  <si>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</si>
  <si>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</si>
  <si>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</si>
  <si>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</si>
  <si>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</si>
  <si>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</si>
  <si>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</si>
  <si>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</si>
  <si>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</si>
  <si>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</si>
  <si>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</si>
  <si>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</si>
  <si>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</si>
  <si>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</si>
  <si>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</si>
  <si>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</si>
  <si>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</si>
  <si>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</si>
  <si>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</si>
  <si>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</si>
  <si>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</si>
  <si>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</si>
  <si>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</si>
  <si>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</si>
  <si>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</si>
  <si>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</si>
  <si>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</si>
  <si>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</si>
  <si>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</si>
  <si>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</si>
  <si>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</si>
  <si>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</si>
  <si>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</si>
  <si>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</si>
  <si>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</si>
  <si>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</si>
  <si>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</si>
  <si>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</si>
  <si>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</si>
  <si>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</si>
  <si>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</si>
  <si>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</si>
  <si>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</si>
  <si>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</si>
  <si>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</si>
  <si>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</si>
  <si>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</si>
  <si>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</si>
  <si>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</si>
  <si>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</si>
  <si>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</si>
  <si>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</si>
  <si>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</si>
  <si>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</si>
  <si>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</si>
  <si>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</si>
  <si>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</si>
  <si>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</si>
  <si>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</si>
  <si>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</si>
  <si>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</si>
  <si>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</si>
  <si>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</si>
  <si>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</si>
  <si>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</si>
  <si>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</si>
  <si>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</si>
  <si>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</si>
  <si>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</si>
  <si>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</si>
  <si>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</si>
  <si>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</si>
  <si>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</si>
  <si>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</si>
  <si>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</si>
  <si>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</si>
  <si>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</si>
  <si>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</si>
  <si>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</si>
  <si>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</si>
  <si>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</si>
  <si>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</si>
  <si>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</si>
  <si>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</si>
  <si>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</si>
  <si>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</si>
  <si>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</si>
  <si>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</si>
  <si>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</si>
  <si>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</si>
  <si>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</si>
  <si>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</si>
  <si>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</si>
  <si>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</si>
  <si>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</si>
  <si>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</si>
  <si>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</si>
  <si>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</si>
  <si>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</si>
  <si>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</si>
  <si>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4" type="noConversion"/>
  </si>
  <si>
    <t>food_skull_cookie_small</t>
    <phoneticPr fontId="4" type="noConversion"/>
  </si>
  <si>
    <t>food_spider_cake_small</t>
    <phoneticPr fontId="4" type="noConversion"/>
  </si>
  <si>
    <t>food_toffee_apple_small</t>
    <phoneticPr fontId="4" type="noConversion"/>
  </si>
  <si>
    <t>food_mummy_chocolate</t>
    <phoneticPr fontId="4" type="noConversion"/>
  </si>
  <si>
    <t>Home_hallowmas__bg_02</t>
    <phoneticPr fontId="4" type="noConversion"/>
  </si>
  <si>
    <t>Home_hallowmas__bg_03</t>
    <phoneticPr fontId="4" type="noConversion"/>
  </si>
  <si>
    <t>Home_hallowmas__bg_04</t>
    <phoneticPr fontId="4" type="noConversion"/>
  </si>
  <si>
    <t>spider cake</t>
    <phoneticPr fontId="4" type="noConversion"/>
  </si>
  <si>
    <t>food_spider_cake</t>
    <phoneticPr fontId="4" type="noConversion"/>
  </si>
  <si>
    <t>toffee apple</t>
    <phoneticPr fontId="4" type="noConversion"/>
  </si>
  <si>
    <t>fruit</t>
    <phoneticPr fontId="4" type="noConversion"/>
  </si>
  <si>
    <t>food_toffee_apple</t>
    <phoneticPr fontId="4" type="noConversion"/>
  </si>
  <si>
    <t>mummy chocolate</t>
    <phoneticPr fontId="4" type="noConversion"/>
  </si>
  <si>
    <t>skull cookie</t>
    <phoneticPr fontId="4" type="noConversion"/>
  </si>
  <si>
    <t>food_skull_cookie</t>
    <phoneticPr fontId="4" type="noConversion"/>
  </si>
  <si>
    <t>Sound</t>
    <phoneticPr fontId="4" type="noConversion"/>
  </si>
  <si>
    <t>hallowmas_effect</t>
    <phoneticPr fontId="4" type="noConversion"/>
  </si>
  <si>
    <t>BGM</t>
    <phoneticPr fontId="4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</si>
  <si>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</si>
  <si>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</si>
  <si>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</si>
  <si>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</si>
  <si>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</si>
  <si>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</si>
  <si>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</si>
  <si>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</si>
  <si>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</si>
  <si>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</si>
  <si>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4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</si>
  <si>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</si>
  <si>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</si>
  <si>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</si>
  <si>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</si>
  <si>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</si>
  <si>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</si>
  <si>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</si>
  <si>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</si>
  <si>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</si>
  <si>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</si>
  <si>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</si>
  <si>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</si>
  <si>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</si>
  <si>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</si>
  <si>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</si>
  <si>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</si>
  <si>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</si>
  <si>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</si>
  <si>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</si>
  <si>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</si>
  <si>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</si>
  <si>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</si>
  <si>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</si>
  <si>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</si>
  <si>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</si>
  <si>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</si>
  <si>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</si>
  <si>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</si>
  <si>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</si>
  <si>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</si>
  <si>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</si>
  <si>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</si>
  <si>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</si>
  <si>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</si>
  <si>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</si>
  <si>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</si>
  <si>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</si>
  <si>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</si>
  <si>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</si>
  <si>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</si>
  <si>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</si>
  <si>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</si>
  <si>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</si>
  <si>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</si>
  <si>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</si>
  <si>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</si>
  <si>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</si>
  <si>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</si>
  <si>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</si>
  <si>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</si>
  <si>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</si>
  <si>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</si>
  <si>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</si>
  <si>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</si>
  <si>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</si>
  <si>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</si>
  <si>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</si>
  <si>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</si>
  <si>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</si>
  <si>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</si>
  <si>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</si>
  <si>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</si>
  <si>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</si>
  <si>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</si>
  <si>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</si>
  <si>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</si>
  <si>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</si>
  <si>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</si>
  <si>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</si>
  <si>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</si>
  <si>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</si>
  <si>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</si>
  <si>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</si>
  <si>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</si>
  <si>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</si>
  <si>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</si>
  <si>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</si>
  <si>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</si>
  <si>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</si>
  <si>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</si>
  <si>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</si>
  <si>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</si>
  <si>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</si>
  <si>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</si>
  <si>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</si>
  <si>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</si>
  <si>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</si>
  <si>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</si>
  <si>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</si>
  <si>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</si>
  <si>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</si>
  <si>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</si>
  <si>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</si>
  <si>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</si>
  <si>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</si>
  <si>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</si>
  <si>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</si>
  <si>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</si>
  <si>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</si>
  <si>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</si>
  <si>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</si>
  <si>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</si>
  <si>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</si>
  <si>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</si>
  <si>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</si>
  <si>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</si>
  <si>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</si>
  <si>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</si>
  <si>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</si>
  <si>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</si>
  <si>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</si>
  <si>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</si>
  <si>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</si>
  <si>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</si>
  <si>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</si>
  <si>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</si>
  <si>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</si>
  <si>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</si>
  <si>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</si>
  <si>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</si>
  <si>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</si>
  <si>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</si>
  <si>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</si>
  <si>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</si>
  <si>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</si>
  <si>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</si>
  <si>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</si>
  <si>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</si>
  <si>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</si>
  <si>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</si>
  <si>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</si>
  <si>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</si>
  <si>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</si>
  <si>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</si>
  <si>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</si>
  <si>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</si>
  <si>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</si>
  <si>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</si>
  <si>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</si>
  <si>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</si>
  <si>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</si>
  <si>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</si>
  <si>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</si>
  <si>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</si>
  <si>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</si>
  <si>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</si>
  <si>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</si>
  <si>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</si>
  <si>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</si>
  <si>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</si>
  <si>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</si>
  <si>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</si>
  <si>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</si>
  <si>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</si>
  <si>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</si>
  <si>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</si>
  <si>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</si>
  <si>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</si>
  <si>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</si>
  <si>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</si>
  <si>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</si>
  <si>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</si>
  <si>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</si>
  <si>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</si>
  <si>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</si>
  <si>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</si>
  <si>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</si>
  <si>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</si>
  <si>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</si>
  <si>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</si>
  <si>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</si>
  <si>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</si>
  <si>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</si>
  <si>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</si>
  <si>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</si>
  <si>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</si>
  <si>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</si>
  <si>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</si>
  <si>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</si>
  <si>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</si>
  <si>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</si>
  <si>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</si>
  <si>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</si>
  <si>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</si>
  <si>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</si>
  <si>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</si>
  <si>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</si>
  <si>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</si>
  <si>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</si>
  <si>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</si>
  <si>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</si>
  <si>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</si>
  <si>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</si>
  <si>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</si>
  <si>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</si>
  <si>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</si>
  <si>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</si>
  <si>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</si>
  <si>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</si>
  <si>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</si>
  <si>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</si>
  <si>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</si>
  <si>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</si>
  <si>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</si>
  <si>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</si>
  <si>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</si>
  <si>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</si>
  <si>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</si>
  <si>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</si>
  <si>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</si>
  <si>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</si>
  <si>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</si>
  <si>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</si>
  <si>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</si>
  <si>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</si>
  <si>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</si>
  <si>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</si>
  <si>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</si>
  <si>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</si>
  <si>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</si>
  <si>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</si>
  <si>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</si>
  <si>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</si>
  <si>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</si>
  <si>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</si>
  <si>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</si>
  <si>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</si>
  <si>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</si>
  <si>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</si>
  <si>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</si>
  <si>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</si>
  <si>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</si>
  <si>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</si>
  <si>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</si>
  <si>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</si>
  <si>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</si>
  <si>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</si>
  <si>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</si>
  <si>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</si>
  <si>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</si>
  <si>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</si>
  <si>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</si>
  <si>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</si>
  <si>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</si>
  <si>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</si>
  <si>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</si>
  <si>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</si>
  <si>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</si>
  <si>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</si>
  <si>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</si>
  <si>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</si>
  <si>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</si>
  <si>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</si>
  <si>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</si>
  <si>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</si>
  <si>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</si>
  <si>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</si>
  <si>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</si>
  <si>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</si>
  <si>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</si>
  <si>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</si>
  <si>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</si>
  <si>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</si>
  <si>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</si>
  <si>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</si>
  <si>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</si>
  <si>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</si>
  <si>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</si>
  <si>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</si>
  <si>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</si>
  <si>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</si>
  <si>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</si>
  <si>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</si>
  <si>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</si>
  <si>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</si>
  <si>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</si>
  <si>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</si>
  <si>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</si>
  <si>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</si>
  <si>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</si>
  <si>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</si>
  <si>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</si>
  <si>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</si>
  <si>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</si>
  <si>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</si>
  <si>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</si>
  <si>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</si>
  <si>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</si>
  <si>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</si>
  <si>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</si>
  <si>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</si>
  <si>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</si>
  <si>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</si>
  <si>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</si>
  <si>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</si>
  <si>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</si>
  <si>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</si>
  <si>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</si>
  <si>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</si>
  <si>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</si>
  <si>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</si>
  <si>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</si>
  <si>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</si>
  <si>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</si>
  <si>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</si>
  <si>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</si>
  <si>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</si>
  <si>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</si>
  <si>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</si>
  <si>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</si>
  <si>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</si>
  <si>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</si>
  <si>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</si>
  <si>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</si>
  <si>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</si>
  <si>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</si>
  <si>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</si>
  <si>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</si>
  <si>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</si>
  <si>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</si>
  <si>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</si>
  <si>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</si>
  <si>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</si>
  <si>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</si>
  <si>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</si>
  <si>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</si>
  <si>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</si>
  <si>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</si>
  <si>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</si>
  <si>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</si>
  <si>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</si>
  <si>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</si>
  <si>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</si>
  <si>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</si>
  <si>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</si>
  <si>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</si>
  <si>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</si>
  <si>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</si>
  <si>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</si>
  <si>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</si>
  <si>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</si>
  <si>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</si>
  <si>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</si>
  <si>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</si>
  <si>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</si>
  <si>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</si>
  <si>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</si>
  <si>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</si>
  <si>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</si>
  <si>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</si>
  <si>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</si>
  <si>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</si>
  <si>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</si>
  <si>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</si>
  <si>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</si>
  <si>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</si>
  <si>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</si>
  <si>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</si>
  <si>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</si>
  <si>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</si>
  <si>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</si>
  <si>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</si>
  <si>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</si>
  <si>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</si>
  <si>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</si>
  <si>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</si>
  <si>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</si>
  <si>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</si>
  <si>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</si>
  <si>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</si>
  <si>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</si>
  <si>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</si>
  <si>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</si>
  <si>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</si>
  <si>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</si>
  <si>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</si>
  <si>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</si>
  <si>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</si>
  <si>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</si>
  <si>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</si>
  <si>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</si>
  <si>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</si>
  <si>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</si>
  <si>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</si>
  <si>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</si>
  <si>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</si>
  <si>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</si>
  <si>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</si>
  <si>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</si>
  <si>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</si>
  <si>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</si>
  <si>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</si>
  <si>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</si>
  <si>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</si>
  <si>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</si>
  <si>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</si>
  <si>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</si>
  <si>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</si>
  <si>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</si>
  <si>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</si>
  <si>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</si>
  <si>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</si>
  <si>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</si>
  <si>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</si>
  <si>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</si>
  <si>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</si>
  <si>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</si>
  <si>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</si>
  <si>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</si>
  <si>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</si>
  <si>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</si>
  <si>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</si>
  <si>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</si>
  <si>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</si>
  <si>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</si>
  <si>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</si>
  <si>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</si>
  <si>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</si>
  <si>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</si>
  <si>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</si>
  <si>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</si>
  <si>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</si>
  <si>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</si>
  <si>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</si>
  <si>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</si>
  <si>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</si>
  <si>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</si>
  <si>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</si>
  <si>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</si>
  <si>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</si>
  <si>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</si>
  <si>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</si>
  <si>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</si>
  <si>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</si>
  <si>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</si>
  <si>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</si>
  <si>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</si>
  <si>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</si>
  <si>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</si>
  <si>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</si>
  <si>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</si>
  <si>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</si>
  <si>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</si>
  <si>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</si>
  <si>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</si>
  <si>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</si>
  <si>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</si>
  <si>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</si>
  <si>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</si>
  <si>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</si>
  <si>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</si>
  <si>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</si>
  <si>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</si>
  <si>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</si>
  <si>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</si>
  <si>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</si>
  <si>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</si>
  <si>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</si>
  <si>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</si>
  <si>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</si>
  <si>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</si>
  <si>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</si>
  <si>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4" type="noConversion"/>
  </si>
  <si>
    <t>Storage</t>
    <phoneticPr fontId="4" type="noConversion"/>
  </si>
  <si>
    <t>类别</t>
    <phoneticPr fontId="4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</si>
  <si>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</si>
  <si>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</si>
  <si>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</si>
  <si>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</si>
  <si>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</si>
  <si>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</si>
  <si>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</si>
  <si>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</si>
  <si>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</si>
  <si>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</si>
  <si>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</si>
  <si>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</si>
  <si>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</si>
  <si>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</si>
  <si>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</si>
  <si>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</si>
  <si>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</si>
  <si>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</si>
  <si>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</si>
  <si>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</si>
  <si>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</si>
  <si>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</si>
  <si>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</si>
  <si>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</si>
  <si>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</si>
  <si>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</si>
  <si>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</si>
  <si>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</si>
  <si>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</si>
  <si>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</si>
  <si>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</si>
  <si>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</si>
  <si>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</si>
  <si>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</si>
  <si>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</si>
  <si>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</si>
  <si>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</si>
  <si>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</si>
  <si>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</si>
  <si>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</si>
  <si>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</si>
  <si>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</si>
  <si>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</si>
  <si>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</si>
  <si>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</si>
  <si>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</si>
  <si>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</si>
  <si>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</si>
  <si>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</si>
  <si>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</si>
  <si>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</si>
  <si>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</si>
  <si>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</si>
  <si>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</si>
  <si>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</si>
  <si>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</si>
  <si>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</si>
  <si>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</si>
  <si>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</si>
  <si>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</si>
  <si>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</si>
  <si>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</si>
  <si>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</si>
  <si>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</si>
  <si>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</si>
  <si>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</si>
  <si>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</si>
  <si>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</si>
  <si>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</si>
  <si>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</si>
  <si>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</si>
  <si>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</si>
  <si>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</si>
  <si>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</si>
  <si>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</si>
  <si>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</si>
  <si>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</si>
  <si>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</si>
  <si>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</si>
  <si>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</si>
  <si>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</si>
  <si>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</si>
  <si>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</si>
  <si>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</si>
  <si>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</si>
  <si>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</si>
  <si>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</si>
  <si>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</si>
  <si>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</si>
  <si>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</si>
  <si>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</si>
  <si>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</si>
  <si>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</si>
  <si>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</si>
  <si>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4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</si>
  <si>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</si>
  <si>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</si>
  <si>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</si>
  <si>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</si>
  <si>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</si>
  <si>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</si>
  <si>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4" type="noConversion"/>
  </si>
  <si>
    <t>&lt;Clip SoundPath="level_up_nuo_01" /&gt;</t>
    <phoneticPr fontId="4" type="noConversion"/>
  </si>
  <si>
    <t>&lt;Clip SoundPath="level_up_nuo_02" /&gt;</t>
    <phoneticPr fontId="4" type="noConversion"/>
  </si>
  <si>
    <t>&lt;Sound Type="nin_friend_guest_back_01"&gt;</t>
    <phoneticPr fontId="4" type="noConversion"/>
  </si>
  <si>
    <t>&lt;Clip SoundPath="nin_friend_guest_back_01" /&gt;</t>
    <phoneticPr fontId="4" type="noConversion"/>
  </si>
  <si>
    <t>&lt;Sound Type="nuo_friend_guest_out_01"&gt;</t>
    <phoneticPr fontId="4" type="noConversion"/>
  </si>
  <si>
    <t>&lt;Clip SoundPath="nuo_friend_guest_out_01" /&gt;</t>
    <phoneticPr fontId="4" type="noConversion"/>
  </si>
  <si>
    <t>Index</t>
    <phoneticPr fontId="4" type="noConversion"/>
  </si>
  <si>
    <t>PURPIE</t>
  </si>
  <si>
    <t>DONNY</t>
  </si>
  <si>
    <t>NINJI</t>
  </si>
  <si>
    <t>SANSA</t>
  </si>
  <si>
    <t>YOYO</t>
  </si>
  <si>
    <t>NUO</t>
  </si>
  <si>
    <t>Purchase</t>
    <phoneticPr fontId="4" type="noConversion"/>
  </si>
  <si>
    <t>XML</t>
    <phoneticPr fontId="4" type="noConversion"/>
  </si>
  <si>
    <t>Name</t>
    <phoneticPr fontId="4" type="noConversion"/>
  </si>
  <si>
    <t>Prefab</t>
    <phoneticPr fontId="4" type="noConversion"/>
  </si>
  <si>
    <t>Region</t>
    <phoneticPr fontId="4" type="noConversion"/>
  </si>
  <si>
    <t>编码</t>
    <phoneticPr fontId="4" type="noConversion"/>
  </si>
  <si>
    <t>类型</t>
    <phoneticPr fontId="4" type="noConversion"/>
  </si>
  <si>
    <t>显示序号</t>
    <phoneticPr fontId="4" type="noConversion"/>
  </si>
  <si>
    <t>名称</t>
    <phoneticPr fontId="4" type="noConversion"/>
  </si>
  <si>
    <t>预制体</t>
    <phoneticPr fontId="4" type="noConversion"/>
  </si>
  <si>
    <t>部位</t>
    <phoneticPr fontId="4" type="noConversion"/>
  </si>
  <si>
    <t>购买方式</t>
    <phoneticPr fontId="4" type="noConversion"/>
  </si>
  <si>
    <t>单价</t>
    <phoneticPr fontId="4" type="noConversion"/>
  </si>
  <si>
    <t>开始时间</t>
    <phoneticPr fontId="4" type="noConversion"/>
  </si>
  <si>
    <t>结束时间</t>
    <phoneticPr fontId="4" type="noConversion"/>
  </si>
  <si>
    <t>胖紫适用</t>
    <phoneticPr fontId="4" type="noConversion"/>
  </si>
  <si>
    <t>逗泥适用</t>
    <phoneticPr fontId="4" type="noConversion"/>
  </si>
  <si>
    <t>小忍适用</t>
    <phoneticPr fontId="4" type="noConversion"/>
  </si>
  <si>
    <t>珊珊适用</t>
    <phoneticPr fontId="4" type="noConversion"/>
  </si>
  <si>
    <t>呦呦适用</t>
    <phoneticPr fontId="4" type="noConversion"/>
  </si>
  <si>
    <t>诺诺适用</t>
    <phoneticPr fontId="4" type="noConversion"/>
  </si>
  <si>
    <t>wizard hat</t>
    <phoneticPr fontId="4" type="noConversion"/>
  </si>
  <si>
    <t>devil wing</t>
    <phoneticPr fontId="4" type="noConversion"/>
  </si>
  <si>
    <t>ghost</t>
    <phoneticPr fontId="4" type="noConversion"/>
  </si>
  <si>
    <t>pumpkin</t>
    <phoneticPr fontId="4" type="noConversion"/>
  </si>
  <si>
    <t>snow cloud</t>
    <phoneticPr fontId="4" type="noConversion"/>
  </si>
  <si>
    <t>snow wing</t>
    <phoneticPr fontId="4" type="noConversion"/>
  </si>
  <si>
    <t>cornu cervi</t>
    <phoneticPr fontId="4" type="noConversion"/>
  </si>
  <si>
    <t>snowman</t>
    <phoneticPr fontId="4" type="noConversion"/>
  </si>
  <si>
    <t>Coin</t>
    <phoneticPr fontId="4" type="noConversion"/>
  </si>
  <si>
    <t>opensandwich</t>
    <phoneticPr fontId="4" type="noConversion"/>
  </si>
  <si>
    <t>mainFood</t>
    <phoneticPr fontId="4" type="noConversion"/>
  </si>
  <si>
    <t>fruitdanish</t>
    <phoneticPr fontId="4" type="noConversion"/>
  </si>
  <si>
    <t>snack</t>
    <phoneticPr fontId="4" type="noConversion"/>
  </si>
  <si>
    <t>herring</t>
    <phoneticPr fontId="4" type="noConversion"/>
  </si>
  <si>
    <t>fish</t>
    <phoneticPr fontId="4" type="noConversion"/>
  </si>
  <si>
    <t>meatball</t>
    <phoneticPr fontId="4" type="noConversion"/>
  </si>
  <si>
    <t>mainFood</t>
    <phoneticPr fontId="4" type="noConversion"/>
  </si>
  <si>
    <t>food_fruitdanish_small</t>
  </si>
  <si>
    <t>food_fruitdanish</t>
    <phoneticPr fontId="4" type="noConversion"/>
  </si>
  <si>
    <t>food_herring_small</t>
  </si>
  <si>
    <t>food_herring</t>
    <phoneticPr fontId="4" type="noConversion"/>
  </si>
  <si>
    <t>food_meatball_small</t>
  </si>
  <si>
    <t>food_meatball</t>
    <phoneticPr fontId="4" type="noConversion"/>
  </si>
  <si>
    <t>food_opensandwich_small</t>
  </si>
  <si>
    <t>food_opensandwich</t>
    <phoneticPr fontId="4" type="noConversion"/>
  </si>
  <si>
    <t>图标</t>
    <phoneticPr fontId="4" type="noConversion"/>
  </si>
  <si>
    <t>Icon</t>
    <phoneticPr fontId="4" type="noConversion"/>
  </si>
  <si>
    <t>我是一条分割线</t>
    <phoneticPr fontId="4" type="noConversion"/>
  </si>
  <si>
    <t>Level</t>
    <phoneticPr fontId="4" type="noConversion"/>
  </si>
  <si>
    <t>解锁等级</t>
    <phoneticPr fontId="4" type="noConversion"/>
  </si>
  <si>
    <t>Home_Backgrond_hfairy_tale_bg_01</t>
    <phoneticPr fontId="4" type="noConversion"/>
  </si>
  <si>
    <t>Home_Backgrond_hfairy_tale_bg_02</t>
  </si>
  <si>
    <t>Home_Backgrond_hfairy_tale_bg_03</t>
  </si>
  <si>
    <t>Home_Backgrond_hfairy_tale_bg_04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</si>
  <si>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</si>
  <si>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</si>
  <si>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</si>
  <si>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</si>
  <si>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</si>
  <si>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</si>
  <si>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</si>
  <si>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我是一条分割线(下面的行，没有“输入”，内容手填)</t>
    <phoneticPr fontId="4" type="noConversion"/>
  </si>
  <si>
    <t>galaxy_unlock</t>
  </si>
  <si>
    <t>星球或地图解锁提示音</t>
    <phoneticPr fontId="4" type="noConversion"/>
  </si>
  <si>
    <t>galaxy_unlock01</t>
  </si>
  <si>
    <t>galaxy_unlock02</t>
  </si>
  <si>
    <t>galaxy_unlock03</t>
  </si>
  <si>
    <t>galaxy_unlock04</t>
  </si>
  <si>
    <t>饮水解锁新地图</t>
    <phoneticPr fontId="4" type="noConversion"/>
  </si>
  <si>
    <t>新地图稍后解锁</t>
    <phoneticPr fontId="4" type="noConversion"/>
  </si>
  <si>
    <t>galaxy_lock_drink</t>
  </si>
  <si>
    <t>galaxy_lock_time</t>
  </si>
  <si>
    <t>mall_bgm</t>
  </si>
  <si>
    <t>换装页背景音乐</t>
    <phoneticPr fontId="4" type="noConversion"/>
  </si>
  <si>
    <t>mall_welcome</t>
  </si>
  <si>
    <t>mall_welcome_001</t>
  </si>
  <si>
    <t>mall_welcome_002</t>
  </si>
  <si>
    <t>mall_welcome_003</t>
  </si>
  <si>
    <t>mall_welcome_004</t>
  </si>
  <si>
    <t>mall_welcome_005</t>
  </si>
  <si>
    <t>换装页欢迎语音</t>
    <phoneticPr fontId="4" type="noConversion"/>
  </si>
  <si>
    <t>mall_purchase_lock</t>
  </si>
  <si>
    <t>mall_suit_not_match</t>
  </si>
  <si>
    <t>popup_goods_level_lock</t>
  </si>
  <si>
    <t>mall_purchase_qr</t>
  </si>
  <si>
    <t>mall_purchase_qr_complete</t>
  </si>
  <si>
    <t>换装页今日饮水量未达标提醒</t>
    <phoneticPr fontId="4" type="noConversion"/>
  </si>
  <si>
    <t>换装页等级不够提醒</t>
    <phoneticPr fontId="4" type="noConversion"/>
  </si>
  <si>
    <t>换装页配饰不适用提醒</t>
    <phoneticPr fontId="4" type="noConversion"/>
  </si>
  <si>
    <t>换装页显示二维码</t>
    <phoneticPr fontId="4" type="noConversion"/>
  </si>
  <si>
    <t>换装页二维码购物成功</t>
    <phoneticPr fontId="4" type="noConversion"/>
  </si>
  <si>
    <t>mall_purchase_lock</t>
    <phoneticPr fontId="4" type="noConversion"/>
  </si>
  <si>
    <t>mall_suit_not_match</t>
    <phoneticPr fontId="4" type="noConversion"/>
  </si>
  <si>
    <t>popup_goods_level_lock</t>
    <phoneticPr fontId="4" type="noConversion"/>
  </si>
  <si>
    <t>mall_purchase_qr</t>
    <phoneticPr fontId="4" type="noConversion"/>
  </si>
  <si>
    <t>mall_purchase_qr_complete</t>
    <phoneticPr fontId="4" type="noConversion"/>
  </si>
  <si>
    <t>part_head_hat</t>
  </si>
  <si>
    <t>part_wing_bat</t>
  </si>
  <si>
    <t>elf_up_ghost</t>
  </si>
  <si>
    <t>elf_down_pumpkin</t>
  </si>
  <si>
    <t>part_wing_snow</t>
  </si>
  <si>
    <t>elf_up_cloud</t>
  </si>
  <si>
    <t>part_head_antler</t>
  </si>
  <si>
    <t>elf_down_snowman</t>
  </si>
  <si>
    <t>Dummy_wing</t>
  </si>
  <si>
    <t>Dummy_head</t>
  </si>
  <si>
    <t>TopLeft</t>
  </si>
  <si>
    <t>BottomRight</t>
  </si>
  <si>
    <t>Exp</t>
    <phoneticPr fontId="4" type="noConversion"/>
  </si>
  <si>
    <t>获得经验</t>
    <phoneticPr fontId="4" type="noConversion"/>
  </si>
  <si>
    <t>mall_change_item</t>
  </si>
  <si>
    <t>mall_put_on_accessory</t>
  </si>
  <si>
    <t>mall_take_off_accessory</t>
  </si>
  <si>
    <t>mall_spirit_in</t>
  </si>
  <si>
    <t>mall_spirit_out</t>
  </si>
  <si>
    <t>换装页切换配饰/小精灵</t>
    <phoneticPr fontId="4" type="noConversion"/>
  </si>
  <si>
    <t>换装页穿上配饰</t>
    <phoneticPr fontId="4" type="noConversion"/>
  </si>
  <si>
    <t>换装页脱下配饰</t>
    <phoneticPr fontId="4" type="noConversion"/>
  </si>
  <si>
    <t>换装页小精灵出场</t>
    <phoneticPr fontId="4" type="noConversion"/>
  </si>
  <si>
    <t>换装页小精灵退场</t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</si>
  <si>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ake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</si>
  <si>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andy</t>
    </r>
    <phoneticPr fontId="4" type="noConversion"/>
  </si>
  <si>
    <r>
      <t>c</t>
    </r>
    <r>
      <rPr>
        <sz val="12"/>
        <color theme="1"/>
        <rFont val="等线"/>
        <family val="2"/>
        <charset val="134"/>
        <scheme val="minor"/>
      </rPr>
      <t>hicken</t>
    </r>
    <phoneticPr fontId="4" type="noConversion"/>
  </si>
  <si>
    <r>
      <t>g</t>
    </r>
    <r>
      <rPr>
        <sz val="12"/>
        <color theme="1"/>
        <rFont val="等线"/>
        <family val="2"/>
        <charset val="134"/>
        <scheme val="minor"/>
      </rPr>
      <t>inger bread</t>
    </r>
    <phoneticPr fontId="4" type="noConversion"/>
  </si>
  <si>
    <t>pudding</t>
  </si>
  <si>
    <t>food_cake</t>
  </si>
  <si>
    <t>food_cake_small</t>
  </si>
  <si>
    <t>food_candy_small</t>
  </si>
  <si>
    <t>food_candy</t>
  </si>
  <si>
    <t>food_chicken_small</t>
  </si>
  <si>
    <t>food_chicken</t>
  </si>
  <si>
    <t>food_gingerbread_small</t>
  </si>
  <si>
    <t>food_gingerbread</t>
  </si>
  <si>
    <t>food_pudding_small</t>
  </si>
  <si>
    <t>food_pudding</t>
  </si>
  <si>
    <t>xmas_bgm</t>
    <phoneticPr fontId="4" type="noConversion"/>
  </si>
  <si>
    <t>feed_welcome_xmas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</si>
  <si>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</si>
  <si>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</si>
  <si>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</si>
  <si>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</si>
  <si>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</si>
  <si>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</si>
  <si>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喂食页圣诞节欢迎语音</t>
    <phoneticPr fontId="4" type="noConversion"/>
  </si>
  <si>
    <t>喂食页圣诞节背景音乐</t>
    <phoneticPr fontId="4" type="noConversion"/>
  </si>
  <si>
    <t>Home_christmas_bg_01</t>
    <phoneticPr fontId="4" type="noConversion"/>
  </si>
  <si>
    <t>Home_christmas_bg_02</t>
  </si>
  <si>
    <t>Home_christmas_bg_03</t>
  </si>
  <si>
    <t>Home_christmas_bg_04</t>
  </si>
  <si>
    <t>elk</t>
  </si>
  <si>
    <t>giftbox</t>
  </si>
  <si>
    <t>antler ponit</t>
    <phoneticPr fontId="4" type="noConversion"/>
  </si>
  <si>
    <t>christmas hat</t>
    <phoneticPr fontId="4" type="noConversion"/>
  </si>
  <si>
    <t>christmas point</t>
    <phoneticPr fontId="4" type="noConversion"/>
  </si>
  <si>
    <t>part_head_antler02</t>
  </si>
  <si>
    <t>part_head_merryhat</t>
  </si>
  <si>
    <t>suit_pur_merry</t>
  </si>
  <si>
    <t>elf_down_deer</t>
  </si>
  <si>
    <t>elf_up_gift</t>
  </si>
  <si>
    <t>giftbox02</t>
    <phoneticPr fontId="4" type="noConversion"/>
  </si>
  <si>
    <t>elf_up_gift02</t>
  </si>
  <si>
    <t>elf_down_deer02</t>
  </si>
  <si>
    <t>elk02</t>
    <phoneticPr fontId="4" type="noConversion"/>
  </si>
  <si>
    <t>Dummy_taozhuang</t>
  </si>
  <si>
    <t>配置编码</t>
    <phoneticPr fontId="4" type="noConversion"/>
  </si>
  <si>
    <t>配置描述</t>
    <phoneticPr fontId="4" type="noConversion"/>
  </si>
  <si>
    <t>金币或道具百分比</t>
    <phoneticPr fontId="4" type="noConversion"/>
  </si>
  <si>
    <t>道具来源</t>
    <phoneticPr fontId="4" type="noConversion"/>
  </si>
  <si>
    <t>Percent</t>
    <phoneticPr fontId="4" type="noConversion"/>
  </si>
  <si>
    <t>Source</t>
    <phoneticPr fontId="4" type="noConversion"/>
  </si>
  <si>
    <t>普通30%dailyGoal宝箱</t>
    <rPh sb="0" eb="1">
      <t>pu'tong</t>
    </rPh>
    <rPh sb="14" eb="15">
      <t>bao'xiang</t>
    </rPh>
    <phoneticPr fontId="4" type="noConversion"/>
  </si>
  <si>
    <t>Food</t>
    <phoneticPr fontId="4" type="noConversion"/>
  </si>
  <si>
    <t>普通60%dailyGoal宝箱</t>
    <rPh sb="0" eb="1">
      <t>pu'tong</t>
    </rPh>
    <rPh sb="14" eb="15">
      <t>bao'xiang</t>
    </rPh>
    <phoneticPr fontId="4" type="noConversion"/>
  </si>
  <si>
    <t>普通100%dailyGoal宝箱</t>
    <rPh sb="0" eb="1">
      <t>pu'tong</t>
    </rPh>
    <rPh sb="15" eb="16">
      <t>bao'xiang</t>
    </rPh>
    <phoneticPr fontId="4" type="noConversion"/>
  </si>
  <si>
    <t>coin</t>
    <phoneticPr fontId="4" type="noConversion"/>
  </si>
  <si>
    <t>award</t>
    <phoneticPr fontId="4" type="noConversion"/>
  </si>
  <si>
    <t>coin</t>
  </si>
  <si>
    <t>award</t>
  </si>
  <si>
    <t>Cash</t>
    <phoneticPr fontId="4" type="noConversion"/>
  </si>
  <si>
    <t>role/cap</t>
  </si>
  <si>
    <t>cap_point_prefab</t>
  </si>
  <si>
    <t>role/wing</t>
    <phoneticPr fontId="4" type="noConversion"/>
  </si>
  <si>
    <t>wing_point_prefab</t>
  </si>
  <si>
    <t>role/ghost</t>
  </si>
  <si>
    <t>ghost_prefab</t>
  </si>
  <si>
    <t>role/pumpkin</t>
  </si>
  <si>
    <t>pumpkin_prefab</t>
  </si>
  <si>
    <t>role/cloud_snow</t>
  </si>
  <si>
    <t>cloud_snow_prefab</t>
  </si>
  <si>
    <t>role/wing_snow</t>
  </si>
  <si>
    <t>wing_snow_prefab</t>
  </si>
  <si>
    <t>role/cornu cervi</t>
  </si>
  <si>
    <t>cornu cervi_point_prefab</t>
  </si>
  <si>
    <t>role/snowman</t>
  </si>
  <si>
    <t>snowman_prefab</t>
    <phoneticPr fontId="4" type="noConversion"/>
  </si>
  <si>
    <t>role/antler</t>
  </si>
  <si>
    <t>antler_ponit_prefab</t>
  </si>
  <si>
    <t>role/christmas hat</t>
  </si>
  <si>
    <t>christmas hat_point_prefab</t>
  </si>
  <si>
    <t>role/christmas</t>
  </si>
  <si>
    <t>christmas_point_prefab</t>
  </si>
  <si>
    <t>role/elk</t>
  </si>
  <si>
    <t>elk_A_prefab</t>
  </si>
  <si>
    <t>elk_B_prefab</t>
    <phoneticPr fontId="4" type="noConversion"/>
  </si>
  <si>
    <t>role/giftbox</t>
  </si>
  <si>
    <t>giftbox_prefab</t>
  </si>
  <si>
    <t>giftbox_A_prefab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</si>
</sst>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"/>
    <numFmt numFmtId="177" formatCode="yyyy/mm/dd\ hh:mm"/>
  </numFmts>
  <fonts count="22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i/>
      <sz val="11"/>
      <color rgb="FF0070C0"/>
      <name val="等线"/>
      <family val="3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EAD5FF"/>
        <bgColor indexed="64"/>
      </patternFill>
    </fill>
  </fills>
  <borders count="19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6" fillId="1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0" borderId="0" xfId="1">
      <alignment vertical="center"/>
    </xf>
    <xf numFmtId="0" fontId="0" fillId="12" borderId="2" xfId="0" applyFill="1" applyBorder="1"/>
    <xf numFmtId="0" fontId="6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2" fillId="18" borderId="7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12" fillId="18" borderId="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6" fillId="19" borderId="1" xfId="0" applyFont="1" applyFill="1" applyBorder="1" applyAlignment="1">
      <alignment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1" applyFont="1">
      <alignment vertical="center"/>
    </xf>
    <xf numFmtId="0" fontId="0" fillId="9" borderId="11" xfId="0" applyFont="1" applyFill="1" applyBorder="1" applyAlignment="1">
      <alignment vertical="center"/>
    </xf>
    <xf numFmtId="0" fontId="0" fillId="9" borderId="12" xfId="0" applyFont="1" applyFill="1" applyBorder="1" applyAlignment="1">
      <alignment vertical="center"/>
    </xf>
    <xf numFmtId="0" fontId="0" fillId="9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0" fillId="17" borderId="11" xfId="0" applyFont="1" applyFill="1" applyBorder="1" applyAlignment="1">
      <alignment horizontal="center" vertical="center"/>
    </xf>
    <xf numFmtId="0" fontId="0" fillId="20" borderId="11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7" fontId="3" fillId="0" borderId="0" xfId="1" applyNumberFormat="1">
      <alignment vertical="center"/>
    </xf>
    <xf numFmtId="0" fontId="0" fillId="22" borderId="1" xfId="0" applyFill="1" applyBorder="1" applyAlignment="1">
      <alignment vertical="center"/>
    </xf>
    <xf numFmtId="0" fontId="3" fillId="0" borderId="0" xfId="1" applyFill="1">
      <alignment vertical="center"/>
    </xf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23" borderId="10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horizontal="center" vertical="center"/>
    </xf>
    <xf numFmtId="0" fontId="0" fillId="23" borderId="11" xfId="0" applyFont="1" applyFill="1" applyBorder="1" applyAlignment="1">
      <alignment vertical="center"/>
    </xf>
    <xf numFmtId="0" fontId="0" fillId="23" borderId="0" xfId="0" applyFill="1"/>
    <xf numFmtId="0" fontId="0" fillId="23" borderId="0" xfId="0" applyFill="1" applyAlignment="1">
      <alignment horizontal="center"/>
    </xf>
    <xf numFmtId="0" fontId="0" fillId="23" borderId="12" xfId="0" applyFont="1" applyFill="1" applyBorder="1" applyAlignment="1">
      <alignment vertical="center"/>
    </xf>
    <xf numFmtId="0" fontId="0" fillId="24" borderId="0" xfId="0" applyFill="1" applyBorder="1" applyAlignment="1">
      <alignment vertical="center"/>
    </xf>
    <xf numFmtId="0" fontId="0" fillId="0" borderId="0" xfId="0" applyNumberFormat="1" applyAlignment="1">
      <alignment horizontal="right" vertical="center"/>
    </xf>
    <xf numFmtId="177" fontId="1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0" fontId="20" fillId="0" borderId="13" xfId="0" applyFont="1" applyBorder="1"/>
    <xf numFmtId="0" fontId="0" fillId="0" borderId="18" xfId="0" applyBorder="1"/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/>
    <xf numFmtId="0" fontId="21" fillId="0" borderId="0" xfId="0" applyFont="1"/>
    <xf numFmtId="0" fontId="21" fillId="15" borderId="2" xfId="0" applyFont="1" applyFill="1" applyBorder="1"/>
    <xf numFmtId="0" fontId="21" fillId="9" borderId="2" xfId="0" applyFont="1" applyFill="1" applyBorder="1"/>
    <xf numFmtId="0" fontId="18" fillId="21" borderId="1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3" fillId="0" borderId="0" xfId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常规" xfId="0" builtinId="0"/>
    <cellStyle name="常规 2" xfId="1" xr:uid="{00000000-0005-0000-0000-000001000000}"/>
  </cellStyles>
  <dxfs count="10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D5FF"/>
      <color rgb="FFEEDDFF"/>
      <color rgb="FFE0C1FF"/>
      <color rgb="FFFFAFAF"/>
      <color rgb="FFFFFF5B"/>
      <color rgb="FFFFFFA7"/>
      <color rgb="FF007635"/>
      <color rgb="FFC7EB53"/>
      <color rgb="FF5BD4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8D6D982-C580-4BC0-AA0B-7A9E736FC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_32" displayName="表1_32" ref="B1:S87" totalsRowShown="0" headerRowDxfId="99" dataDxfId="98">
  <autoFilter ref="B1:S87" xr:uid="{00000000-0009-0000-0100-000001000000}"/>
  <tableColumns count="18">
    <tableColumn id="1" xr3:uid="{00000000-0010-0000-0000-000001000000}" name="Id" dataDxfId="97"/>
    <tableColumn id="3" xr3:uid="{00000000-0010-0000-0000-000003000000}" name="Name" dataDxfId="96"/>
    <tableColumn id="4" xr3:uid="{00000000-0010-0000-0000-000004000000}" name="Background" dataDxfId="95"/>
    <tableColumn id="14" xr3:uid="{00000000-0010-0000-0000-00000E000000}" name="Model" dataDxfId="94"/>
    <tableColumn id="9" xr3:uid="{00000000-0010-0000-0000-000009000000}" name="NimIcon" dataDxfId="93"/>
    <tableColumn id="10" xr3:uid="{00000000-0010-0000-0000-00000A000000}" name="QuestId" dataDxfId="92"/>
    <tableColumn id="11" xr3:uid="{00000000-0010-0000-0000-00000B000000}" name="dailyGoalPercent" dataDxfId="91"/>
    <tableColumn id="15" xr3:uid="{00000000-0010-0000-0000-00000F000000}" name="AwardCoin" dataDxfId="90"/>
    <tableColumn id="16" xr3:uid="{00000000-0010-0000-0000-000010000000}" name="BGM" dataDxfId="89"/>
    <tableColumn id="8" xr3:uid="{00000000-0010-0000-0000-000008000000}" name="Sound" dataDxfId="88"/>
    <tableColumn id="17" xr3:uid="{00000000-0010-0000-0000-000011000000}" name="WaterDrop" dataDxfId="87"/>
    <tableColumn id="18" xr3:uid="{00000000-0010-0000-0000-000012000000}" name="WaterDropAudio" dataDxfId="86"/>
    <tableColumn id="2" xr3:uid="{00000000-0010-0000-0000-000002000000}" name="Box1 ID" dataDxfId="85"/>
    <tableColumn id="5" xr3:uid="{00000000-0010-0000-0000-000005000000}" name="Box1 Height" dataDxfId="84"/>
    <tableColumn id="6" xr3:uid="{00000000-0010-0000-0000-000006000000}" name="Box2 ID" dataDxfId="83"/>
    <tableColumn id="7" xr3:uid="{00000000-0010-0000-0000-000007000000}" name="Box2 Height" dataDxfId="82"/>
    <tableColumn id="12" xr3:uid="{00000000-0010-0000-0000-00000C000000}" name="输出" dataDxfId="8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00000000-0010-0000-0000-00000D000000}" name="输入" dataDxfId="8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1_34" displayName="表1_34" ref="B1:G1048485" totalsRowShown="0" headerRowDxfId="79" dataDxfId="78">
  <autoFilter ref="B1:G1048485" xr:uid="{00000000-0009-0000-0100-000003000000}"/>
  <tableColumns count="6">
    <tableColumn id="1" xr3:uid="{00000000-0010-0000-0100-000001000000}" name="Id" dataDxfId="77"/>
    <tableColumn id="3" xr3:uid="{00000000-0010-0000-0100-000003000000}" name="Type" dataDxfId="76"/>
    <tableColumn id="4" xr3:uid="{00000000-0010-0000-0100-000004000000}" name="Name" dataDxfId="75"/>
    <tableColumn id="14" xr3:uid="{00000000-0010-0000-0100-00000E000000}" name="ItemId" dataDxfId="74"/>
    <tableColumn id="9" xr3:uid="{00000000-0010-0000-0100-000009000000}" name="Value" dataDxfId="73"/>
    <tableColumn id="12" xr3:uid="{00000000-0010-0000-0100-00000C000000}" name="输出" dataDxfId="7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1"/>
  <sheetViews>
    <sheetView workbookViewId="0">
      <pane ySplit="1" topLeftCell="A2" activePane="bottomLeft" state="frozen"/>
      <selection pane="bottomLeft" activeCell="A2" sqref="A2"/>
    </sheetView>
  </sheetViews>
  <sheetFormatPr defaultColWidth="8.875" defaultRowHeight="14.25"/>
  <cols>
    <col min="1" max="1" width="7.375" style="3" bestFit="1" customWidth="1"/>
    <col min="2" max="2" width="9.625" style="3" bestFit="1" customWidth="1"/>
    <col min="3" max="3" width="17.5" bestFit="1" customWidth="1"/>
    <col min="4" max="4" width="35.125" bestFit="1" customWidth="1"/>
    <col min="7" max="7" width="12.125" bestFit="1" customWidth="1"/>
    <col min="8" max="8" width="15.375" bestFit="1" customWidth="1"/>
    <col min="9" max="9" width="12.375" style="3" bestFit="1" customWidth="1"/>
    <col min="10" max="10" width="14.375" bestFit="1" customWidth="1"/>
    <col min="11" max="11" width="28.125" bestFit="1" customWidth="1"/>
    <col min="12" max="12" width="14.375" style="3" bestFit="1" customWidth="1"/>
    <col min="13" max="13" width="20" bestFit="1" customWidth="1"/>
    <col min="15" max="15" width="0" hidden="1" customWidth="1"/>
  </cols>
  <sheetData>
    <row r="1" spans="1:15" ht="15" thickBot="1">
      <c r="A1" s="49" t="s">
        <v>1</v>
      </c>
      <c r="B1" s="50" t="s">
        <v>2</v>
      </c>
      <c r="C1" s="50" t="s">
        <v>3</v>
      </c>
      <c r="D1" s="50" t="s">
        <v>4</v>
      </c>
      <c r="E1" s="51" t="s">
        <v>5</v>
      </c>
      <c r="F1" s="52" t="s">
        <v>6</v>
      </c>
      <c r="G1" s="52" t="s">
        <v>7</v>
      </c>
      <c r="H1" s="52" t="s">
        <v>8</v>
      </c>
      <c r="I1" s="53" t="s">
        <v>329</v>
      </c>
      <c r="J1" s="53" t="s">
        <v>9</v>
      </c>
      <c r="K1" s="53" t="s">
        <v>10</v>
      </c>
      <c r="L1" s="53" t="s">
        <v>11</v>
      </c>
      <c r="M1" s="53" t="s">
        <v>583</v>
      </c>
      <c r="N1" s="50" t="s">
        <v>137</v>
      </c>
      <c r="O1" s="54" t="s">
        <v>138</v>
      </c>
    </row>
    <row r="2" spans="1:15" ht="15" thickTop="1">
      <c r="A2" s="87">
        <f>Accessory!A3</f>
        <v>20001</v>
      </c>
      <c r="B2" s="79">
        <v>2</v>
      </c>
      <c r="C2" s="77" t="str">
        <f>Accessory!D3</f>
        <v>wizard hat</v>
      </c>
      <c r="D2" s="77" t="str">
        <f>Accessory!E3</f>
        <v>part_head_hat</v>
      </c>
      <c r="E2" s="77"/>
      <c r="F2" s="77"/>
      <c r="G2" s="77"/>
      <c r="H2" s="77"/>
      <c r="I2" s="79"/>
      <c r="J2" s="77"/>
      <c r="K2" s="77"/>
      <c r="L2" s="79"/>
      <c r="M2" s="77"/>
      <c r="N2" s="77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78"/>
    </row>
    <row r="3" spans="1:15">
      <c r="A3" s="87">
        <f>Accessory!A4</f>
        <v>20002</v>
      </c>
      <c r="B3" s="79">
        <v>2</v>
      </c>
      <c r="C3" s="77" t="str">
        <f>Accessory!D4</f>
        <v>devil wing</v>
      </c>
      <c r="D3" s="77" t="str">
        <f>Accessory!E4</f>
        <v>part_wing_bat</v>
      </c>
      <c r="E3" s="77"/>
      <c r="F3" s="77"/>
      <c r="G3" s="77"/>
      <c r="H3" s="77"/>
      <c r="I3" s="79"/>
      <c r="J3" s="77"/>
      <c r="K3" s="77"/>
      <c r="L3" s="79"/>
      <c r="M3" s="77"/>
      <c r="N3" s="77" t="str">
        <f t="shared" ref="N3:N9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78"/>
    </row>
    <row r="4" spans="1:15">
      <c r="A4" s="87">
        <f>Accessory!A5</f>
        <v>20003</v>
      </c>
      <c r="B4" s="79">
        <v>2</v>
      </c>
      <c r="C4" s="77" t="str">
        <f>Accessory!D5</f>
        <v>ghost</v>
      </c>
      <c r="D4" s="77" t="str">
        <f>Accessory!E5</f>
        <v>elf_up_ghost</v>
      </c>
      <c r="E4" s="77"/>
      <c r="F4" s="77"/>
      <c r="G4" s="77"/>
      <c r="H4" s="77"/>
      <c r="I4" s="79"/>
      <c r="J4" s="77"/>
      <c r="K4" s="77"/>
      <c r="L4" s="79"/>
      <c r="M4" s="77"/>
      <c r="N4" s="77" t="str">
        <f t="shared" si="1"/>
        <v>&lt;Item Id="20003" Type="2" Name="ghost" getImage="elf_up_ghost" Icon="" StoryBg="" AudioId="" Description="" PetType="" Image="" Audio="" Animation="" Preview=""/&gt;</v>
      </c>
      <c r="O4" s="78"/>
    </row>
    <row r="5" spans="1:15">
      <c r="A5" s="87">
        <f>Accessory!A6</f>
        <v>20004</v>
      </c>
      <c r="B5" s="79">
        <v>2</v>
      </c>
      <c r="C5" s="77" t="str">
        <f>Accessory!D6</f>
        <v>pumpkin</v>
      </c>
      <c r="D5" s="77" t="str">
        <f>Accessory!E6</f>
        <v>elf_down_pumpkin</v>
      </c>
      <c r="E5" s="77"/>
      <c r="F5" s="77"/>
      <c r="G5" s="77"/>
      <c r="H5" s="77"/>
      <c r="I5" s="79"/>
      <c r="J5" s="77"/>
      <c r="K5" s="77"/>
      <c r="L5" s="79"/>
      <c r="M5" s="77"/>
      <c r="N5" s="77" t="str">
        <f t="shared" si="1"/>
        <v>&lt;Item Id="20004" Type="2" Name="pumpkin" getImage="elf_down_pumpkin" Icon="" StoryBg="" AudioId="" Description="" PetType="" Image="" Audio="" Animation="" Preview=""/&gt;</v>
      </c>
      <c r="O5" s="78"/>
    </row>
    <row r="6" spans="1:15">
      <c r="A6" s="87">
        <f>Accessory!A7</f>
        <v>20005</v>
      </c>
      <c r="B6" s="79">
        <v>2</v>
      </c>
      <c r="C6" s="77" t="str">
        <f>Accessory!D7</f>
        <v>snow cloud</v>
      </c>
      <c r="D6" s="77" t="str">
        <f>Accessory!E7</f>
        <v>elf_up_cloud</v>
      </c>
      <c r="E6" s="77"/>
      <c r="F6" s="77"/>
      <c r="G6" s="77"/>
      <c r="H6" s="77"/>
      <c r="I6" s="79"/>
      <c r="J6" s="77"/>
      <c r="K6" s="77"/>
      <c r="L6" s="79"/>
      <c r="M6" s="77"/>
      <c r="N6" s="77" t="str">
        <f t="shared" si="1"/>
        <v>&lt;Item Id="20005" Type="2" Name="snow cloud" getImage="elf_up_cloud" Icon="" StoryBg="" AudioId="" Description="" PetType="" Image="" Audio="" Animation="" Preview=""/&gt;</v>
      </c>
      <c r="O6" s="78"/>
    </row>
    <row r="7" spans="1:15">
      <c r="A7" s="87">
        <f>Accessory!A8</f>
        <v>20006</v>
      </c>
      <c r="B7" s="79">
        <v>2</v>
      </c>
      <c r="C7" s="77" t="str">
        <f>Accessory!D8</f>
        <v>snow wing</v>
      </c>
      <c r="D7" s="77" t="str">
        <f>Accessory!E8</f>
        <v>part_wing_snow</v>
      </c>
      <c r="E7" s="77"/>
      <c r="F7" s="77"/>
      <c r="G7" s="77"/>
      <c r="H7" s="77"/>
      <c r="I7" s="79"/>
      <c r="J7" s="77"/>
      <c r="K7" s="77"/>
      <c r="L7" s="79"/>
      <c r="M7" s="77"/>
      <c r="N7" s="77" t="str">
        <f t="shared" si="1"/>
        <v>&lt;Item Id="20006" Type="2" Name="snow wing" getImage="part_wing_snow" Icon="" StoryBg="" AudioId="" Description="" PetType="" Image="" Audio="" Animation="" Preview=""/&gt;</v>
      </c>
      <c r="O7" s="78"/>
    </row>
    <row r="8" spans="1:15">
      <c r="A8" s="87">
        <f>Accessory!A9</f>
        <v>20007</v>
      </c>
      <c r="B8" s="79">
        <v>2</v>
      </c>
      <c r="C8" s="77" t="str">
        <f>Accessory!D9</f>
        <v>cornu cervi</v>
      </c>
      <c r="D8" s="77" t="str">
        <f>Accessory!E9</f>
        <v>part_head_antler</v>
      </c>
      <c r="E8" s="77"/>
      <c r="F8" s="77"/>
      <c r="G8" s="77"/>
      <c r="H8" s="77"/>
      <c r="I8" s="79"/>
      <c r="J8" s="77"/>
      <c r="K8" s="77"/>
      <c r="L8" s="79"/>
      <c r="M8" s="77"/>
      <c r="N8" s="77" t="str">
        <f t="shared" si="1"/>
        <v>&lt;Item Id="20007" Type="2" Name="cornu cervi" getImage="part_head_antler" Icon="" StoryBg="" AudioId="" Description="" PetType="" Image="" Audio="" Animation="" Preview=""/&gt;</v>
      </c>
      <c r="O8" s="78"/>
    </row>
    <row r="9" spans="1:15">
      <c r="A9" s="87">
        <f>Accessory!A10</f>
        <v>20008</v>
      </c>
      <c r="B9" s="79">
        <v>2</v>
      </c>
      <c r="C9" s="77" t="str">
        <f>Accessory!D10</f>
        <v>snowman</v>
      </c>
      <c r="D9" s="77" t="str">
        <f>Accessory!E10</f>
        <v>elf_down_snowman</v>
      </c>
      <c r="E9" s="77"/>
      <c r="F9" s="77"/>
      <c r="G9" s="77"/>
      <c r="H9" s="77"/>
      <c r="I9" s="79"/>
      <c r="J9" s="77"/>
      <c r="K9" s="77"/>
      <c r="L9" s="79"/>
      <c r="M9" s="77"/>
      <c r="N9" s="77" t="str">
        <f t="shared" si="1"/>
        <v>&lt;Item Id="20008" Type="2" Name="snowman" getImage="elf_down_snowman" Icon="" StoryBg="" AudioId="" Description="" PetType="" Image="" Audio="" Animation="" Preview=""/&gt;</v>
      </c>
      <c r="O9" s="78"/>
    </row>
    <row r="10" spans="1:15">
      <c r="A10" s="87">
        <f>Accessory!A11</f>
        <v>20009</v>
      </c>
      <c r="B10" s="79">
        <v>2</v>
      </c>
      <c r="C10" s="77" t="str">
        <f>Accessory!D11</f>
        <v>antler ponit</v>
      </c>
      <c r="D10" s="77" t="str">
        <f>Accessory!E11</f>
        <v>part_head_antler02</v>
      </c>
      <c r="E10" s="77"/>
      <c r="F10" s="77"/>
      <c r="G10" s="77"/>
      <c r="H10" s="77"/>
      <c r="I10" s="79"/>
      <c r="J10" s="77"/>
      <c r="K10" s="77"/>
      <c r="L10" s="79"/>
      <c r="M10" s="77"/>
      <c r="N10" s="77" t="str">
        <f t="shared" ref="N10:N16" si="2">"&lt;Item Id="""&amp;A10&amp;""" Type="""&amp;B10&amp;""" Name="""&amp;C10&amp;""" getImage="""&amp;D10&amp;""" Icon="""&amp;E10&amp;""" StoryBg="""&amp;F10&amp;""" AudioId="""&amp;G10&amp;""" Description="""&amp;H10&amp;""" PetType="""&amp;I10&amp;""" Image="""&amp;J10&amp;""" Audio="""&amp;K10&amp;""" Animation="""&amp;L10&amp;""" Preview="""&amp;M10&amp;"""/&gt;"</f>
        <v>&lt;Item Id="20009" Type="2" Name="antler ponit" getImage="part_head_antler02" Icon="" StoryBg="" AudioId="" Description="" PetType="" Image="" Audio="" Animation="" Preview=""/&gt;</v>
      </c>
      <c r="O10" s="78"/>
    </row>
    <row r="11" spans="1:15">
      <c r="A11" s="87">
        <f>Accessory!A12</f>
        <v>20010</v>
      </c>
      <c r="B11" s="79">
        <v>2</v>
      </c>
      <c r="C11" s="77" t="str">
        <f>Accessory!D12</f>
        <v>christmas hat</v>
      </c>
      <c r="D11" s="77" t="str">
        <f>Accessory!E12</f>
        <v>part_head_merryhat</v>
      </c>
      <c r="E11" s="77"/>
      <c r="F11" s="77"/>
      <c r="G11" s="77"/>
      <c r="H11" s="77"/>
      <c r="I11" s="79"/>
      <c r="J11" s="77"/>
      <c r="K11" s="77"/>
      <c r="L11" s="79"/>
      <c r="M11" s="77"/>
      <c r="N11" s="77" t="str">
        <f t="shared" si="2"/>
        <v>&lt;Item Id="20010" Type="2" Name="christmas hat" getImage="part_head_merryhat" Icon="" StoryBg="" AudioId="" Description="" PetType="" Image="" Audio="" Animation="" Preview=""/&gt;</v>
      </c>
      <c r="O11" s="78"/>
    </row>
    <row r="12" spans="1:15">
      <c r="A12" s="87">
        <f>Accessory!A13</f>
        <v>20011</v>
      </c>
      <c r="B12" s="79">
        <v>2</v>
      </c>
      <c r="C12" s="77" t="str">
        <f>Accessory!D13</f>
        <v>christmas point</v>
      </c>
      <c r="D12" s="77" t="str">
        <f>Accessory!E13</f>
        <v>suit_pur_merry</v>
      </c>
      <c r="E12" s="77"/>
      <c r="F12" s="77"/>
      <c r="G12" s="77"/>
      <c r="H12" s="77"/>
      <c r="I12" s="79"/>
      <c r="J12" s="77"/>
      <c r="K12" s="77"/>
      <c r="L12" s="79"/>
      <c r="M12" s="77"/>
      <c r="N12" s="77" t="str">
        <f t="shared" si="2"/>
        <v>&lt;Item Id="20011" Type="2" Name="christmas point" getImage="suit_pur_merry" Icon="" StoryBg="" AudioId="" Description="" PetType="" Image="" Audio="" Animation="" Preview=""/&gt;</v>
      </c>
      <c r="O12" s="78"/>
    </row>
    <row r="13" spans="1:15">
      <c r="A13" s="87">
        <f>Accessory!A14</f>
        <v>20012</v>
      </c>
      <c r="B13" s="79">
        <v>2</v>
      </c>
      <c r="C13" s="77" t="str">
        <f>Accessory!D14</f>
        <v>elk</v>
      </c>
      <c r="D13" s="77" t="str">
        <f>Accessory!E14</f>
        <v>elf_down_deer</v>
      </c>
      <c r="E13" s="77"/>
      <c r="F13" s="77"/>
      <c r="G13" s="77"/>
      <c r="H13" s="77"/>
      <c r="I13" s="79"/>
      <c r="J13" s="77"/>
      <c r="K13" s="77"/>
      <c r="L13" s="79"/>
      <c r="M13" s="77"/>
      <c r="N13" s="77" t="str">
        <f t="shared" si="2"/>
        <v>&lt;Item Id="20012" Type="2" Name="elk" getImage="elf_down_deer" Icon="" StoryBg="" AudioId="" Description="" PetType="" Image="" Audio="" Animation="" Preview=""/&gt;</v>
      </c>
      <c r="O13" s="78"/>
    </row>
    <row r="14" spans="1:15">
      <c r="A14" s="87">
        <f>Accessory!A15</f>
        <v>20013</v>
      </c>
      <c r="B14" s="79">
        <v>2</v>
      </c>
      <c r="C14" s="77" t="str">
        <f>Accessory!D15</f>
        <v>elk02</v>
      </c>
      <c r="D14" s="77" t="str">
        <f>Accessory!E15</f>
        <v>elf_down_deer02</v>
      </c>
      <c r="E14" s="77"/>
      <c r="F14" s="77"/>
      <c r="G14" s="77"/>
      <c r="H14" s="77"/>
      <c r="I14" s="79"/>
      <c r="J14" s="77"/>
      <c r="K14" s="77"/>
      <c r="L14" s="79"/>
      <c r="M14" s="77"/>
      <c r="N14" s="77" t="str">
        <f t="shared" si="2"/>
        <v>&lt;Item Id="20013" Type="2" Name="elk02" getImage="elf_down_deer02" Icon="" StoryBg="" AudioId="" Description="" PetType="" Image="" Audio="" Animation="" Preview=""/&gt;</v>
      </c>
      <c r="O14" s="78"/>
    </row>
    <row r="15" spans="1:15">
      <c r="A15" s="87">
        <f>Accessory!A16</f>
        <v>20014</v>
      </c>
      <c r="B15" s="79">
        <v>2</v>
      </c>
      <c r="C15" s="77" t="str">
        <f>Accessory!D16</f>
        <v>giftbox</v>
      </c>
      <c r="D15" s="77" t="str">
        <f>Accessory!E16</f>
        <v>elf_up_gift</v>
      </c>
      <c r="E15" s="77"/>
      <c r="F15" s="77"/>
      <c r="G15" s="77"/>
      <c r="H15" s="77"/>
      <c r="I15" s="79"/>
      <c r="J15" s="77"/>
      <c r="K15" s="77"/>
      <c r="L15" s="79"/>
      <c r="M15" s="77"/>
      <c r="N15" s="77" t="str">
        <f t="shared" si="2"/>
        <v>&lt;Item Id="20014" Type="2" Name="giftbox" getImage="elf_up_gift" Icon="" StoryBg="" AudioId="" Description="" PetType="" Image="" Audio="" Animation="" Preview=""/&gt;</v>
      </c>
      <c r="O15" s="78"/>
    </row>
    <row r="16" spans="1:15">
      <c r="A16" s="87">
        <f>Accessory!A17</f>
        <v>20015</v>
      </c>
      <c r="B16" s="79">
        <v>2</v>
      </c>
      <c r="C16" s="77" t="str">
        <f>Accessory!D17</f>
        <v>giftbox02</v>
      </c>
      <c r="D16" s="77" t="str">
        <f>Accessory!E17</f>
        <v>elf_up_gift02</v>
      </c>
      <c r="E16" s="77"/>
      <c r="F16" s="77"/>
      <c r="G16" s="77"/>
      <c r="H16" s="77"/>
      <c r="I16" s="79"/>
      <c r="J16" s="77"/>
      <c r="K16" s="77"/>
      <c r="L16" s="79"/>
      <c r="M16" s="77"/>
      <c r="N16" s="77" t="str">
        <f t="shared" si="2"/>
        <v>&lt;Item Id="20015" Type="2" Name="giftbox02" getImage="elf_up_gift02" Icon="" StoryBg="" AudioId="" Description="" PetType="" Image="" Audio="" Animation="" Preview=""/&gt;</v>
      </c>
      <c r="O16" s="78"/>
    </row>
    <row r="17" spans="1:15" ht="15.75">
      <c r="A17" s="127" t="s">
        <v>1879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</row>
    <row r="18" spans="1:15">
      <c r="A18" s="88" t="str">
        <f>MID(O18, FIND("Item Id=""", O18, 1) + 9, 5)</f>
        <v>40001</v>
      </c>
      <c r="B18" s="80" t="str">
        <f>MID(O18, FIND("Type=""", O18, 1) +6, 1)</f>
        <v>4</v>
      </c>
      <c r="C18" s="55" t="str">
        <f>MID(O18, FIND("Name=""", O18, 1) +6, 7)</f>
        <v>nim0101</v>
      </c>
      <c r="D18" s="55" t="str">
        <f>MID(O18, FIND("getImage=""", O18) +10, FIND(""" Icon=",O18)-FIND("getImage=""", O18) -10)</f>
        <v>Home_box_nim_ocean brim01 (1)</v>
      </c>
      <c r="E18" s="55" t="str">
        <f t="shared" ref="E18:E81" si="3">MID(O18, FIND("Icon=""", O18) +6, FIND(""" StoryBg=",O18) - FIND("Icon=""", O18) - 6)</f>
        <v/>
      </c>
      <c r="F18" s="55" t="str">
        <f t="shared" ref="F18:F81" si="4">MID(O18, FIND("StoryBg=""", O18) +9, FIND(""" AudioId=",O18) - FIND("StoryBg=""", O18) - 9)</f>
        <v/>
      </c>
      <c r="G18" s="55" t="str">
        <f t="shared" ref="G18:G81" si="5">MID(O18, FIND("AudioId=""", O18) +9, FIND(""" Description=",O18) - FIND("AudioId=""", O18) - 9)</f>
        <v/>
      </c>
      <c r="H18" s="55" t="str">
        <f t="shared" ref="H18:H81" si="6">MID(O18, FIND("Description=""", O18) +13,FIND("""/&gt;",O18)-FIND("Description=""", O18)-13)</f>
        <v/>
      </c>
      <c r="I18" s="80">
        <v>1</v>
      </c>
      <c r="J18" s="55" t="s">
        <v>330</v>
      </c>
      <c r="K18" s="55" t="s">
        <v>457</v>
      </c>
      <c r="L18" s="80">
        <v>40001</v>
      </c>
      <c r="M18" s="55" t="s">
        <v>711</v>
      </c>
      <c r="N18" s="55" t="str">
        <f>"&lt;Item Id="""&amp;A18&amp;""" Type="""&amp;B18&amp;""" Name="""&amp;C18&amp;""" getImage="""&amp;D18&amp;""" Icon="""&amp;E18&amp;""" StoryBg="""&amp;F18&amp;""" AudioId="""&amp;G18&amp;""" Description="""&amp;H18&amp;""" PetType="""&amp;I18&amp;""" Image="""&amp;J18&amp;""" Audio="""&amp;K18&amp;""" Animation="""&amp;L18&amp;""" Preview="""&amp;M18&amp;"""/&gt;"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18" s="56" t="s">
        <v>0</v>
      </c>
    </row>
    <row r="19" spans="1:15">
      <c r="A19" s="88" t="str">
        <f t="shared" ref="A19:A82" si="7">MID(O19, FIND("Item Id=""", O19, 1) + 9, 5)</f>
        <v>40002</v>
      </c>
      <c r="B19" s="80" t="str">
        <f t="shared" ref="B19:B82" si="8">MID(O19, FIND("Type=""", O19, 1) +6, 1)</f>
        <v>4</v>
      </c>
      <c r="C19" s="55" t="str">
        <f t="shared" ref="C19:C82" si="9">MID(O19, FIND("Name=""", O19, 1) +6, 7)</f>
        <v>nim0102</v>
      </c>
      <c r="D19" s="55" t="str">
        <f t="shared" ref="D19:D82" si="10">MID(O19, FIND("getImage=""", O19) +10, FIND(""" Icon=",O19)-FIND("getImage=""", O19) -10)</f>
        <v>Home_box_nim_ocean brim02 (1)</v>
      </c>
      <c r="E19" s="55" t="str">
        <f t="shared" si="3"/>
        <v/>
      </c>
      <c r="F19" s="55" t="str">
        <f t="shared" si="4"/>
        <v/>
      </c>
      <c r="G19" s="55" t="str">
        <f t="shared" si="5"/>
        <v/>
      </c>
      <c r="H19" s="55" t="str">
        <f t="shared" si="6"/>
        <v/>
      </c>
      <c r="I19" s="80">
        <v>1</v>
      </c>
      <c r="J19" s="55" t="s">
        <v>331</v>
      </c>
      <c r="K19" s="55" t="s">
        <v>458</v>
      </c>
      <c r="L19" s="80">
        <v>40002</v>
      </c>
      <c r="M19" s="55" t="s">
        <v>712</v>
      </c>
      <c r="N19" s="55" t="str">
        <f t="shared" ref="N19:N82" si="11">"&lt;Item Id="""&amp;A19&amp;""" Type="""&amp;B19&amp;""" Name="""&amp;C19&amp;""" getImage="""&amp;D19&amp;""" Icon="""&amp;E19&amp;""" StoryBg="""&amp;F19&amp;""" AudioId="""&amp;G19&amp;""" Description="""&amp;H19&amp;""" PetType="""&amp;I19&amp;""" Image="""&amp;J19&amp;""" Audio="""&amp;K19&amp;""" Animation="""&amp;L19&amp;""" Preview="""&amp;M19&amp;"""/&gt;"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19" s="56" t="s">
        <v>12</v>
      </c>
    </row>
    <row r="20" spans="1:15">
      <c r="A20" s="88" t="str">
        <f t="shared" si="7"/>
        <v>40003</v>
      </c>
      <c r="B20" s="80" t="str">
        <f t="shared" si="8"/>
        <v>4</v>
      </c>
      <c r="C20" s="55" t="str">
        <f t="shared" si="9"/>
        <v>nim0103</v>
      </c>
      <c r="D20" s="55" t="str">
        <f t="shared" si="10"/>
        <v>Home_box_nim_ocean brim01 (2)</v>
      </c>
      <c r="E20" s="55" t="str">
        <f t="shared" si="3"/>
        <v/>
      </c>
      <c r="F20" s="55" t="str">
        <f t="shared" si="4"/>
        <v/>
      </c>
      <c r="G20" s="55" t="str">
        <f t="shared" si="5"/>
        <v/>
      </c>
      <c r="H20" s="55" t="str">
        <f t="shared" si="6"/>
        <v/>
      </c>
      <c r="I20" s="80">
        <v>1</v>
      </c>
      <c r="J20" s="55" t="s">
        <v>339</v>
      </c>
      <c r="K20" s="55" t="s">
        <v>459</v>
      </c>
      <c r="L20" s="80">
        <v>40003</v>
      </c>
      <c r="M20" s="55" t="s">
        <v>713</v>
      </c>
      <c r="N20" s="5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20" s="56" t="s">
        <v>13</v>
      </c>
    </row>
    <row r="21" spans="1:15">
      <c r="A21" s="88" t="str">
        <f t="shared" si="7"/>
        <v>40004</v>
      </c>
      <c r="B21" s="80" t="str">
        <f t="shared" si="8"/>
        <v>4</v>
      </c>
      <c r="C21" s="55" t="str">
        <f t="shared" si="9"/>
        <v>nim0104</v>
      </c>
      <c r="D21" s="55" t="str">
        <f t="shared" si="10"/>
        <v>Home_box_nim_ocean brim02 (2)</v>
      </c>
      <c r="E21" s="55" t="str">
        <f t="shared" si="3"/>
        <v/>
      </c>
      <c r="F21" s="55" t="str">
        <f t="shared" si="4"/>
        <v/>
      </c>
      <c r="G21" s="55" t="str">
        <f t="shared" si="5"/>
        <v/>
      </c>
      <c r="H21" s="55" t="str">
        <f t="shared" si="6"/>
        <v/>
      </c>
      <c r="I21" s="80">
        <v>1</v>
      </c>
      <c r="J21" s="55" t="s">
        <v>340</v>
      </c>
      <c r="K21" s="55" t="s">
        <v>460</v>
      </c>
      <c r="L21" s="80">
        <v>40004</v>
      </c>
      <c r="M21" s="55" t="s">
        <v>714</v>
      </c>
      <c r="N21" s="5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21" s="56" t="s">
        <v>14</v>
      </c>
    </row>
    <row r="22" spans="1:15">
      <c r="A22" s="88" t="str">
        <f t="shared" si="7"/>
        <v>40005</v>
      </c>
      <c r="B22" s="80" t="str">
        <f t="shared" si="8"/>
        <v>4</v>
      </c>
      <c r="C22" s="55" t="str">
        <f t="shared" si="9"/>
        <v>nim0105</v>
      </c>
      <c r="D22" s="55" t="str">
        <f t="shared" si="10"/>
        <v>Home_box_nim_ocean brim01 (3)</v>
      </c>
      <c r="E22" s="55" t="str">
        <f t="shared" si="3"/>
        <v/>
      </c>
      <c r="F22" s="55" t="str">
        <f t="shared" si="4"/>
        <v/>
      </c>
      <c r="G22" s="55" t="str">
        <f t="shared" si="5"/>
        <v/>
      </c>
      <c r="H22" s="55" t="str">
        <f t="shared" si="6"/>
        <v/>
      </c>
      <c r="I22" s="80">
        <v>1</v>
      </c>
      <c r="J22" s="55" t="s">
        <v>341</v>
      </c>
      <c r="K22" s="55" t="s">
        <v>461</v>
      </c>
      <c r="L22" s="80">
        <v>40005</v>
      </c>
      <c r="M22" s="55" t="s">
        <v>715</v>
      </c>
      <c r="N22" s="5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22" s="56" t="s">
        <v>15</v>
      </c>
    </row>
    <row r="23" spans="1:15">
      <c r="A23" s="88" t="str">
        <f t="shared" si="7"/>
        <v>40006</v>
      </c>
      <c r="B23" s="80" t="str">
        <f t="shared" si="8"/>
        <v>4</v>
      </c>
      <c r="C23" s="55" t="str">
        <f t="shared" si="9"/>
        <v>nim0106</v>
      </c>
      <c r="D23" s="55" t="str">
        <f t="shared" si="10"/>
        <v>Home_box_nim_ocean brim02 (3)</v>
      </c>
      <c r="E23" s="55" t="str">
        <f t="shared" si="3"/>
        <v/>
      </c>
      <c r="F23" s="55" t="str">
        <f t="shared" si="4"/>
        <v/>
      </c>
      <c r="G23" s="55" t="str">
        <f t="shared" si="5"/>
        <v/>
      </c>
      <c r="H23" s="55" t="str">
        <f t="shared" si="6"/>
        <v/>
      </c>
      <c r="I23" s="80">
        <v>1</v>
      </c>
      <c r="J23" s="55" t="s">
        <v>342</v>
      </c>
      <c r="K23" s="55" t="s">
        <v>462</v>
      </c>
      <c r="L23" s="80">
        <v>40006</v>
      </c>
      <c r="M23" s="55" t="s">
        <v>716</v>
      </c>
      <c r="N23" s="5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23" s="56" t="s">
        <v>16</v>
      </c>
    </row>
    <row r="24" spans="1:15">
      <c r="A24" s="88" t="str">
        <f t="shared" si="7"/>
        <v>40007</v>
      </c>
      <c r="B24" s="80" t="str">
        <f t="shared" si="8"/>
        <v>4</v>
      </c>
      <c r="C24" s="55" t="str">
        <f t="shared" si="9"/>
        <v>nim0107</v>
      </c>
      <c r="D24" s="55" t="str">
        <f t="shared" si="10"/>
        <v>Home_box_nim_ocean brim01 (4)</v>
      </c>
      <c r="E24" s="55" t="str">
        <f t="shared" si="3"/>
        <v/>
      </c>
      <c r="F24" s="55" t="str">
        <f t="shared" si="4"/>
        <v/>
      </c>
      <c r="G24" s="55" t="str">
        <f t="shared" si="5"/>
        <v/>
      </c>
      <c r="H24" s="55" t="str">
        <f t="shared" si="6"/>
        <v/>
      </c>
      <c r="I24" s="80">
        <v>1</v>
      </c>
      <c r="J24" s="55" t="s">
        <v>343</v>
      </c>
      <c r="K24" s="55" t="s">
        <v>463</v>
      </c>
      <c r="L24" s="80">
        <v>40007</v>
      </c>
      <c r="M24" s="55" t="s">
        <v>717</v>
      </c>
      <c r="N24" s="5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24" s="56" t="s">
        <v>17</v>
      </c>
    </row>
    <row r="25" spans="1:15">
      <c r="A25" s="88" t="str">
        <f t="shared" si="7"/>
        <v>40008</v>
      </c>
      <c r="B25" s="80" t="str">
        <f t="shared" si="8"/>
        <v>4</v>
      </c>
      <c r="C25" s="55" t="str">
        <f t="shared" si="9"/>
        <v>nim0108</v>
      </c>
      <c r="D25" s="55" t="str">
        <f t="shared" si="10"/>
        <v>Home_box_nim_ocean brim02 (4)</v>
      </c>
      <c r="E25" s="55" t="str">
        <f t="shared" si="3"/>
        <v/>
      </c>
      <c r="F25" s="55" t="str">
        <f t="shared" si="4"/>
        <v/>
      </c>
      <c r="G25" s="55" t="str">
        <f t="shared" si="5"/>
        <v/>
      </c>
      <c r="H25" s="55" t="str">
        <f t="shared" si="6"/>
        <v/>
      </c>
      <c r="I25" s="80">
        <v>1</v>
      </c>
      <c r="J25" s="55" t="s">
        <v>344</v>
      </c>
      <c r="K25" s="55" t="s">
        <v>464</v>
      </c>
      <c r="L25" s="80">
        <v>40008</v>
      </c>
      <c r="M25" s="55" t="s">
        <v>718</v>
      </c>
      <c r="N25" s="5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25" s="56" t="s">
        <v>18</v>
      </c>
    </row>
    <row r="26" spans="1:15">
      <c r="A26" s="88" t="str">
        <f t="shared" si="7"/>
        <v>40009</v>
      </c>
      <c r="B26" s="80" t="str">
        <f t="shared" si="8"/>
        <v>4</v>
      </c>
      <c r="C26" s="55" t="str">
        <f t="shared" si="9"/>
        <v>nim0109</v>
      </c>
      <c r="D26" s="55" t="str">
        <f t="shared" si="10"/>
        <v>Home_box_nim_ocean brim01 (5)</v>
      </c>
      <c r="E26" s="55" t="str">
        <f t="shared" si="3"/>
        <v/>
      </c>
      <c r="F26" s="55" t="str">
        <f t="shared" si="4"/>
        <v/>
      </c>
      <c r="G26" s="55" t="str">
        <f t="shared" si="5"/>
        <v/>
      </c>
      <c r="H26" s="55" t="str">
        <f t="shared" si="6"/>
        <v/>
      </c>
      <c r="I26" s="80">
        <v>1</v>
      </c>
      <c r="J26" s="55" t="s">
        <v>345</v>
      </c>
      <c r="K26" s="55" t="s">
        <v>465</v>
      </c>
      <c r="L26" s="80">
        <v>40009</v>
      </c>
      <c r="M26" s="55" t="s">
        <v>719</v>
      </c>
      <c r="N26" s="5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26" s="56" t="s">
        <v>19</v>
      </c>
    </row>
    <row r="27" spans="1:15">
      <c r="A27" s="88" t="str">
        <f t="shared" si="7"/>
        <v>40010</v>
      </c>
      <c r="B27" s="80" t="str">
        <f t="shared" si="8"/>
        <v>4</v>
      </c>
      <c r="C27" s="55" t="str">
        <f t="shared" si="9"/>
        <v>nim0110</v>
      </c>
      <c r="D27" s="55" t="str">
        <f t="shared" si="10"/>
        <v>Home_box_nim_ocean brim02 (5)</v>
      </c>
      <c r="E27" s="55" t="str">
        <f t="shared" si="3"/>
        <v/>
      </c>
      <c r="F27" s="55" t="str">
        <f t="shared" si="4"/>
        <v/>
      </c>
      <c r="G27" s="55" t="str">
        <f t="shared" si="5"/>
        <v/>
      </c>
      <c r="H27" s="55" t="str">
        <f t="shared" si="6"/>
        <v/>
      </c>
      <c r="I27" s="80">
        <v>1</v>
      </c>
      <c r="J27" s="55" t="s">
        <v>346</v>
      </c>
      <c r="K27" s="55" t="s">
        <v>466</v>
      </c>
      <c r="L27" s="80">
        <v>40010</v>
      </c>
      <c r="M27" s="55" t="s">
        <v>720</v>
      </c>
      <c r="N27" s="5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27" s="56" t="s">
        <v>20</v>
      </c>
    </row>
    <row r="28" spans="1:15">
      <c r="A28" s="88" t="str">
        <f t="shared" si="7"/>
        <v>40011</v>
      </c>
      <c r="B28" s="80" t="str">
        <f t="shared" si="8"/>
        <v>4</v>
      </c>
      <c r="C28" s="55" t="str">
        <f t="shared" si="9"/>
        <v>nim0111</v>
      </c>
      <c r="D28" s="55" t="str">
        <f t="shared" si="10"/>
        <v>Home_box_nim_ocean brim01 (6)</v>
      </c>
      <c r="E28" s="55" t="str">
        <f t="shared" si="3"/>
        <v/>
      </c>
      <c r="F28" s="55" t="str">
        <f t="shared" si="4"/>
        <v/>
      </c>
      <c r="G28" s="55" t="str">
        <f t="shared" si="5"/>
        <v/>
      </c>
      <c r="H28" s="55" t="str">
        <f t="shared" si="6"/>
        <v/>
      </c>
      <c r="I28" s="80">
        <v>1</v>
      </c>
      <c r="J28" s="55" t="s">
        <v>347</v>
      </c>
      <c r="K28" s="55" t="s">
        <v>467</v>
      </c>
      <c r="L28" s="80">
        <v>40011</v>
      </c>
      <c r="M28" s="55" t="s">
        <v>721</v>
      </c>
      <c r="N28" s="5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28" s="56" t="s">
        <v>21</v>
      </c>
    </row>
    <row r="29" spans="1:15">
      <c r="A29" s="88" t="str">
        <f t="shared" si="7"/>
        <v>40012</v>
      </c>
      <c r="B29" s="80" t="str">
        <f t="shared" si="8"/>
        <v>4</v>
      </c>
      <c r="C29" s="55" t="str">
        <f t="shared" si="9"/>
        <v>nim0112</v>
      </c>
      <c r="D29" s="55" t="str">
        <f t="shared" si="10"/>
        <v>Home_box_nim_ocean brim02 (6)</v>
      </c>
      <c r="E29" s="55" t="str">
        <f t="shared" si="3"/>
        <v/>
      </c>
      <c r="F29" s="55" t="str">
        <f t="shared" si="4"/>
        <v/>
      </c>
      <c r="G29" s="55" t="str">
        <f t="shared" si="5"/>
        <v/>
      </c>
      <c r="H29" s="55" t="str">
        <f t="shared" si="6"/>
        <v/>
      </c>
      <c r="I29" s="80">
        <v>1</v>
      </c>
      <c r="J29" s="55" t="s">
        <v>348</v>
      </c>
      <c r="K29" s="55" t="s">
        <v>468</v>
      </c>
      <c r="L29" s="80">
        <v>40012</v>
      </c>
      <c r="M29" s="55" t="s">
        <v>722</v>
      </c>
      <c r="N29" s="5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29" s="56" t="s">
        <v>22</v>
      </c>
    </row>
    <row r="30" spans="1:15">
      <c r="A30" s="88" t="str">
        <f t="shared" si="7"/>
        <v>40013</v>
      </c>
      <c r="B30" s="80" t="str">
        <f t="shared" si="8"/>
        <v>4</v>
      </c>
      <c r="C30" s="55" t="str">
        <f t="shared" si="9"/>
        <v>nim0113</v>
      </c>
      <c r="D30" s="55" t="str">
        <f t="shared" si="10"/>
        <v>Home_box_nim_ocean brim01 (7)</v>
      </c>
      <c r="E30" s="55" t="str">
        <f t="shared" si="3"/>
        <v/>
      </c>
      <c r="F30" s="55" t="str">
        <f t="shared" si="4"/>
        <v/>
      </c>
      <c r="G30" s="55" t="str">
        <f t="shared" si="5"/>
        <v/>
      </c>
      <c r="H30" s="55" t="str">
        <f t="shared" si="6"/>
        <v/>
      </c>
      <c r="I30" s="80">
        <v>1</v>
      </c>
      <c r="J30" s="55" t="s">
        <v>349</v>
      </c>
      <c r="K30" s="55" t="s">
        <v>469</v>
      </c>
      <c r="L30" s="80">
        <v>40013</v>
      </c>
      <c r="M30" s="55" t="s">
        <v>723</v>
      </c>
      <c r="N30" s="5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30" s="56" t="s">
        <v>23</v>
      </c>
    </row>
    <row r="31" spans="1:15">
      <c r="A31" s="88" t="str">
        <f t="shared" si="7"/>
        <v>40014</v>
      </c>
      <c r="B31" s="80" t="str">
        <f t="shared" si="8"/>
        <v>4</v>
      </c>
      <c r="C31" s="55" t="str">
        <f t="shared" si="9"/>
        <v>nim0114</v>
      </c>
      <c r="D31" s="55" t="str">
        <f t="shared" si="10"/>
        <v>Home_box_nim_ocean brim02 (7)</v>
      </c>
      <c r="E31" s="55" t="str">
        <f t="shared" si="3"/>
        <v/>
      </c>
      <c r="F31" s="55" t="str">
        <f t="shared" si="4"/>
        <v/>
      </c>
      <c r="G31" s="55" t="str">
        <f t="shared" si="5"/>
        <v/>
      </c>
      <c r="H31" s="55" t="str">
        <f t="shared" si="6"/>
        <v/>
      </c>
      <c r="I31" s="80">
        <v>1</v>
      </c>
      <c r="J31" s="55" t="s">
        <v>350</v>
      </c>
      <c r="K31" s="55" t="s">
        <v>470</v>
      </c>
      <c r="L31" s="80">
        <v>40014</v>
      </c>
      <c r="M31" s="55" t="s">
        <v>724</v>
      </c>
      <c r="N31" s="5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31" s="56" t="s">
        <v>24</v>
      </c>
    </row>
    <row r="32" spans="1:15">
      <c r="A32" s="88" t="str">
        <f t="shared" si="7"/>
        <v>40015</v>
      </c>
      <c r="B32" s="80" t="str">
        <f t="shared" si="8"/>
        <v>4</v>
      </c>
      <c r="C32" s="55" t="str">
        <f t="shared" si="9"/>
        <v>nim0115</v>
      </c>
      <c r="D32" s="55" t="str">
        <f t="shared" si="10"/>
        <v>Home_box_nim_ocean brim01 (8)</v>
      </c>
      <c r="E32" s="55" t="str">
        <f t="shared" si="3"/>
        <v/>
      </c>
      <c r="F32" s="55" t="str">
        <f t="shared" si="4"/>
        <v/>
      </c>
      <c r="G32" s="55" t="str">
        <f t="shared" si="5"/>
        <v/>
      </c>
      <c r="H32" s="55" t="str">
        <f t="shared" si="6"/>
        <v/>
      </c>
      <c r="I32" s="80">
        <v>1</v>
      </c>
      <c r="J32" s="55" t="s">
        <v>351</v>
      </c>
      <c r="K32" s="55" t="s">
        <v>471</v>
      </c>
      <c r="L32" s="80">
        <v>40015</v>
      </c>
      <c r="M32" s="55" t="s">
        <v>725</v>
      </c>
      <c r="N32" s="5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32" s="56" t="s">
        <v>25</v>
      </c>
    </row>
    <row r="33" spans="1:15">
      <c r="A33" s="88" t="str">
        <f t="shared" si="7"/>
        <v>40016</v>
      </c>
      <c r="B33" s="80" t="str">
        <f t="shared" si="8"/>
        <v>4</v>
      </c>
      <c r="C33" s="55" t="str">
        <f t="shared" si="9"/>
        <v>nim0116</v>
      </c>
      <c r="D33" s="55" t="str">
        <f t="shared" si="10"/>
        <v>Home_box_nim_ocean brim02 (8)</v>
      </c>
      <c r="E33" s="55" t="str">
        <f t="shared" si="3"/>
        <v/>
      </c>
      <c r="F33" s="55" t="str">
        <f t="shared" si="4"/>
        <v/>
      </c>
      <c r="G33" s="55" t="str">
        <f t="shared" si="5"/>
        <v/>
      </c>
      <c r="H33" s="55" t="str">
        <f t="shared" si="6"/>
        <v/>
      </c>
      <c r="I33" s="80">
        <v>1</v>
      </c>
      <c r="J33" s="55" t="s">
        <v>352</v>
      </c>
      <c r="K33" s="55" t="s">
        <v>472</v>
      </c>
      <c r="L33" s="80">
        <v>40016</v>
      </c>
      <c r="M33" s="55" t="s">
        <v>726</v>
      </c>
      <c r="N33" s="5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33" s="56" t="s">
        <v>26</v>
      </c>
    </row>
    <row r="34" spans="1:15">
      <c r="A34" s="88" t="str">
        <f t="shared" si="7"/>
        <v>40017</v>
      </c>
      <c r="B34" s="80" t="str">
        <f t="shared" si="8"/>
        <v>4</v>
      </c>
      <c r="C34" s="55" t="str">
        <f t="shared" si="9"/>
        <v>nim0117</v>
      </c>
      <c r="D34" s="55" t="str">
        <f t="shared" si="10"/>
        <v>Home_box_nim_ocean brim01 (9)</v>
      </c>
      <c r="E34" s="55" t="str">
        <f t="shared" si="3"/>
        <v/>
      </c>
      <c r="F34" s="55" t="str">
        <f t="shared" si="4"/>
        <v/>
      </c>
      <c r="G34" s="55" t="str">
        <f t="shared" si="5"/>
        <v/>
      </c>
      <c r="H34" s="55" t="str">
        <f t="shared" si="6"/>
        <v/>
      </c>
      <c r="I34" s="80">
        <v>1</v>
      </c>
      <c r="J34" s="55" t="s">
        <v>353</v>
      </c>
      <c r="K34" s="55" t="s">
        <v>473</v>
      </c>
      <c r="L34" s="80">
        <v>40017</v>
      </c>
      <c r="M34" s="55" t="s">
        <v>727</v>
      </c>
      <c r="N34" s="5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34" s="56" t="s">
        <v>27</v>
      </c>
    </row>
    <row r="35" spans="1:15">
      <c r="A35" s="88" t="str">
        <f t="shared" si="7"/>
        <v>40018</v>
      </c>
      <c r="B35" s="80" t="str">
        <f t="shared" si="8"/>
        <v>4</v>
      </c>
      <c r="C35" s="55" t="str">
        <f t="shared" si="9"/>
        <v>nim0118</v>
      </c>
      <c r="D35" s="55" t="str">
        <f t="shared" si="10"/>
        <v>Home_box_nim_ocean brim02 (9)</v>
      </c>
      <c r="E35" s="55" t="str">
        <f t="shared" si="3"/>
        <v/>
      </c>
      <c r="F35" s="55" t="str">
        <f t="shared" si="4"/>
        <v/>
      </c>
      <c r="G35" s="55" t="str">
        <f t="shared" si="5"/>
        <v/>
      </c>
      <c r="H35" s="55" t="str">
        <f t="shared" si="6"/>
        <v/>
      </c>
      <c r="I35" s="80">
        <v>1</v>
      </c>
      <c r="J35" s="55" t="s">
        <v>354</v>
      </c>
      <c r="K35" s="55" t="s">
        <v>474</v>
      </c>
      <c r="L35" s="80">
        <v>40018</v>
      </c>
      <c r="M35" s="55" t="s">
        <v>728</v>
      </c>
      <c r="N35" s="5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35" s="56" t="s">
        <v>28</v>
      </c>
    </row>
    <row r="36" spans="1:15">
      <c r="A36" s="88" t="str">
        <f t="shared" si="7"/>
        <v>40019</v>
      </c>
      <c r="B36" s="80" t="str">
        <f t="shared" si="8"/>
        <v>4</v>
      </c>
      <c r="C36" s="55" t="str">
        <f t="shared" si="9"/>
        <v>nim0119</v>
      </c>
      <c r="D36" s="55" t="str">
        <f t="shared" si="10"/>
        <v>Home_box_nim_ocean brim01 (10)</v>
      </c>
      <c r="E36" s="55" t="str">
        <f t="shared" si="3"/>
        <v/>
      </c>
      <c r="F36" s="55" t="str">
        <f t="shared" si="4"/>
        <v/>
      </c>
      <c r="G36" s="55" t="str">
        <f t="shared" si="5"/>
        <v/>
      </c>
      <c r="H36" s="55" t="str">
        <f t="shared" si="6"/>
        <v/>
      </c>
      <c r="I36" s="80">
        <v>1</v>
      </c>
      <c r="J36" s="55" t="s">
        <v>355</v>
      </c>
      <c r="K36" s="55" t="s">
        <v>475</v>
      </c>
      <c r="L36" s="80">
        <v>40019</v>
      </c>
      <c r="M36" s="55" t="s">
        <v>729</v>
      </c>
      <c r="N36" s="5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36" s="56" t="s">
        <v>29</v>
      </c>
    </row>
    <row r="37" spans="1:15">
      <c r="A37" s="88" t="str">
        <f t="shared" si="7"/>
        <v>40020</v>
      </c>
      <c r="B37" s="80" t="str">
        <f t="shared" si="8"/>
        <v>4</v>
      </c>
      <c r="C37" s="55" t="str">
        <f t="shared" si="9"/>
        <v>nim0120</v>
      </c>
      <c r="D37" s="55" t="str">
        <f t="shared" si="10"/>
        <v>Home_box_nim_ocean brim02 (10)</v>
      </c>
      <c r="E37" s="55" t="str">
        <f t="shared" si="3"/>
        <v/>
      </c>
      <c r="F37" s="55" t="str">
        <f t="shared" si="4"/>
        <v/>
      </c>
      <c r="G37" s="55" t="str">
        <f t="shared" si="5"/>
        <v/>
      </c>
      <c r="H37" s="55" t="str">
        <f t="shared" si="6"/>
        <v/>
      </c>
      <c r="I37" s="80">
        <v>1</v>
      </c>
      <c r="J37" s="55" t="s">
        <v>356</v>
      </c>
      <c r="K37" s="55" t="s">
        <v>476</v>
      </c>
      <c r="L37" s="80">
        <v>40020</v>
      </c>
      <c r="M37" s="55" t="s">
        <v>730</v>
      </c>
      <c r="N37" s="5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37" s="56" t="s">
        <v>30</v>
      </c>
    </row>
    <row r="38" spans="1:15">
      <c r="A38" s="88" t="str">
        <f t="shared" si="7"/>
        <v>40021</v>
      </c>
      <c r="B38" s="80" t="str">
        <f t="shared" si="8"/>
        <v>4</v>
      </c>
      <c r="C38" s="55" t="str">
        <f t="shared" si="9"/>
        <v>nim0121</v>
      </c>
      <c r="D38" s="55" t="str">
        <f t="shared" si="10"/>
        <v>Home_box_nim_ocean brim01 (11)</v>
      </c>
      <c r="E38" s="55" t="str">
        <f t="shared" si="3"/>
        <v/>
      </c>
      <c r="F38" s="55" t="str">
        <f t="shared" si="4"/>
        <v/>
      </c>
      <c r="G38" s="55" t="str">
        <f t="shared" si="5"/>
        <v/>
      </c>
      <c r="H38" s="55" t="str">
        <f t="shared" si="6"/>
        <v/>
      </c>
      <c r="I38" s="80">
        <v>1</v>
      </c>
      <c r="J38" s="55" t="s">
        <v>357</v>
      </c>
      <c r="K38" s="55" t="s">
        <v>477</v>
      </c>
      <c r="L38" s="80">
        <v>40021</v>
      </c>
      <c r="M38" s="55" t="s">
        <v>731</v>
      </c>
      <c r="N38" s="5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38" s="56" t="s">
        <v>31</v>
      </c>
    </row>
    <row r="39" spans="1:15">
      <c r="A39" s="88" t="str">
        <f t="shared" si="7"/>
        <v>40022</v>
      </c>
      <c r="B39" s="80" t="str">
        <f t="shared" si="8"/>
        <v>4</v>
      </c>
      <c r="C39" s="55" t="str">
        <f t="shared" si="9"/>
        <v>nim0122</v>
      </c>
      <c r="D39" s="55" t="str">
        <f t="shared" si="10"/>
        <v>Home_box_nim_ocean brim02 (11)</v>
      </c>
      <c r="E39" s="55" t="str">
        <f t="shared" si="3"/>
        <v/>
      </c>
      <c r="F39" s="55" t="str">
        <f t="shared" si="4"/>
        <v/>
      </c>
      <c r="G39" s="55" t="str">
        <f t="shared" si="5"/>
        <v/>
      </c>
      <c r="H39" s="55" t="str">
        <f t="shared" si="6"/>
        <v/>
      </c>
      <c r="I39" s="80">
        <v>1</v>
      </c>
      <c r="J39" s="55" t="s">
        <v>358</v>
      </c>
      <c r="K39" s="55" t="s">
        <v>478</v>
      </c>
      <c r="L39" s="80">
        <v>40022</v>
      </c>
      <c r="M39" s="55" t="s">
        <v>732</v>
      </c>
      <c r="N39" s="5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39" s="56" t="s">
        <v>32</v>
      </c>
    </row>
    <row r="40" spans="1:15">
      <c r="A40" s="88" t="str">
        <f t="shared" si="7"/>
        <v>40023</v>
      </c>
      <c r="B40" s="80" t="str">
        <f t="shared" si="8"/>
        <v>4</v>
      </c>
      <c r="C40" s="55" t="str">
        <f t="shared" si="9"/>
        <v>nim0123</v>
      </c>
      <c r="D40" s="55" t="str">
        <f t="shared" si="10"/>
        <v>Home_box_nim_ocean brim01 (12)</v>
      </c>
      <c r="E40" s="55" t="str">
        <f t="shared" si="3"/>
        <v/>
      </c>
      <c r="F40" s="55" t="str">
        <f t="shared" si="4"/>
        <v/>
      </c>
      <c r="G40" s="55" t="str">
        <f t="shared" si="5"/>
        <v/>
      </c>
      <c r="H40" s="55" t="str">
        <f t="shared" si="6"/>
        <v/>
      </c>
      <c r="I40" s="80">
        <v>1</v>
      </c>
      <c r="J40" s="55" t="s">
        <v>359</v>
      </c>
      <c r="K40" s="55" t="s">
        <v>479</v>
      </c>
      <c r="L40" s="80">
        <v>40023</v>
      </c>
      <c r="M40" s="55" t="s">
        <v>733</v>
      </c>
      <c r="N40" s="5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40" s="56" t="s">
        <v>33</v>
      </c>
    </row>
    <row r="41" spans="1:15">
      <c r="A41" s="88" t="str">
        <f t="shared" si="7"/>
        <v>40024</v>
      </c>
      <c r="B41" s="80" t="str">
        <f t="shared" si="8"/>
        <v>4</v>
      </c>
      <c r="C41" s="55" t="str">
        <f t="shared" si="9"/>
        <v>nim0124</v>
      </c>
      <c r="D41" s="55" t="str">
        <f t="shared" si="10"/>
        <v>Home_box_nim_ocean brim02 (12)</v>
      </c>
      <c r="E41" s="55" t="str">
        <f t="shared" si="3"/>
        <v/>
      </c>
      <c r="F41" s="55" t="str">
        <f t="shared" si="4"/>
        <v/>
      </c>
      <c r="G41" s="55" t="str">
        <f t="shared" si="5"/>
        <v/>
      </c>
      <c r="H41" s="55" t="str">
        <f t="shared" si="6"/>
        <v/>
      </c>
      <c r="I41" s="80">
        <v>1</v>
      </c>
      <c r="J41" s="55" t="s">
        <v>332</v>
      </c>
      <c r="K41" s="55" t="s">
        <v>480</v>
      </c>
      <c r="L41" s="80">
        <v>40024</v>
      </c>
      <c r="M41" s="55" t="s">
        <v>734</v>
      </c>
      <c r="N41" s="5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41" s="56" t="s">
        <v>34</v>
      </c>
    </row>
    <row r="42" spans="1:15">
      <c r="A42" s="88" t="str">
        <f t="shared" si="7"/>
        <v>40025</v>
      </c>
      <c r="B42" s="80" t="str">
        <f t="shared" si="8"/>
        <v>4</v>
      </c>
      <c r="C42" s="55" t="str">
        <f t="shared" si="9"/>
        <v>nim0125</v>
      </c>
      <c r="D42" s="55" t="str">
        <f t="shared" si="10"/>
        <v>Home_box_nim_ocean brim01 (13)</v>
      </c>
      <c r="E42" s="55" t="str">
        <f t="shared" si="3"/>
        <v/>
      </c>
      <c r="F42" s="55" t="str">
        <f t="shared" si="4"/>
        <v/>
      </c>
      <c r="G42" s="55" t="str">
        <f t="shared" si="5"/>
        <v/>
      </c>
      <c r="H42" s="55" t="str">
        <f t="shared" si="6"/>
        <v/>
      </c>
      <c r="I42" s="80">
        <v>1</v>
      </c>
      <c r="J42" s="55" t="s">
        <v>360</v>
      </c>
      <c r="K42" s="55" t="s">
        <v>481</v>
      </c>
      <c r="L42" s="80">
        <v>40025</v>
      </c>
      <c r="M42" s="55" t="s">
        <v>735</v>
      </c>
      <c r="N42" s="5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42" s="56" t="s">
        <v>35</v>
      </c>
    </row>
    <row r="43" spans="1:15">
      <c r="A43" s="88" t="str">
        <f t="shared" si="7"/>
        <v>40026</v>
      </c>
      <c r="B43" s="80" t="str">
        <f t="shared" si="8"/>
        <v>4</v>
      </c>
      <c r="C43" s="55" t="str">
        <f t="shared" si="9"/>
        <v>nim0126</v>
      </c>
      <c r="D43" s="55" t="str">
        <f t="shared" si="10"/>
        <v>Home_box_nim_ocean brim02 (13)</v>
      </c>
      <c r="E43" s="55" t="str">
        <f t="shared" si="3"/>
        <v/>
      </c>
      <c r="F43" s="55" t="str">
        <f t="shared" si="4"/>
        <v/>
      </c>
      <c r="G43" s="55" t="str">
        <f t="shared" si="5"/>
        <v/>
      </c>
      <c r="H43" s="55" t="str">
        <f t="shared" si="6"/>
        <v/>
      </c>
      <c r="I43" s="80">
        <v>1</v>
      </c>
      <c r="J43" s="55" t="s">
        <v>361</v>
      </c>
      <c r="K43" s="55" t="s">
        <v>482</v>
      </c>
      <c r="L43" s="80">
        <v>40026</v>
      </c>
      <c r="M43" s="55" t="s">
        <v>736</v>
      </c>
      <c r="N43" s="5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43" s="56" t="s">
        <v>36</v>
      </c>
    </row>
    <row r="44" spans="1:15">
      <c r="A44" s="88" t="str">
        <f t="shared" si="7"/>
        <v>40027</v>
      </c>
      <c r="B44" s="80" t="str">
        <f t="shared" si="8"/>
        <v>4</v>
      </c>
      <c r="C44" s="55" t="str">
        <f t="shared" si="9"/>
        <v>nim0127</v>
      </c>
      <c r="D44" s="55" t="str">
        <f t="shared" si="10"/>
        <v>Home_box_nim_ocean brim01 (14)</v>
      </c>
      <c r="E44" s="55" t="str">
        <f t="shared" si="3"/>
        <v/>
      </c>
      <c r="F44" s="55" t="str">
        <f t="shared" si="4"/>
        <v/>
      </c>
      <c r="G44" s="55" t="str">
        <f t="shared" si="5"/>
        <v/>
      </c>
      <c r="H44" s="55" t="str">
        <f t="shared" si="6"/>
        <v/>
      </c>
      <c r="I44" s="80">
        <v>1</v>
      </c>
      <c r="J44" s="55" t="s">
        <v>362</v>
      </c>
      <c r="K44" s="55" t="s">
        <v>483</v>
      </c>
      <c r="L44" s="80">
        <v>40027</v>
      </c>
      <c r="M44" s="55" t="s">
        <v>737</v>
      </c>
      <c r="N44" s="5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44" s="56" t="s">
        <v>37</v>
      </c>
    </row>
    <row r="45" spans="1:15">
      <c r="A45" s="88" t="str">
        <f t="shared" si="7"/>
        <v>40028</v>
      </c>
      <c r="B45" s="80" t="str">
        <f t="shared" si="8"/>
        <v>4</v>
      </c>
      <c r="C45" s="55" t="str">
        <f t="shared" si="9"/>
        <v>nim0128</v>
      </c>
      <c r="D45" s="55" t="str">
        <f t="shared" si="10"/>
        <v>Home_box_nim_ocean brim02 (14)</v>
      </c>
      <c r="E45" s="55" t="str">
        <f t="shared" si="3"/>
        <v/>
      </c>
      <c r="F45" s="55" t="str">
        <f t="shared" si="4"/>
        <v/>
      </c>
      <c r="G45" s="55" t="str">
        <f t="shared" si="5"/>
        <v/>
      </c>
      <c r="H45" s="55" t="str">
        <f t="shared" si="6"/>
        <v/>
      </c>
      <c r="I45" s="80">
        <v>1</v>
      </c>
      <c r="J45" s="55" t="s">
        <v>363</v>
      </c>
      <c r="K45" s="55" t="s">
        <v>484</v>
      </c>
      <c r="L45" s="80">
        <v>40028</v>
      </c>
      <c r="M45" s="55" t="s">
        <v>738</v>
      </c>
      <c r="N45" s="5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45" s="56" t="s">
        <v>38</v>
      </c>
    </row>
    <row r="46" spans="1:15">
      <c r="A46" s="88" t="str">
        <f t="shared" si="7"/>
        <v>40029</v>
      </c>
      <c r="B46" s="80" t="str">
        <f t="shared" si="8"/>
        <v>4</v>
      </c>
      <c r="C46" s="55" t="str">
        <f t="shared" si="9"/>
        <v>nim0129</v>
      </c>
      <c r="D46" s="55" t="str">
        <f t="shared" si="10"/>
        <v>Home_box_nim_ocean brim01 (15)</v>
      </c>
      <c r="E46" s="55" t="str">
        <f t="shared" si="3"/>
        <v/>
      </c>
      <c r="F46" s="55" t="str">
        <f t="shared" si="4"/>
        <v/>
      </c>
      <c r="G46" s="55" t="str">
        <f t="shared" si="5"/>
        <v/>
      </c>
      <c r="H46" s="55" t="str">
        <f t="shared" si="6"/>
        <v/>
      </c>
      <c r="I46" s="80">
        <v>1</v>
      </c>
      <c r="J46" s="55" t="s">
        <v>364</v>
      </c>
      <c r="K46" s="55" t="s">
        <v>485</v>
      </c>
      <c r="L46" s="80">
        <v>40029</v>
      </c>
      <c r="M46" s="55" t="s">
        <v>739</v>
      </c>
      <c r="N46" s="5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46" s="56" t="s">
        <v>39</v>
      </c>
    </row>
    <row r="47" spans="1:15">
      <c r="A47" s="88" t="str">
        <f t="shared" si="7"/>
        <v>40030</v>
      </c>
      <c r="B47" s="80" t="str">
        <f t="shared" si="8"/>
        <v>4</v>
      </c>
      <c r="C47" s="55" t="str">
        <f t="shared" si="9"/>
        <v>nim0130</v>
      </c>
      <c r="D47" s="55" t="str">
        <f t="shared" si="10"/>
        <v>Home_box_nim_ocean brim02 (15)</v>
      </c>
      <c r="E47" s="55" t="str">
        <f t="shared" si="3"/>
        <v/>
      </c>
      <c r="F47" s="55" t="str">
        <f t="shared" si="4"/>
        <v/>
      </c>
      <c r="G47" s="55" t="str">
        <f t="shared" si="5"/>
        <v/>
      </c>
      <c r="H47" s="55" t="str">
        <f t="shared" si="6"/>
        <v/>
      </c>
      <c r="I47" s="80">
        <v>1</v>
      </c>
      <c r="J47" s="55" t="s">
        <v>365</v>
      </c>
      <c r="K47" s="55" t="s">
        <v>486</v>
      </c>
      <c r="L47" s="80">
        <v>40030</v>
      </c>
      <c r="M47" s="55" t="s">
        <v>740</v>
      </c>
      <c r="N47" s="5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47" s="56" t="s">
        <v>40</v>
      </c>
    </row>
    <row r="48" spans="1:15">
      <c r="A48" s="88" t="str">
        <f t="shared" si="7"/>
        <v>40031</v>
      </c>
      <c r="B48" s="80" t="str">
        <f t="shared" si="8"/>
        <v>4</v>
      </c>
      <c r="C48" s="55" t="str">
        <f t="shared" si="9"/>
        <v>nim0131</v>
      </c>
      <c r="D48" s="55" t="str">
        <f t="shared" si="10"/>
        <v>Home_box_nim_ocean brim01 (16)</v>
      </c>
      <c r="E48" s="55" t="str">
        <f t="shared" si="3"/>
        <v/>
      </c>
      <c r="F48" s="55" t="str">
        <f t="shared" si="4"/>
        <v/>
      </c>
      <c r="G48" s="55" t="str">
        <f t="shared" si="5"/>
        <v/>
      </c>
      <c r="H48" s="55" t="str">
        <f t="shared" si="6"/>
        <v/>
      </c>
      <c r="I48" s="80">
        <v>1</v>
      </c>
      <c r="J48" s="55" t="s">
        <v>366</v>
      </c>
      <c r="K48" s="55" t="s">
        <v>487</v>
      </c>
      <c r="L48" s="80">
        <v>40031</v>
      </c>
      <c r="M48" s="55" t="s">
        <v>741</v>
      </c>
      <c r="N48" s="5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48" s="56" t="s">
        <v>41</v>
      </c>
    </row>
    <row r="49" spans="1:15">
      <c r="A49" s="88" t="str">
        <f t="shared" si="7"/>
        <v>40032</v>
      </c>
      <c r="B49" s="80" t="str">
        <f t="shared" si="8"/>
        <v>4</v>
      </c>
      <c r="C49" s="55" t="str">
        <f t="shared" si="9"/>
        <v>nim0132</v>
      </c>
      <c r="D49" s="55" t="str">
        <f t="shared" si="10"/>
        <v>Home_box_nim_ocean brim02 (16)</v>
      </c>
      <c r="E49" s="55" t="str">
        <f t="shared" si="3"/>
        <v/>
      </c>
      <c r="F49" s="55" t="str">
        <f t="shared" si="4"/>
        <v/>
      </c>
      <c r="G49" s="55" t="str">
        <f t="shared" si="5"/>
        <v/>
      </c>
      <c r="H49" s="55" t="str">
        <f t="shared" si="6"/>
        <v/>
      </c>
      <c r="I49" s="80">
        <v>1</v>
      </c>
      <c r="J49" s="55" t="s">
        <v>367</v>
      </c>
      <c r="K49" s="55" t="s">
        <v>488</v>
      </c>
      <c r="L49" s="80">
        <v>40032</v>
      </c>
      <c r="M49" s="55" t="s">
        <v>742</v>
      </c>
      <c r="N49" s="5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49" s="56" t="s">
        <v>42</v>
      </c>
    </row>
    <row r="50" spans="1:15">
      <c r="A50" s="88" t="str">
        <f t="shared" si="7"/>
        <v>40033</v>
      </c>
      <c r="B50" s="80" t="str">
        <f t="shared" si="8"/>
        <v>4</v>
      </c>
      <c r="C50" s="55" t="str">
        <f t="shared" si="9"/>
        <v>nim0133</v>
      </c>
      <c r="D50" s="55" t="str">
        <f t="shared" si="10"/>
        <v>Home_box_nim_ocean brim01 (17)</v>
      </c>
      <c r="E50" s="55" t="str">
        <f t="shared" si="3"/>
        <v/>
      </c>
      <c r="F50" s="55" t="str">
        <f t="shared" si="4"/>
        <v/>
      </c>
      <c r="G50" s="55" t="str">
        <f t="shared" si="5"/>
        <v/>
      </c>
      <c r="H50" s="55" t="str">
        <f t="shared" si="6"/>
        <v/>
      </c>
      <c r="I50" s="80">
        <v>1</v>
      </c>
      <c r="J50" s="55" t="s">
        <v>368</v>
      </c>
      <c r="K50" s="55" t="s">
        <v>489</v>
      </c>
      <c r="L50" s="80">
        <v>40033</v>
      </c>
      <c r="M50" s="55" t="s">
        <v>743</v>
      </c>
      <c r="N50" s="5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50" s="56" t="s">
        <v>43</v>
      </c>
    </row>
    <row r="51" spans="1:15">
      <c r="A51" s="88" t="str">
        <f t="shared" si="7"/>
        <v>40034</v>
      </c>
      <c r="B51" s="80" t="str">
        <f t="shared" si="8"/>
        <v>4</v>
      </c>
      <c r="C51" s="55" t="str">
        <f t="shared" si="9"/>
        <v>nim0134</v>
      </c>
      <c r="D51" s="55" t="str">
        <f t="shared" si="10"/>
        <v>Home_box_nim_ocean brim02 (17)</v>
      </c>
      <c r="E51" s="55" t="str">
        <f t="shared" si="3"/>
        <v/>
      </c>
      <c r="F51" s="55" t="str">
        <f t="shared" si="4"/>
        <v/>
      </c>
      <c r="G51" s="55" t="str">
        <f t="shared" si="5"/>
        <v/>
      </c>
      <c r="H51" s="55" t="str">
        <f t="shared" si="6"/>
        <v/>
      </c>
      <c r="I51" s="80">
        <v>1</v>
      </c>
      <c r="J51" s="55" t="s">
        <v>369</v>
      </c>
      <c r="K51" s="55" t="s">
        <v>490</v>
      </c>
      <c r="L51" s="80">
        <v>40034</v>
      </c>
      <c r="M51" s="55" t="s">
        <v>744</v>
      </c>
      <c r="N51" s="5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51" s="56" t="s">
        <v>44</v>
      </c>
    </row>
    <row r="52" spans="1:15">
      <c r="A52" s="88" t="str">
        <f t="shared" si="7"/>
        <v>40035</v>
      </c>
      <c r="B52" s="80" t="str">
        <f t="shared" si="8"/>
        <v>4</v>
      </c>
      <c r="C52" s="55" t="str">
        <f t="shared" si="9"/>
        <v>nim0135</v>
      </c>
      <c r="D52" s="55" t="str">
        <f t="shared" si="10"/>
        <v>Home_box_nim_ocean brim01 (18)</v>
      </c>
      <c r="E52" s="55" t="str">
        <f t="shared" si="3"/>
        <v/>
      </c>
      <c r="F52" s="55" t="str">
        <f t="shared" si="4"/>
        <v/>
      </c>
      <c r="G52" s="55" t="str">
        <f t="shared" si="5"/>
        <v/>
      </c>
      <c r="H52" s="55" t="str">
        <f t="shared" si="6"/>
        <v/>
      </c>
      <c r="I52" s="80">
        <v>1</v>
      </c>
      <c r="J52" s="55" t="s">
        <v>370</v>
      </c>
      <c r="K52" s="55" t="s">
        <v>491</v>
      </c>
      <c r="L52" s="80">
        <v>40035</v>
      </c>
      <c r="M52" s="55" t="s">
        <v>745</v>
      </c>
      <c r="N52" s="5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52" s="56" t="s">
        <v>45</v>
      </c>
    </row>
    <row r="53" spans="1:15">
      <c r="A53" s="88" t="str">
        <f t="shared" si="7"/>
        <v>40036</v>
      </c>
      <c r="B53" s="80" t="str">
        <f t="shared" si="8"/>
        <v>4</v>
      </c>
      <c r="C53" s="55" t="str">
        <f t="shared" si="9"/>
        <v>nim0136</v>
      </c>
      <c r="D53" s="55" t="str">
        <f t="shared" si="10"/>
        <v>Home_box_nim_ocean brim02 (18)</v>
      </c>
      <c r="E53" s="55" t="str">
        <f t="shared" si="3"/>
        <v/>
      </c>
      <c r="F53" s="55" t="str">
        <f t="shared" si="4"/>
        <v/>
      </c>
      <c r="G53" s="55" t="str">
        <f t="shared" si="5"/>
        <v/>
      </c>
      <c r="H53" s="55" t="str">
        <f t="shared" si="6"/>
        <v/>
      </c>
      <c r="I53" s="80">
        <v>1</v>
      </c>
      <c r="J53" s="55" t="s">
        <v>371</v>
      </c>
      <c r="K53" s="55" t="s">
        <v>492</v>
      </c>
      <c r="L53" s="80">
        <v>40036</v>
      </c>
      <c r="M53" s="55" t="s">
        <v>746</v>
      </c>
      <c r="N53" s="5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53" s="56" t="s">
        <v>46</v>
      </c>
    </row>
    <row r="54" spans="1:15">
      <c r="A54" s="88" t="str">
        <f t="shared" si="7"/>
        <v>40037</v>
      </c>
      <c r="B54" s="80" t="str">
        <f t="shared" si="8"/>
        <v>4</v>
      </c>
      <c r="C54" s="55" t="str">
        <f t="shared" si="9"/>
        <v>nim0137</v>
      </c>
      <c r="D54" s="55" t="str">
        <f t="shared" si="10"/>
        <v>Home_box_nim_ocean brim01 (19)</v>
      </c>
      <c r="E54" s="55" t="str">
        <f t="shared" si="3"/>
        <v/>
      </c>
      <c r="F54" s="55" t="str">
        <f t="shared" si="4"/>
        <v/>
      </c>
      <c r="G54" s="55" t="str">
        <f t="shared" si="5"/>
        <v/>
      </c>
      <c r="H54" s="55" t="str">
        <f t="shared" si="6"/>
        <v/>
      </c>
      <c r="I54" s="80">
        <v>1</v>
      </c>
      <c r="J54" s="55" t="s">
        <v>372</v>
      </c>
      <c r="K54" s="55" t="s">
        <v>493</v>
      </c>
      <c r="L54" s="80">
        <v>40037</v>
      </c>
      <c r="M54" s="55" t="s">
        <v>747</v>
      </c>
      <c r="N54" s="5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54" s="56" t="s">
        <v>47</v>
      </c>
    </row>
    <row r="55" spans="1:15">
      <c r="A55" s="88" t="str">
        <f t="shared" si="7"/>
        <v>40038</v>
      </c>
      <c r="B55" s="80" t="str">
        <f t="shared" si="8"/>
        <v>4</v>
      </c>
      <c r="C55" s="55" t="str">
        <f t="shared" si="9"/>
        <v>nim0138</v>
      </c>
      <c r="D55" s="55" t="str">
        <f t="shared" si="10"/>
        <v>Home_box_nim_ocean brim02 (19)</v>
      </c>
      <c r="E55" s="55" t="str">
        <f t="shared" si="3"/>
        <v/>
      </c>
      <c r="F55" s="55" t="str">
        <f t="shared" si="4"/>
        <v/>
      </c>
      <c r="G55" s="55" t="str">
        <f t="shared" si="5"/>
        <v/>
      </c>
      <c r="H55" s="55" t="str">
        <f t="shared" si="6"/>
        <v/>
      </c>
      <c r="I55" s="80">
        <v>1</v>
      </c>
      <c r="J55" s="55" t="s">
        <v>373</v>
      </c>
      <c r="K55" s="55" t="s">
        <v>494</v>
      </c>
      <c r="L55" s="80">
        <v>40038</v>
      </c>
      <c r="M55" s="55" t="s">
        <v>748</v>
      </c>
      <c r="N55" s="5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55" s="56" t="s">
        <v>48</v>
      </c>
    </row>
    <row r="56" spans="1:15">
      <c r="A56" s="88" t="str">
        <f t="shared" si="7"/>
        <v>40039</v>
      </c>
      <c r="B56" s="80" t="str">
        <f t="shared" si="8"/>
        <v>4</v>
      </c>
      <c r="C56" s="55" t="str">
        <f t="shared" si="9"/>
        <v>nim0139</v>
      </c>
      <c r="D56" s="55" t="str">
        <f t="shared" si="10"/>
        <v>Home_box_nim_ocean brim01 (20)</v>
      </c>
      <c r="E56" s="55" t="str">
        <f t="shared" si="3"/>
        <v/>
      </c>
      <c r="F56" s="55" t="str">
        <f t="shared" si="4"/>
        <v/>
      </c>
      <c r="G56" s="55" t="str">
        <f t="shared" si="5"/>
        <v/>
      </c>
      <c r="H56" s="55" t="str">
        <f t="shared" si="6"/>
        <v/>
      </c>
      <c r="I56" s="80">
        <v>1</v>
      </c>
      <c r="J56" s="55" t="s">
        <v>374</v>
      </c>
      <c r="K56" s="55" t="s">
        <v>495</v>
      </c>
      <c r="L56" s="80">
        <v>40039</v>
      </c>
      <c r="M56" s="55" t="s">
        <v>749</v>
      </c>
      <c r="N56" s="5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56" s="56" t="s">
        <v>49</v>
      </c>
    </row>
    <row r="57" spans="1:15">
      <c r="A57" s="88" t="str">
        <f t="shared" si="7"/>
        <v>40040</v>
      </c>
      <c r="B57" s="80" t="str">
        <f t="shared" si="8"/>
        <v>4</v>
      </c>
      <c r="C57" s="55" t="str">
        <f t="shared" si="9"/>
        <v>nim0140</v>
      </c>
      <c r="D57" s="55" t="str">
        <f t="shared" si="10"/>
        <v>Home_box_nim_ocean brim02 (20)</v>
      </c>
      <c r="E57" s="55" t="str">
        <f t="shared" si="3"/>
        <v/>
      </c>
      <c r="F57" s="55" t="str">
        <f t="shared" si="4"/>
        <v/>
      </c>
      <c r="G57" s="55" t="str">
        <f t="shared" si="5"/>
        <v/>
      </c>
      <c r="H57" s="55" t="str">
        <f t="shared" si="6"/>
        <v/>
      </c>
      <c r="I57" s="80">
        <v>1</v>
      </c>
      <c r="J57" s="55" t="s">
        <v>375</v>
      </c>
      <c r="K57" s="55" t="s">
        <v>496</v>
      </c>
      <c r="L57" s="80">
        <v>40040</v>
      </c>
      <c r="M57" s="55" t="s">
        <v>750</v>
      </c>
      <c r="N57" s="5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57" s="56" t="s">
        <v>50</v>
      </c>
    </row>
    <row r="58" spans="1:15">
      <c r="A58" s="88" t="str">
        <f t="shared" si="7"/>
        <v>40041</v>
      </c>
      <c r="B58" s="80" t="str">
        <f t="shared" si="8"/>
        <v>4</v>
      </c>
      <c r="C58" s="55" t="str">
        <f t="shared" si="9"/>
        <v>nim0141</v>
      </c>
      <c r="D58" s="55" t="str">
        <f t="shared" si="10"/>
        <v>Home_box_nim_ocean brim01 (21)</v>
      </c>
      <c r="E58" s="55" t="str">
        <f t="shared" si="3"/>
        <v/>
      </c>
      <c r="F58" s="55" t="str">
        <f t="shared" si="4"/>
        <v/>
      </c>
      <c r="G58" s="55" t="str">
        <f t="shared" si="5"/>
        <v/>
      </c>
      <c r="H58" s="55" t="str">
        <f t="shared" si="6"/>
        <v/>
      </c>
      <c r="I58" s="80">
        <v>1</v>
      </c>
      <c r="J58" s="55" t="s">
        <v>376</v>
      </c>
      <c r="K58" s="55" t="s">
        <v>497</v>
      </c>
      <c r="L58" s="80">
        <v>40041</v>
      </c>
      <c r="M58" s="55" t="s">
        <v>751</v>
      </c>
      <c r="N58" s="5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58" s="56" t="s">
        <v>51</v>
      </c>
    </row>
    <row r="59" spans="1:15">
      <c r="A59" s="88" t="str">
        <f t="shared" si="7"/>
        <v>40042</v>
      </c>
      <c r="B59" s="80" t="str">
        <f t="shared" si="8"/>
        <v>4</v>
      </c>
      <c r="C59" s="55" t="str">
        <f t="shared" si="9"/>
        <v>nim0142</v>
      </c>
      <c r="D59" s="55" t="str">
        <f t="shared" si="10"/>
        <v>Home_box_nim_ocean brim02 (21)</v>
      </c>
      <c r="E59" s="55" t="str">
        <f t="shared" si="3"/>
        <v/>
      </c>
      <c r="F59" s="55" t="str">
        <f t="shared" si="4"/>
        <v/>
      </c>
      <c r="G59" s="55" t="str">
        <f t="shared" si="5"/>
        <v/>
      </c>
      <c r="H59" s="55" t="str">
        <f t="shared" si="6"/>
        <v/>
      </c>
      <c r="I59" s="80">
        <v>1</v>
      </c>
      <c r="J59" s="55" t="s">
        <v>377</v>
      </c>
      <c r="K59" s="55" t="s">
        <v>498</v>
      </c>
      <c r="L59" s="80">
        <v>40042</v>
      </c>
      <c r="M59" s="55" t="s">
        <v>752</v>
      </c>
      <c r="N59" s="5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59" s="56" t="s">
        <v>52</v>
      </c>
    </row>
    <row r="60" spans="1:15">
      <c r="A60" s="89" t="str">
        <f t="shared" si="7"/>
        <v>40043</v>
      </c>
      <c r="B60" s="81" t="str">
        <f t="shared" si="8"/>
        <v>4</v>
      </c>
      <c r="C60" s="57" t="str">
        <f t="shared" si="9"/>
        <v>nim0201</v>
      </c>
      <c r="D60" s="57" t="str">
        <f t="shared" si="10"/>
        <v>Home_box_nim_wonder woods01 (1)</v>
      </c>
      <c r="E60" s="57" t="str">
        <f t="shared" si="3"/>
        <v/>
      </c>
      <c r="F60" s="57" t="str">
        <f t="shared" si="4"/>
        <v/>
      </c>
      <c r="G60" s="57" t="str">
        <f t="shared" si="5"/>
        <v/>
      </c>
      <c r="H60" s="57" t="str">
        <f t="shared" si="6"/>
        <v/>
      </c>
      <c r="I60" s="81">
        <v>2</v>
      </c>
      <c r="J60" s="57" t="s">
        <v>1002</v>
      </c>
      <c r="K60" s="57" t="s">
        <v>499</v>
      </c>
      <c r="L60" s="81">
        <v>40043</v>
      </c>
      <c r="M60" s="57" t="s">
        <v>753</v>
      </c>
      <c r="N60" s="5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60" s="58" t="s">
        <v>53</v>
      </c>
    </row>
    <row r="61" spans="1:15">
      <c r="A61" s="89" t="str">
        <f t="shared" si="7"/>
        <v>40044</v>
      </c>
      <c r="B61" s="81" t="str">
        <f t="shared" si="8"/>
        <v>4</v>
      </c>
      <c r="C61" s="57" t="str">
        <f t="shared" si="9"/>
        <v>nim0202</v>
      </c>
      <c r="D61" s="57" t="str">
        <f t="shared" si="10"/>
        <v>Home_box_nim_wonder woods02 (1)</v>
      </c>
      <c r="E61" s="57" t="str">
        <f t="shared" si="3"/>
        <v/>
      </c>
      <c r="F61" s="57" t="str">
        <f t="shared" si="4"/>
        <v/>
      </c>
      <c r="G61" s="57" t="str">
        <f t="shared" si="5"/>
        <v/>
      </c>
      <c r="H61" s="57" t="str">
        <f t="shared" si="6"/>
        <v/>
      </c>
      <c r="I61" s="81">
        <v>2</v>
      </c>
      <c r="J61" s="57" t="s">
        <v>378</v>
      </c>
      <c r="K61" s="57" t="s">
        <v>500</v>
      </c>
      <c r="L61" s="81">
        <v>40044</v>
      </c>
      <c r="M61" s="57" t="s">
        <v>754</v>
      </c>
      <c r="N61" s="5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61" s="58" t="s">
        <v>54</v>
      </c>
    </row>
    <row r="62" spans="1:15">
      <c r="A62" s="89" t="str">
        <f t="shared" si="7"/>
        <v>40045</v>
      </c>
      <c r="B62" s="81" t="str">
        <f t="shared" si="8"/>
        <v>4</v>
      </c>
      <c r="C62" s="57" t="str">
        <f t="shared" si="9"/>
        <v>nim0203</v>
      </c>
      <c r="D62" s="57" t="str">
        <f t="shared" si="10"/>
        <v>Home_box_nim_wonder woods01 (2)</v>
      </c>
      <c r="E62" s="57" t="str">
        <f t="shared" si="3"/>
        <v/>
      </c>
      <c r="F62" s="57" t="str">
        <f t="shared" si="4"/>
        <v/>
      </c>
      <c r="G62" s="57" t="str">
        <f t="shared" si="5"/>
        <v/>
      </c>
      <c r="H62" s="57" t="str">
        <f t="shared" si="6"/>
        <v/>
      </c>
      <c r="I62" s="81">
        <v>2</v>
      </c>
      <c r="J62" s="57" t="s">
        <v>333</v>
      </c>
      <c r="K62" s="57" t="s">
        <v>501</v>
      </c>
      <c r="L62" s="81">
        <v>40045</v>
      </c>
      <c r="M62" s="57" t="s">
        <v>755</v>
      </c>
      <c r="N62" s="5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62" s="58" t="s">
        <v>55</v>
      </c>
    </row>
    <row r="63" spans="1:15">
      <c r="A63" s="89" t="str">
        <f t="shared" si="7"/>
        <v>40046</v>
      </c>
      <c r="B63" s="81" t="str">
        <f t="shared" si="8"/>
        <v>4</v>
      </c>
      <c r="C63" s="57" t="str">
        <f t="shared" si="9"/>
        <v>nim0204</v>
      </c>
      <c r="D63" s="57" t="str">
        <f t="shared" si="10"/>
        <v>Home_box_nim_wonder woods02 (2)</v>
      </c>
      <c r="E63" s="57" t="str">
        <f t="shared" si="3"/>
        <v/>
      </c>
      <c r="F63" s="57" t="str">
        <f t="shared" si="4"/>
        <v/>
      </c>
      <c r="G63" s="57" t="str">
        <f t="shared" si="5"/>
        <v/>
      </c>
      <c r="H63" s="57" t="str">
        <f t="shared" si="6"/>
        <v/>
      </c>
      <c r="I63" s="81">
        <v>2</v>
      </c>
      <c r="J63" s="57" t="s">
        <v>379</v>
      </c>
      <c r="K63" s="57" t="s">
        <v>502</v>
      </c>
      <c r="L63" s="81">
        <v>40046</v>
      </c>
      <c r="M63" s="57" t="s">
        <v>756</v>
      </c>
      <c r="N63" s="5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63" s="58" t="s">
        <v>56</v>
      </c>
    </row>
    <row r="64" spans="1:15">
      <c r="A64" s="89" t="str">
        <f t="shared" si="7"/>
        <v>40047</v>
      </c>
      <c r="B64" s="81" t="str">
        <f t="shared" si="8"/>
        <v>4</v>
      </c>
      <c r="C64" s="57" t="str">
        <f t="shared" si="9"/>
        <v>nim0205</v>
      </c>
      <c r="D64" s="57" t="str">
        <f t="shared" si="10"/>
        <v>Home_box_nim_wonder woods01 (3)</v>
      </c>
      <c r="E64" s="57" t="str">
        <f t="shared" si="3"/>
        <v/>
      </c>
      <c r="F64" s="57" t="str">
        <f t="shared" si="4"/>
        <v/>
      </c>
      <c r="G64" s="57" t="str">
        <f t="shared" si="5"/>
        <v/>
      </c>
      <c r="H64" s="57" t="str">
        <f t="shared" si="6"/>
        <v/>
      </c>
      <c r="I64" s="81">
        <v>2</v>
      </c>
      <c r="J64" s="57" t="s">
        <v>398</v>
      </c>
      <c r="K64" s="57" t="s">
        <v>503</v>
      </c>
      <c r="L64" s="81">
        <v>40047</v>
      </c>
      <c r="M64" s="57" t="s">
        <v>757</v>
      </c>
      <c r="N64" s="5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64" s="58" t="s">
        <v>57</v>
      </c>
    </row>
    <row r="65" spans="1:15">
      <c r="A65" s="89" t="str">
        <f t="shared" si="7"/>
        <v>40048</v>
      </c>
      <c r="B65" s="81" t="str">
        <f t="shared" si="8"/>
        <v>4</v>
      </c>
      <c r="C65" s="57" t="str">
        <f t="shared" si="9"/>
        <v>nim0206</v>
      </c>
      <c r="D65" s="57" t="str">
        <f t="shared" si="10"/>
        <v>Home_box_nim_wonder woods02 (3)</v>
      </c>
      <c r="E65" s="57" t="str">
        <f t="shared" si="3"/>
        <v/>
      </c>
      <c r="F65" s="57" t="str">
        <f t="shared" si="4"/>
        <v/>
      </c>
      <c r="G65" s="57" t="str">
        <f t="shared" si="5"/>
        <v/>
      </c>
      <c r="H65" s="57" t="str">
        <f t="shared" si="6"/>
        <v/>
      </c>
      <c r="I65" s="81">
        <v>2</v>
      </c>
      <c r="J65" s="57" t="s">
        <v>335</v>
      </c>
      <c r="K65" s="57" t="s">
        <v>504</v>
      </c>
      <c r="L65" s="81">
        <v>40048</v>
      </c>
      <c r="M65" s="57" t="s">
        <v>758</v>
      </c>
      <c r="N65" s="5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65" s="58" t="s">
        <v>58</v>
      </c>
    </row>
    <row r="66" spans="1:15">
      <c r="A66" s="89" t="str">
        <f t="shared" si="7"/>
        <v>40049</v>
      </c>
      <c r="B66" s="81" t="str">
        <f t="shared" si="8"/>
        <v>4</v>
      </c>
      <c r="C66" s="57" t="str">
        <f t="shared" si="9"/>
        <v>nim0207</v>
      </c>
      <c r="D66" s="57" t="str">
        <f t="shared" si="10"/>
        <v>Home_box_nim_wonder woods01 (4)</v>
      </c>
      <c r="E66" s="57" t="str">
        <f t="shared" si="3"/>
        <v/>
      </c>
      <c r="F66" s="57" t="str">
        <f t="shared" si="4"/>
        <v/>
      </c>
      <c r="G66" s="57" t="str">
        <f t="shared" si="5"/>
        <v/>
      </c>
      <c r="H66" s="57" t="str">
        <f t="shared" si="6"/>
        <v/>
      </c>
      <c r="I66" s="81">
        <v>2</v>
      </c>
      <c r="J66" s="57" t="s">
        <v>400</v>
      </c>
      <c r="K66" s="57" t="s">
        <v>505</v>
      </c>
      <c r="L66" s="81">
        <v>40049</v>
      </c>
      <c r="M66" s="57" t="s">
        <v>759</v>
      </c>
      <c r="N66" s="5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66" s="58" t="s">
        <v>59</v>
      </c>
    </row>
    <row r="67" spans="1:15">
      <c r="A67" s="89" t="str">
        <f t="shared" si="7"/>
        <v>40050</v>
      </c>
      <c r="B67" s="81" t="str">
        <f t="shared" si="8"/>
        <v>4</v>
      </c>
      <c r="C67" s="57" t="str">
        <f t="shared" si="9"/>
        <v>nim0208</v>
      </c>
      <c r="D67" s="57" t="str">
        <f t="shared" si="10"/>
        <v>Home_box_nim_wonder woods02 (4)</v>
      </c>
      <c r="E67" s="57" t="str">
        <f t="shared" si="3"/>
        <v/>
      </c>
      <c r="F67" s="57" t="str">
        <f t="shared" si="4"/>
        <v/>
      </c>
      <c r="G67" s="57" t="str">
        <f t="shared" si="5"/>
        <v/>
      </c>
      <c r="H67" s="57" t="str">
        <f t="shared" si="6"/>
        <v/>
      </c>
      <c r="I67" s="81">
        <v>2</v>
      </c>
      <c r="J67" s="57" t="s">
        <v>380</v>
      </c>
      <c r="K67" s="57" t="s">
        <v>506</v>
      </c>
      <c r="L67" s="81">
        <v>40050</v>
      </c>
      <c r="M67" s="57" t="s">
        <v>760</v>
      </c>
      <c r="N67" s="5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67" s="58" t="s">
        <v>60</v>
      </c>
    </row>
    <row r="68" spans="1:15">
      <c r="A68" s="89" t="str">
        <f t="shared" si="7"/>
        <v>40051</v>
      </c>
      <c r="B68" s="81" t="str">
        <f t="shared" si="8"/>
        <v>4</v>
      </c>
      <c r="C68" s="57" t="str">
        <f t="shared" si="9"/>
        <v>nim0209</v>
      </c>
      <c r="D68" s="57" t="str">
        <f t="shared" si="10"/>
        <v>Home_box_nim_wonder woods01 (5)</v>
      </c>
      <c r="E68" s="57" t="str">
        <f t="shared" si="3"/>
        <v/>
      </c>
      <c r="F68" s="57" t="str">
        <f t="shared" si="4"/>
        <v/>
      </c>
      <c r="G68" s="57" t="str">
        <f t="shared" si="5"/>
        <v/>
      </c>
      <c r="H68" s="57" t="str">
        <f t="shared" si="6"/>
        <v/>
      </c>
      <c r="I68" s="81">
        <v>2</v>
      </c>
      <c r="J68" s="57" t="s">
        <v>402</v>
      </c>
      <c r="K68" s="57" t="s">
        <v>507</v>
      </c>
      <c r="L68" s="81">
        <v>40051</v>
      </c>
      <c r="M68" s="57" t="s">
        <v>761</v>
      </c>
      <c r="N68" s="5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68" s="58" t="s">
        <v>61</v>
      </c>
    </row>
    <row r="69" spans="1:15">
      <c r="A69" s="89" t="str">
        <f t="shared" si="7"/>
        <v>40052</v>
      </c>
      <c r="B69" s="81" t="str">
        <f t="shared" si="8"/>
        <v>4</v>
      </c>
      <c r="C69" s="57" t="str">
        <f t="shared" si="9"/>
        <v>nim0210</v>
      </c>
      <c r="D69" s="57" t="str">
        <f t="shared" si="10"/>
        <v>Home_box_nim_wonder woods02 (5)</v>
      </c>
      <c r="E69" s="57" t="str">
        <f t="shared" si="3"/>
        <v/>
      </c>
      <c r="F69" s="57" t="str">
        <f t="shared" si="4"/>
        <v/>
      </c>
      <c r="G69" s="57" t="str">
        <f t="shared" si="5"/>
        <v/>
      </c>
      <c r="H69" s="57" t="str">
        <f t="shared" si="6"/>
        <v/>
      </c>
      <c r="I69" s="81">
        <v>2</v>
      </c>
      <c r="J69" s="57" t="s">
        <v>381</v>
      </c>
      <c r="K69" s="57" t="s">
        <v>508</v>
      </c>
      <c r="L69" s="81">
        <v>40052</v>
      </c>
      <c r="M69" s="57" t="s">
        <v>762</v>
      </c>
      <c r="N69" s="5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69" s="58" t="s">
        <v>62</v>
      </c>
    </row>
    <row r="70" spans="1:15">
      <c r="A70" s="89" t="str">
        <f t="shared" si="7"/>
        <v>40053</v>
      </c>
      <c r="B70" s="81" t="str">
        <f t="shared" si="8"/>
        <v>4</v>
      </c>
      <c r="C70" s="57" t="str">
        <f t="shared" si="9"/>
        <v>nim0211</v>
      </c>
      <c r="D70" s="57" t="str">
        <f t="shared" si="10"/>
        <v>Home_box_nim_wonder woods01 (6)</v>
      </c>
      <c r="E70" s="57" t="str">
        <f t="shared" si="3"/>
        <v/>
      </c>
      <c r="F70" s="57" t="str">
        <f t="shared" si="4"/>
        <v/>
      </c>
      <c r="G70" s="57" t="str">
        <f t="shared" si="5"/>
        <v/>
      </c>
      <c r="H70" s="57" t="str">
        <f t="shared" si="6"/>
        <v/>
      </c>
      <c r="I70" s="81">
        <v>2</v>
      </c>
      <c r="J70" s="57" t="s">
        <v>404</v>
      </c>
      <c r="K70" s="57" t="s">
        <v>509</v>
      </c>
      <c r="L70" s="81">
        <v>40053</v>
      </c>
      <c r="M70" s="57" t="s">
        <v>763</v>
      </c>
      <c r="N70" s="5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70" s="58" t="s">
        <v>63</v>
      </c>
    </row>
    <row r="71" spans="1:15">
      <c r="A71" s="89" t="str">
        <f t="shared" si="7"/>
        <v>40054</v>
      </c>
      <c r="B71" s="81" t="str">
        <f t="shared" si="8"/>
        <v>4</v>
      </c>
      <c r="C71" s="57" t="str">
        <f t="shared" si="9"/>
        <v>nim0212</v>
      </c>
      <c r="D71" s="57" t="str">
        <f t="shared" si="10"/>
        <v>Home_box_nim_wonder woods02 (6)</v>
      </c>
      <c r="E71" s="57" t="str">
        <f t="shared" si="3"/>
        <v/>
      </c>
      <c r="F71" s="57" t="str">
        <f t="shared" si="4"/>
        <v/>
      </c>
      <c r="G71" s="57" t="str">
        <f t="shared" si="5"/>
        <v/>
      </c>
      <c r="H71" s="57" t="str">
        <f t="shared" si="6"/>
        <v/>
      </c>
      <c r="I71" s="81">
        <v>2</v>
      </c>
      <c r="J71" s="57" t="s">
        <v>382</v>
      </c>
      <c r="K71" s="57" t="s">
        <v>510</v>
      </c>
      <c r="L71" s="81">
        <v>40054</v>
      </c>
      <c r="M71" s="57" t="s">
        <v>764</v>
      </c>
      <c r="N71" s="5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71" s="58" t="s">
        <v>64</v>
      </c>
    </row>
    <row r="72" spans="1:15">
      <c r="A72" s="89" t="str">
        <f t="shared" si="7"/>
        <v>40055</v>
      </c>
      <c r="B72" s="81" t="str">
        <f t="shared" si="8"/>
        <v>4</v>
      </c>
      <c r="C72" s="57" t="str">
        <f t="shared" si="9"/>
        <v>nim0213</v>
      </c>
      <c r="D72" s="57" t="str">
        <f t="shared" si="10"/>
        <v>Home_box_nim_wonder woods01 (7)</v>
      </c>
      <c r="E72" s="57" t="str">
        <f t="shared" si="3"/>
        <v/>
      </c>
      <c r="F72" s="57" t="str">
        <f t="shared" si="4"/>
        <v/>
      </c>
      <c r="G72" s="57" t="str">
        <f t="shared" si="5"/>
        <v/>
      </c>
      <c r="H72" s="57" t="str">
        <f t="shared" si="6"/>
        <v/>
      </c>
      <c r="I72" s="81">
        <v>2</v>
      </c>
      <c r="J72" s="57" t="s">
        <v>406</v>
      </c>
      <c r="K72" s="57" t="s">
        <v>511</v>
      </c>
      <c r="L72" s="81">
        <v>40055</v>
      </c>
      <c r="M72" s="57" t="s">
        <v>765</v>
      </c>
      <c r="N72" s="5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72" s="58" t="s">
        <v>65</v>
      </c>
    </row>
    <row r="73" spans="1:15">
      <c r="A73" s="89" t="str">
        <f t="shared" si="7"/>
        <v>40056</v>
      </c>
      <c r="B73" s="81" t="str">
        <f t="shared" si="8"/>
        <v>4</v>
      </c>
      <c r="C73" s="57" t="str">
        <f t="shared" si="9"/>
        <v>nim0214</v>
      </c>
      <c r="D73" s="57" t="str">
        <f t="shared" si="10"/>
        <v>Home_box_nim_wonder woods02 (7)</v>
      </c>
      <c r="E73" s="57" t="str">
        <f t="shared" si="3"/>
        <v/>
      </c>
      <c r="F73" s="57" t="str">
        <f t="shared" si="4"/>
        <v/>
      </c>
      <c r="G73" s="57" t="str">
        <f t="shared" si="5"/>
        <v/>
      </c>
      <c r="H73" s="57" t="str">
        <f t="shared" si="6"/>
        <v/>
      </c>
      <c r="I73" s="81">
        <v>2</v>
      </c>
      <c r="J73" s="57" t="s">
        <v>383</v>
      </c>
      <c r="K73" s="57" t="s">
        <v>512</v>
      </c>
      <c r="L73" s="81">
        <v>40056</v>
      </c>
      <c r="M73" s="57" t="s">
        <v>766</v>
      </c>
      <c r="N73" s="5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73" s="58" t="s">
        <v>66</v>
      </c>
    </row>
    <row r="74" spans="1:15">
      <c r="A74" s="89" t="str">
        <f t="shared" si="7"/>
        <v>40057</v>
      </c>
      <c r="B74" s="81" t="str">
        <f t="shared" si="8"/>
        <v>4</v>
      </c>
      <c r="C74" s="57" t="str">
        <f t="shared" si="9"/>
        <v>nim0215</v>
      </c>
      <c r="D74" s="57" t="str">
        <f t="shared" si="10"/>
        <v>Home_box_nim_wonder woods01 (8)</v>
      </c>
      <c r="E74" s="57" t="str">
        <f t="shared" si="3"/>
        <v/>
      </c>
      <c r="F74" s="57" t="str">
        <f t="shared" si="4"/>
        <v/>
      </c>
      <c r="G74" s="57" t="str">
        <f t="shared" si="5"/>
        <v/>
      </c>
      <c r="H74" s="57" t="str">
        <f t="shared" si="6"/>
        <v/>
      </c>
      <c r="I74" s="81">
        <v>2</v>
      </c>
      <c r="J74" s="57" t="s">
        <v>408</v>
      </c>
      <c r="K74" s="57" t="s">
        <v>513</v>
      </c>
      <c r="L74" s="81">
        <v>40057</v>
      </c>
      <c r="M74" s="57" t="s">
        <v>767</v>
      </c>
      <c r="N74" s="5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74" s="58" t="s">
        <v>67</v>
      </c>
    </row>
    <row r="75" spans="1:15">
      <c r="A75" s="89" t="str">
        <f t="shared" si="7"/>
        <v>40058</v>
      </c>
      <c r="B75" s="81" t="str">
        <f t="shared" si="8"/>
        <v>4</v>
      </c>
      <c r="C75" s="57" t="str">
        <f t="shared" si="9"/>
        <v>nim0216</v>
      </c>
      <c r="D75" s="57" t="str">
        <f t="shared" si="10"/>
        <v>Home_box_nim_wonder woods02 (8)</v>
      </c>
      <c r="E75" s="57" t="str">
        <f t="shared" si="3"/>
        <v/>
      </c>
      <c r="F75" s="57" t="str">
        <f t="shared" si="4"/>
        <v/>
      </c>
      <c r="G75" s="57" t="str">
        <f t="shared" si="5"/>
        <v/>
      </c>
      <c r="H75" s="57" t="str">
        <f t="shared" si="6"/>
        <v/>
      </c>
      <c r="I75" s="81">
        <v>2</v>
      </c>
      <c r="J75" s="57" t="s">
        <v>384</v>
      </c>
      <c r="K75" s="57" t="s">
        <v>514</v>
      </c>
      <c r="L75" s="81">
        <v>40058</v>
      </c>
      <c r="M75" s="57" t="s">
        <v>768</v>
      </c>
      <c r="N75" s="5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75" s="58" t="s">
        <v>68</v>
      </c>
    </row>
    <row r="76" spans="1:15">
      <c r="A76" s="89" t="str">
        <f t="shared" si="7"/>
        <v>40059</v>
      </c>
      <c r="B76" s="81" t="str">
        <f t="shared" si="8"/>
        <v>4</v>
      </c>
      <c r="C76" s="57" t="str">
        <f t="shared" si="9"/>
        <v>nim0217</v>
      </c>
      <c r="D76" s="57" t="str">
        <f t="shared" si="10"/>
        <v>Home_box_nim_wonder woods01 (9)</v>
      </c>
      <c r="E76" s="57" t="str">
        <f t="shared" si="3"/>
        <v/>
      </c>
      <c r="F76" s="57" t="str">
        <f t="shared" si="4"/>
        <v/>
      </c>
      <c r="G76" s="57" t="str">
        <f t="shared" si="5"/>
        <v/>
      </c>
      <c r="H76" s="57" t="str">
        <f t="shared" si="6"/>
        <v/>
      </c>
      <c r="I76" s="81">
        <v>2</v>
      </c>
      <c r="J76" s="57" t="s">
        <v>410</v>
      </c>
      <c r="K76" s="57" t="s">
        <v>515</v>
      </c>
      <c r="L76" s="81">
        <v>40059</v>
      </c>
      <c r="M76" s="57" t="s">
        <v>769</v>
      </c>
      <c r="N76" s="5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76" s="58" t="s">
        <v>69</v>
      </c>
    </row>
    <row r="77" spans="1:15">
      <c r="A77" s="89" t="str">
        <f t="shared" si="7"/>
        <v>40060</v>
      </c>
      <c r="B77" s="81" t="str">
        <f t="shared" si="8"/>
        <v>4</v>
      </c>
      <c r="C77" s="57" t="str">
        <f t="shared" si="9"/>
        <v>nim0218</v>
      </c>
      <c r="D77" s="57" t="str">
        <f t="shared" si="10"/>
        <v>Home_box_nim_wonder woods02 (9)</v>
      </c>
      <c r="E77" s="57" t="str">
        <f t="shared" si="3"/>
        <v/>
      </c>
      <c r="F77" s="57" t="str">
        <f t="shared" si="4"/>
        <v/>
      </c>
      <c r="G77" s="57" t="str">
        <f t="shared" si="5"/>
        <v/>
      </c>
      <c r="H77" s="57" t="str">
        <f t="shared" si="6"/>
        <v/>
      </c>
      <c r="I77" s="81">
        <v>2</v>
      </c>
      <c r="J77" s="57" t="s">
        <v>385</v>
      </c>
      <c r="K77" s="57" t="s">
        <v>516</v>
      </c>
      <c r="L77" s="81">
        <v>40060</v>
      </c>
      <c r="M77" s="57" t="s">
        <v>770</v>
      </c>
      <c r="N77" s="5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77" s="58" t="s">
        <v>70</v>
      </c>
    </row>
    <row r="78" spans="1:15">
      <c r="A78" s="89" t="str">
        <f t="shared" si="7"/>
        <v>40061</v>
      </c>
      <c r="B78" s="81" t="str">
        <f t="shared" si="8"/>
        <v>4</v>
      </c>
      <c r="C78" s="57" t="str">
        <f t="shared" si="9"/>
        <v>nim0219</v>
      </c>
      <c r="D78" s="57" t="str">
        <f t="shared" si="10"/>
        <v>Home_box_nim_wonder woods01 (10)</v>
      </c>
      <c r="E78" s="57" t="str">
        <f t="shared" si="3"/>
        <v/>
      </c>
      <c r="F78" s="57" t="str">
        <f t="shared" si="4"/>
        <v/>
      </c>
      <c r="G78" s="57" t="str">
        <f t="shared" si="5"/>
        <v/>
      </c>
      <c r="H78" s="57" t="str">
        <f t="shared" si="6"/>
        <v/>
      </c>
      <c r="I78" s="81">
        <v>2</v>
      </c>
      <c r="J78" s="57" t="s">
        <v>412</v>
      </c>
      <c r="K78" s="57" t="s">
        <v>517</v>
      </c>
      <c r="L78" s="81">
        <v>40061</v>
      </c>
      <c r="M78" s="57" t="s">
        <v>771</v>
      </c>
      <c r="N78" s="5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78" s="58" t="s">
        <v>71</v>
      </c>
    </row>
    <row r="79" spans="1:15">
      <c r="A79" s="89" t="str">
        <f t="shared" si="7"/>
        <v>40062</v>
      </c>
      <c r="B79" s="81" t="str">
        <f t="shared" si="8"/>
        <v>4</v>
      </c>
      <c r="C79" s="57" t="str">
        <f t="shared" si="9"/>
        <v>nim0220</v>
      </c>
      <c r="D79" s="57" t="str">
        <f t="shared" si="10"/>
        <v>Home_box_nim_wonder woods02 (10)</v>
      </c>
      <c r="E79" s="57" t="str">
        <f t="shared" si="3"/>
        <v/>
      </c>
      <c r="F79" s="57" t="str">
        <f t="shared" si="4"/>
        <v/>
      </c>
      <c r="G79" s="57" t="str">
        <f t="shared" si="5"/>
        <v/>
      </c>
      <c r="H79" s="57" t="str">
        <f t="shared" si="6"/>
        <v/>
      </c>
      <c r="I79" s="81">
        <v>2</v>
      </c>
      <c r="J79" s="57" t="s">
        <v>386</v>
      </c>
      <c r="K79" s="57" t="s">
        <v>518</v>
      </c>
      <c r="L79" s="81">
        <v>40062</v>
      </c>
      <c r="M79" s="57" t="s">
        <v>772</v>
      </c>
      <c r="N79" s="5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79" s="58" t="s">
        <v>72</v>
      </c>
    </row>
    <row r="80" spans="1:15">
      <c r="A80" s="89" t="str">
        <f t="shared" si="7"/>
        <v>40063</v>
      </c>
      <c r="B80" s="81" t="str">
        <f t="shared" si="8"/>
        <v>4</v>
      </c>
      <c r="C80" s="57" t="str">
        <f t="shared" si="9"/>
        <v>nim0221</v>
      </c>
      <c r="D80" s="57" t="str">
        <f t="shared" si="10"/>
        <v>Home_box_nim_wonder woods01 (11)</v>
      </c>
      <c r="E80" s="57" t="str">
        <f t="shared" si="3"/>
        <v/>
      </c>
      <c r="F80" s="57" t="str">
        <f t="shared" si="4"/>
        <v/>
      </c>
      <c r="G80" s="57" t="str">
        <f t="shared" si="5"/>
        <v/>
      </c>
      <c r="H80" s="57" t="str">
        <f t="shared" si="6"/>
        <v/>
      </c>
      <c r="I80" s="81">
        <v>2</v>
      </c>
      <c r="J80" s="57" t="s">
        <v>414</v>
      </c>
      <c r="K80" s="57" t="s">
        <v>519</v>
      </c>
      <c r="L80" s="81">
        <v>40063</v>
      </c>
      <c r="M80" s="57" t="s">
        <v>773</v>
      </c>
      <c r="N80" s="5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80" s="58" t="s">
        <v>73</v>
      </c>
    </row>
    <row r="81" spans="1:15">
      <c r="A81" s="89" t="str">
        <f t="shared" si="7"/>
        <v>40064</v>
      </c>
      <c r="B81" s="81" t="str">
        <f t="shared" si="8"/>
        <v>4</v>
      </c>
      <c r="C81" s="57" t="str">
        <f t="shared" si="9"/>
        <v>nim0222</v>
      </c>
      <c r="D81" s="57" t="str">
        <f t="shared" si="10"/>
        <v>Home_box_nim_wonder woods02 (11)</v>
      </c>
      <c r="E81" s="57" t="str">
        <f t="shared" si="3"/>
        <v/>
      </c>
      <c r="F81" s="57" t="str">
        <f t="shared" si="4"/>
        <v/>
      </c>
      <c r="G81" s="57" t="str">
        <f t="shared" si="5"/>
        <v/>
      </c>
      <c r="H81" s="57" t="str">
        <f t="shared" si="6"/>
        <v/>
      </c>
      <c r="I81" s="81">
        <v>2</v>
      </c>
      <c r="J81" s="57" t="s">
        <v>387</v>
      </c>
      <c r="K81" s="57" t="s">
        <v>520</v>
      </c>
      <c r="L81" s="81">
        <v>40064</v>
      </c>
      <c r="M81" s="57" t="s">
        <v>774</v>
      </c>
      <c r="N81" s="5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81" s="58" t="s">
        <v>74</v>
      </c>
    </row>
    <row r="82" spans="1:15">
      <c r="A82" s="89" t="str">
        <f t="shared" si="7"/>
        <v>40065</v>
      </c>
      <c r="B82" s="81" t="str">
        <f t="shared" si="8"/>
        <v>4</v>
      </c>
      <c r="C82" s="57" t="str">
        <f t="shared" si="9"/>
        <v>nim0223</v>
      </c>
      <c r="D82" s="57" t="str">
        <f t="shared" si="10"/>
        <v>Home_box_nim_wonder woods01 (12)</v>
      </c>
      <c r="E82" s="57" t="str">
        <f t="shared" ref="E82:E143" si="12">MID(O82, FIND("Icon=""", O82) +6, FIND(""" StoryBg=",O82) - FIND("Icon=""", O82) - 6)</f>
        <v/>
      </c>
      <c r="F82" s="57" t="str">
        <f t="shared" ref="F82:F143" si="13">MID(O82, FIND("StoryBg=""", O82) +9, FIND(""" AudioId=",O82) - FIND("StoryBg=""", O82) - 9)</f>
        <v/>
      </c>
      <c r="G82" s="57" t="str">
        <f t="shared" ref="G82:G143" si="14">MID(O82, FIND("AudioId=""", O82) +9, FIND(""" Description=",O82) - FIND("AudioId=""", O82) - 9)</f>
        <v/>
      </c>
      <c r="H82" s="57" t="str">
        <f t="shared" ref="H82:H143" si="15">MID(O82, FIND("Description=""", O82) +13,FIND("""/&gt;",O82)-FIND("Description=""", O82)-13)</f>
        <v/>
      </c>
      <c r="I82" s="81">
        <v>2</v>
      </c>
      <c r="J82" s="57" t="s">
        <v>416</v>
      </c>
      <c r="K82" s="57" t="s">
        <v>521</v>
      </c>
      <c r="L82" s="81">
        <v>40065</v>
      </c>
      <c r="M82" s="57" t="s">
        <v>775</v>
      </c>
      <c r="N82" s="5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82" s="58" t="s">
        <v>75</v>
      </c>
    </row>
    <row r="83" spans="1:15">
      <c r="A83" s="89" t="str">
        <f t="shared" ref="A83:A143" si="16">MID(O83, FIND("Item Id=""", O83, 1) + 9, 5)</f>
        <v>40066</v>
      </c>
      <c r="B83" s="81" t="str">
        <f t="shared" ref="B83:B143" si="17">MID(O83, FIND("Type=""", O83, 1) +6, 1)</f>
        <v>4</v>
      </c>
      <c r="C83" s="57" t="str">
        <f t="shared" ref="C83:C143" si="18">MID(O83, FIND("Name=""", O83, 1) +6, 7)</f>
        <v>nim0224</v>
      </c>
      <c r="D83" s="57" t="str">
        <f t="shared" ref="D83:D143" si="19">MID(O83, FIND("getImage=""", O83) +10, FIND(""" Icon=",O83)-FIND("getImage=""", O83) -10)</f>
        <v>Home_box_nim_wonder woods02 (12)</v>
      </c>
      <c r="E83" s="57" t="str">
        <f t="shared" si="12"/>
        <v/>
      </c>
      <c r="F83" s="57" t="str">
        <f t="shared" si="13"/>
        <v/>
      </c>
      <c r="G83" s="57" t="str">
        <f t="shared" si="14"/>
        <v/>
      </c>
      <c r="H83" s="57" t="str">
        <f t="shared" si="15"/>
        <v/>
      </c>
      <c r="I83" s="81">
        <v>2</v>
      </c>
      <c r="J83" s="57" t="s">
        <v>388</v>
      </c>
      <c r="K83" s="57" t="s">
        <v>522</v>
      </c>
      <c r="L83" s="81">
        <v>40066</v>
      </c>
      <c r="M83" s="57" t="s">
        <v>776</v>
      </c>
      <c r="N83" s="57" t="str">
        <f t="shared" ref="N83:N146" si="20">"&lt;Item Id="""&amp;A83&amp;""" Type="""&amp;B83&amp;""" Name="""&amp;C83&amp;""" getImage="""&amp;D83&amp;""" Icon="""&amp;E83&amp;""" StoryBg="""&amp;F83&amp;""" AudioId="""&amp;G83&amp;""" Description="""&amp;H83&amp;""" PetType="""&amp;I83&amp;""" Image="""&amp;J83&amp;""" Audio="""&amp;K83&amp;""" Animation="""&amp;L83&amp;""" Preview="""&amp;M83&amp;"""/&gt;"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83" s="58" t="s">
        <v>76</v>
      </c>
    </row>
    <row r="84" spans="1:15">
      <c r="A84" s="89" t="str">
        <f t="shared" si="16"/>
        <v>40067</v>
      </c>
      <c r="B84" s="81" t="str">
        <f t="shared" si="17"/>
        <v>4</v>
      </c>
      <c r="C84" s="57" t="str">
        <f t="shared" si="18"/>
        <v>nim0225</v>
      </c>
      <c r="D84" s="57" t="str">
        <f t="shared" si="19"/>
        <v>Home_box_nim_wonder woods01 (13)</v>
      </c>
      <c r="E84" s="57" t="str">
        <f t="shared" si="12"/>
        <v/>
      </c>
      <c r="F84" s="57" t="str">
        <f t="shared" si="13"/>
        <v/>
      </c>
      <c r="G84" s="57" t="str">
        <f t="shared" si="14"/>
        <v/>
      </c>
      <c r="H84" s="57" t="str">
        <f t="shared" si="15"/>
        <v/>
      </c>
      <c r="I84" s="81">
        <v>2</v>
      </c>
      <c r="J84" s="57" t="s">
        <v>334</v>
      </c>
      <c r="K84" s="57" t="s">
        <v>523</v>
      </c>
      <c r="L84" s="81">
        <v>40067</v>
      </c>
      <c r="M84" s="57" t="s">
        <v>777</v>
      </c>
      <c r="N84" s="5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84" s="58" t="s">
        <v>77</v>
      </c>
    </row>
    <row r="85" spans="1:15">
      <c r="A85" s="89" t="str">
        <f t="shared" si="16"/>
        <v>40068</v>
      </c>
      <c r="B85" s="81" t="str">
        <f t="shared" si="17"/>
        <v>4</v>
      </c>
      <c r="C85" s="57" t="str">
        <f t="shared" si="18"/>
        <v>nim0226</v>
      </c>
      <c r="D85" s="57" t="str">
        <f t="shared" si="19"/>
        <v>Home_box_nim_wonder woods02 (13)</v>
      </c>
      <c r="E85" s="57" t="str">
        <f t="shared" si="12"/>
        <v/>
      </c>
      <c r="F85" s="57" t="str">
        <f t="shared" si="13"/>
        <v/>
      </c>
      <c r="G85" s="57" t="str">
        <f t="shared" si="14"/>
        <v/>
      </c>
      <c r="H85" s="57" t="str">
        <f t="shared" si="15"/>
        <v/>
      </c>
      <c r="I85" s="81">
        <v>2</v>
      </c>
      <c r="J85" s="57" t="s">
        <v>389</v>
      </c>
      <c r="K85" s="57" t="s">
        <v>524</v>
      </c>
      <c r="L85" s="81">
        <v>40068</v>
      </c>
      <c r="M85" s="57" t="s">
        <v>778</v>
      </c>
      <c r="N85" s="5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85" s="58" t="s">
        <v>78</v>
      </c>
    </row>
    <row r="86" spans="1:15">
      <c r="A86" s="89" t="str">
        <f t="shared" si="16"/>
        <v>40069</v>
      </c>
      <c r="B86" s="81" t="str">
        <f t="shared" si="17"/>
        <v>4</v>
      </c>
      <c r="C86" s="57" t="str">
        <f t="shared" si="18"/>
        <v>nim0227</v>
      </c>
      <c r="D86" s="57" t="str">
        <f t="shared" si="19"/>
        <v>Home_box_nim_wonder woods01 (14)</v>
      </c>
      <c r="E86" s="57" t="str">
        <f t="shared" si="12"/>
        <v/>
      </c>
      <c r="F86" s="57" t="str">
        <f t="shared" si="13"/>
        <v/>
      </c>
      <c r="G86" s="57" t="str">
        <f t="shared" si="14"/>
        <v/>
      </c>
      <c r="H86" s="57" t="str">
        <f t="shared" si="15"/>
        <v/>
      </c>
      <c r="I86" s="81">
        <v>2</v>
      </c>
      <c r="J86" s="57" t="s">
        <v>419</v>
      </c>
      <c r="K86" s="57" t="s">
        <v>525</v>
      </c>
      <c r="L86" s="81">
        <v>40069</v>
      </c>
      <c r="M86" s="57" t="s">
        <v>779</v>
      </c>
      <c r="N86" s="5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86" s="58" t="s">
        <v>79</v>
      </c>
    </row>
    <row r="87" spans="1:15">
      <c r="A87" s="89" t="str">
        <f t="shared" si="16"/>
        <v>40070</v>
      </c>
      <c r="B87" s="81" t="str">
        <f t="shared" si="17"/>
        <v>4</v>
      </c>
      <c r="C87" s="57" t="str">
        <f t="shared" si="18"/>
        <v>nim0228</v>
      </c>
      <c r="D87" s="57" t="str">
        <f t="shared" si="19"/>
        <v>Home_box_nim_wonder woods02 (14)</v>
      </c>
      <c r="E87" s="57" t="str">
        <f t="shared" si="12"/>
        <v/>
      </c>
      <c r="F87" s="57" t="str">
        <f t="shared" si="13"/>
        <v/>
      </c>
      <c r="G87" s="57" t="str">
        <f t="shared" si="14"/>
        <v/>
      </c>
      <c r="H87" s="57" t="str">
        <f t="shared" si="15"/>
        <v/>
      </c>
      <c r="I87" s="81">
        <v>2</v>
      </c>
      <c r="J87" s="57" t="s">
        <v>336</v>
      </c>
      <c r="K87" s="57" t="s">
        <v>526</v>
      </c>
      <c r="L87" s="81">
        <v>40070</v>
      </c>
      <c r="M87" s="57" t="s">
        <v>780</v>
      </c>
      <c r="N87" s="5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87" s="58" t="s">
        <v>80</v>
      </c>
    </row>
    <row r="88" spans="1:15">
      <c r="A88" s="89" t="str">
        <f t="shared" si="16"/>
        <v>40071</v>
      </c>
      <c r="B88" s="81" t="str">
        <f t="shared" si="17"/>
        <v>4</v>
      </c>
      <c r="C88" s="57" t="str">
        <f t="shared" si="18"/>
        <v>nim0229</v>
      </c>
      <c r="D88" s="57" t="str">
        <f t="shared" si="19"/>
        <v>Home_box_nim_wonder woods01 (15)</v>
      </c>
      <c r="E88" s="57" t="str">
        <f t="shared" si="12"/>
        <v/>
      </c>
      <c r="F88" s="57" t="str">
        <f t="shared" si="13"/>
        <v/>
      </c>
      <c r="G88" s="57" t="str">
        <f t="shared" si="14"/>
        <v/>
      </c>
      <c r="H88" s="57" t="str">
        <f t="shared" si="15"/>
        <v/>
      </c>
      <c r="I88" s="81">
        <v>2</v>
      </c>
      <c r="J88" s="57" t="s">
        <v>421</v>
      </c>
      <c r="K88" s="57" t="s">
        <v>527</v>
      </c>
      <c r="L88" s="81">
        <v>40071</v>
      </c>
      <c r="M88" s="57" t="s">
        <v>781</v>
      </c>
      <c r="N88" s="5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88" s="58" t="s">
        <v>81</v>
      </c>
    </row>
    <row r="89" spans="1:15">
      <c r="A89" s="89" t="str">
        <f t="shared" si="16"/>
        <v>40072</v>
      </c>
      <c r="B89" s="81" t="str">
        <f t="shared" si="17"/>
        <v>4</v>
      </c>
      <c r="C89" s="57" t="str">
        <f t="shared" si="18"/>
        <v>nim0230</v>
      </c>
      <c r="D89" s="57" t="str">
        <f t="shared" si="19"/>
        <v>Home_box_nim_wonder woods02 (15)</v>
      </c>
      <c r="E89" s="57" t="str">
        <f t="shared" si="12"/>
        <v/>
      </c>
      <c r="F89" s="57" t="str">
        <f t="shared" si="13"/>
        <v/>
      </c>
      <c r="G89" s="57" t="str">
        <f t="shared" si="14"/>
        <v/>
      </c>
      <c r="H89" s="57" t="str">
        <f t="shared" si="15"/>
        <v/>
      </c>
      <c r="I89" s="81">
        <v>2</v>
      </c>
      <c r="J89" s="57" t="s">
        <v>390</v>
      </c>
      <c r="K89" s="57" t="s">
        <v>528</v>
      </c>
      <c r="L89" s="81">
        <v>40072</v>
      </c>
      <c r="M89" s="57" t="s">
        <v>782</v>
      </c>
      <c r="N89" s="5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89" s="58" t="s">
        <v>82</v>
      </c>
    </row>
    <row r="90" spans="1:15">
      <c r="A90" s="89" t="str">
        <f t="shared" si="16"/>
        <v>40073</v>
      </c>
      <c r="B90" s="81" t="str">
        <f t="shared" si="17"/>
        <v>4</v>
      </c>
      <c r="C90" s="57" t="str">
        <f t="shared" si="18"/>
        <v>nim0231</v>
      </c>
      <c r="D90" s="57" t="str">
        <f t="shared" si="19"/>
        <v>Home_box_nim_wonder woods01 (16)</v>
      </c>
      <c r="E90" s="57" t="str">
        <f t="shared" si="12"/>
        <v/>
      </c>
      <c r="F90" s="57" t="str">
        <f t="shared" si="13"/>
        <v/>
      </c>
      <c r="G90" s="57" t="str">
        <f t="shared" si="14"/>
        <v/>
      </c>
      <c r="H90" s="57" t="str">
        <f t="shared" si="15"/>
        <v/>
      </c>
      <c r="I90" s="81">
        <v>2</v>
      </c>
      <c r="J90" s="57" t="s">
        <v>423</v>
      </c>
      <c r="K90" s="57" t="s">
        <v>529</v>
      </c>
      <c r="L90" s="81">
        <v>40073</v>
      </c>
      <c r="M90" s="57" t="s">
        <v>783</v>
      </c>
      <c r="N90" s="5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90" s="58" t="s">
        <v>83</v>
      </c>
    </row>
    <row r="91" spans="1:15">
      <c r="A91" s="89" t="str">
        <f t="shared" si="16"/>
        <v>40074</v>
      </c>
      <c r="B91" s="81" t="str">
        <f t="shared" si="17"/>
        <v>4</v>
      </c>
      <c r="C91" s="57" t="str">
        <f t="shared" si="18"/>
        <v>nim0232</v>
      </c>
      <c r="D91" s="57" t="str">
        <f t="shared" si="19"/>
        <v>Home_box_nim_wonder woods02 (16)</v>
      </c>
      <c r="E91" s="57" t="str">
        <f t="shared" si="12"/>
        <v/>
      </c>
      <c r="F91" s="57" t="str">
        <f t="shared" si="13"/>
        <v/>
      </c>
      <c r="G91" s="57" t="str">
        <f t="shared" si="14"/>
        <v/>
      </c>
      <c r="H91" s="57" t="str">
        <f t="shared" si="15"/>
        <v/>
      </c>
      <c r="I91" s="81">
        <v>2</v>
      </c>
      <c r="J91" s="57" t="s">
        <v>391</v>
      </c>
      <c r="K91" s="57" t="s">
        <v>530</v>
      </c>
      <c r="L91" s="81">
        <v>40074</v>
      </c>
      <c r="M91" s="57" t="s">
        <v>784</v>
      </c>
      <c r="N91" s="5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91" s="58" t="s">
        <v>84</v>
      </c>
    </row>
    <row r="92" spans="1:15">
      <c r="A92" s="89" t="str">
        <f t="shared" si="16"/>
        <v>40075</v>
      </c>
      <c r="B92" s="81" t="str">
        <f t="shared" si="17"/>
        <v>4</v>
      </c>
      <c r="C92" s="57" t="str">
        <f t="shared" si="18"/>
        <v>nim0233</v>
      </c>
      <c r="D92" s="57" t="str">
        <f t="shared" si="19"/>
        <v>Home_box_nim_wonder woods01 (17)</v>
      </c>
      <c r="E92" s="57" t="str">
        <f t="shared" si="12"/>
        <v/>
      </c>
      <c r="F92" s="57" t="str">
        <f t="shared" si="13"/>
        <v/>
      </c>
      <c r="G92" s="57" t="str">
        <f t="shared" si="14"/>
        <v/>
      </c>
      <c r="H92" s="57" t="str">
        <f t="shared" si="15"/>
        <v/>
      </c>
      <c r="I92" s="81">
        <v>2</v>
      </c>
      <c r="J92" s="57" t="s">
        <v>425</v>
      </c>
      <c r="K92" s="57" t="s">
        <v>531</v>
      </c>
      <c r="L92" s="81">
        <v>40075</v>
      </c>
      <c r="M92" s="57" t="s">
        <v>785</v>
      </c>
      <c r="N92" s="5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92" s="58" t="s">
        <v>85</v>
      </c>
    </row>
    <row r="93" spans="1:15">
      <c r="A93" s="89" t="str">
        <f t="shared" si="16"/>
        <v>40076</v>
      </c>
      <c r="B93" s="81" t="str">
        <f t="shared" si="17"/>
        <v>4</v>
      </c>
      <c r="C93" s="57" t="str">
        <f t="shared" si="18"/>
        <v>nim0234</v>
      </c>
      <c r="D93" s="57" t="str">
        <f t="shared" si="19"/>
        <v>Home_box_nim_wonder woods02 (17)</v>
      </c>
      <c r="E93" s="57" t="str">
        <f t="shared" si="12"/>
        <v/>
      </c>
      <c r="F93" s="57" t="str">
        <f t="shared" si="13"/>
        <v/>
      </c>
      <c r="G93" s="57" t="str">
        <f t="shared" si="14"/>
        <v/>
      </c>
      <c r="H93" s="57" t="str">
        <f t="shared" si="15"/>
        <v/>
      </c>
      <c r="I93" s="81">
        <v>2</v>
      </c>
      <c r="J93" s="57" t="s">
        <v>392</v>
      </c>
      <c r="K93" s="57" t="s">
        <v>532</v>
      </c>
      <c r="L93" s="81">
        <v>40076</v>
      </c>
      <c r="M93" s="57" t="s">
        <v>786</v>
      </c>
      <c r="N93" s="5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93" s="58" t="s">
        <v>86</v>
      </c>
    </row>
    <row r="94" spans="1:15">
      <c r="A94" s="89" t="str">
        <f t="shared" si="16"/>
        <v>40077</v>
      </c>
      <c r="B94" s="81" t="str">
        <f t="shared" si="17"/>
        <v>4</v>
      </c>
      <c r="C94" s="57" t="str">
        <f t="shared" si="18"/>
        <v>nim0235</v>
      </c>
      <c r="D94" s="57" t="str">
        <f t="shared" si="19"/>
        <v>Home_box_nim_wonder woods01 (18)</v>
      </c>
      <c r="E94" s="57" t="str">
        <f t="shared" si="12"/>
        <v/>
      </c>
      <c r="F94" s="57" t="str">
        <f t="shared" si="13"/>
        <v/>
      </c>
      <c r="G94" s="57" t="str">
        <f t="shared" si="14"/>
        <v/>
      </c>
      <c r="H94" s="57" t="str">
        <f t="shared" si="15"/>
        <v/>
      </c>
      <c r="I94" s="81">
        <v>2</v>
      </c>
      <c r="J94" s="57" t="s">
        <v>427</v>
      </c>
      <c r="K94" s="57" t="s">
        <v>533</v>
      </c>
      <c r="L94" s="81">
        <v>40077</v>
      </c>
      <c r="M94" s="57" t="s">
        <v>787</v>
      </c>
      <c r="N94" s="5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94" s="58" t="s">
        <v>87</v>
      </c>
    </row>
    <row r="95" spans="1:15">
      <c r="A95" s="89" t="str">
        <f t="shared" si="16"/>
        <v>40078</v>
      </c>
      <c r="B95" s="81" t="str">
        <f t="shared" si="17"/>
        <v>4</v>
      </c>
      <c r="C95" s="57" t="str">
        <f t="shared" si="18"/>
        <v>nim0236</v>
      </c>
      <c r="D95" s="57" t="str">
        <f t="shared" si="19"/>
        <v>Home_box_nim_wonder woods02 (18)</v>
      </c>
      <c r="E95" s="57" t="str">
        <f t="shared" si="12"/>
        <v/>
      </c>
      <c r="F95" s="57" t="str">
        <f t="shared" si="13"/>
        <v/>
      </c>
      <c r="G95" s="57" t="str">
        <f t="shared" si="14"/>
        <v/>
      </c>
      <c r="H95" s="57" t="str">
        <f t="shared" si="15"/>
        <v/>
      </c>
      <c r="I95" s="81">
        <v>2</v>
      </c>
      <c r="J95" s="57" t="s">
        <v>393</v>
      </c>
      <c r="K95" s="57" t="s">
        <v>534</v>
      </c>
      <c r="L95" s="81">
        <v>40078</v>
      </c>
      <c r="M95" s="57" t="s">
        <v>788</v>
      </c>
      <c r="N95" s="5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95" s="58" t="s">
        <v>88</v>
      </c>
    </row>
    <row r="96" spans="1:15">
      <c r="A96" s="89" t="str">
        <f t="shared" si="16"/>
        <v>40079</v>
      </c>
      <c r="B96" s="81" t="str">
        <f t="shared" si="17"/>
        <v>4</v>
      </c>
      <c r="C96" s="57" t="str">
        <f t="shared" si="18"/>
        <v>nim0237</v>
      </c>
      <c r="D96" s="57" t="str">
        <f t="shared" si="19"/>
        <v>Home_box_nim_wonder woods01 (19)</v>
      </c>
      <c r="E96" s="57" t="str">
        <f t="shared" si="12"/>
        <v/>
      </c>
      <c r="F96" s="57" t="str">
        <f t="shared" si="13"/>
        <v/>
      </c>
      <c r="G96" s="57" t="str">
        <f t="shared" si="14"/>
        <v/>
      </c>
      <c r="H96" s="57" t="str">
        <f t="shared" si="15"/>
        <v/>
      </c>
      <c r="I96" s="81">
        <v>2</v>
      </c>
      <c r="J96" s="57" t="s">
        <v>429</v>
      </c>
      <c r="K96" s="57" t="s">
        <v>535</v>
      </c>
      <c r="L96" s="81">
        <v>40079</v>
      </c>
      <c r="M96" s="57" t="s">
        <v>789</v>
      </c>
      <c r="N96" s="5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96" s="58" t="s">
        <v>89</v>
      </c>
    </row>
    <row r="97" spans="1:15">
      <c r="A97" s="89" t="str">
        <f t="shared" si="16"/>
        <v>40080</v>
      </c>
      <c r="B97" s="81" t="str">
        <f t="shared" si="17"/>
        <v>4</v>
      </c>
      <c r="C97" s="57" t="str">
        <f t="shared" si="18"/>
        <v>nim0238</v>
      </c>
      <c r="D97" s="57" t="str">
        <f t="shared" si="19"/>
        <v>Home_box_nim_wonder woods02 (19)</v>
      </c>
      <c r="E97" s="57" t="str">
        <f t="shared" si="12"/>
        <v/>
      </c>
      <c r="F97" s="57" t="str">
        <f t="shared" si="13"/>
        <v/>
      </c>
      <c r="G97" s="57" t="str">
        <f t="shared" si="14"/>
        <v/>
      </c>
      <c r="H97" s="57" t="str">
        <f t="shared" si="15"/>
        <v/>
      </c>
      <c r="I97" s="81">
        <v>2</v>
      </c>
      <c r="J97" s="57" t="s">
        <v>394</v>
      </c>
      <c r="K97" s="57" t="s">
        <v>536</v>
      </c>
      <c r="L97" s="81">
        <v>40080</v>
      </c>
      <c r="M97" s="57" t="s">
        <v>790</v>
      </c>
      <c r="N97" s="5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97" s="58" t="s">
        <v>90</v>
      </c>
    </row>
    <row r="98" spans="1:15">
      <c r="A98" s="89" t="str">
        <f t="shared" si="16"/>
        <v>40081</v>
      </c>
      <c r="B98" s="81" t="str">
        <f t="shared" si="17"/>
        <v>4</v>
      </c>
      <c r="C98" s="57" t="str">
        <f t="shared" si="18"/>
        <v>nim0239</v>
      </c>
      <c r="D98" s="57" t="str">
        <f t="shared" si="19"/>
        <v>Home_box_nim_wonder woods01 (20)</v>
      </c>
      <c r="E98" s="57" t="str">
        <f t="shared" si="12"/>
        <v/>
      </c>
      <c r="F98" s="57" t="str">
        <f t="shared" si="13"/>
        <v/>
      </c>
      <c r="G98" s="57" t="str">
        <f t="shared" si="14"/>
        <v/>
      </c>
      <c r="H98" s="57" t="str">
        <f t="shared" si="15"/>
        <v/>
      </c>
      <c r="I98" s="81">
        <v>2</v>
      </c>
      <c r="J98" s="57" t="s">
        <v>431</v>
      </c>
      <c r="K98" s="57" t="s">
        <v>537</v>
      </c>
      <c r="L98" s="81">
        <v>40081</v>
      </c>
      <c r="M98" s="57" t="s">
        <v>791</v>
      </c>
      <c r="N98" s="5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98" s="58" t="s">
        <v>91</v>
      </c>
    </row>
    <row r="99" spans="1:15">
      <c r="A99" s="89" t="str">
        <f t="shared" si="16"/>
        <v>40082</v>
      </c>
      <c r="B99" s="81" t="str">
        <f t="shared" si="17"/>
        <v>4</v>
      </c>
      <c r="C99" s="57" t="str">
        <f t="shared" si="18"/>
        <v>nim0240</v>
      </c>
      <c r="D99" s="57" t="str">
        <f t="shared" si="19"/>
        <v>Home_box_nim_wonder woods02 (20)</v>
      </c>
      <c r="E99" s="57" t="str">
        <f t="shared" si="12"/>
        <v/>
      </c>
      <c r="F99" s="57" t="str">
        <f t="shared" si="13"/>
        <v/>
      </c>
      <c r="G99" s="57" t="str">
        <f t="shared" si="14"/>
        <v/>
      </c>
      <c r="H99" s="57" t="str">
        <f t="shared" si="15"/>
        <v/>
      </c>
      <c r="I99" s="81">
        <v>2</v>
      </c>
      <c r="J99" s="57" t="s">
        <v>395</v>
      </c>
      <c r="K99" s="57" t="s">
        <v>538</v>
      </c>
      <c r="L99" s="81">
        <v>40082</v>
      </c>
      <c r="M99" s="57" t="s">
        <v>792</v>
      </c>
      <c r="N99" s="5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99" s="58" t="s">
        <v>92</v>
      </c>
    </row>
    <row r="100" spans="1:15">
      <c r="A100" s="89" t="str">
        <f t="shared" si="16"/>
        <v>40083</v>
      </c>
      <c r="B100" s="81" t="str">
        <f t="shared" si="17"/>
        <v>4</v>
      </c>
      <c r="C100" s="57" t="str">
        <f t="shared" si="18"/>
        <v>nim0241</v>
      </c>
      <c r="D100" s="57" t="str">
        <f t="shared" si="19"/>
        <v>Home_box_nim_wonder woods01 (21)</v>
      </c>
      <c r="E100" s="57" t="str">
        <f t="shared" si="12"/>
        <v/>
      </c>
      <c r="F100" s="57" t="str">
        <f t="shared" si="13"/>
        <v/>
      </c>
      <c r="G100" s="57" t="str">
        <f t="shared" si="14"/>
        <v/>
      </c>
      <c r="H100" s="57" t="str">
        <f t="shared" si="15"/>
        <v/>
      </c>
      <c r="I100" s="81">
        <v>2</v>
      </c>
      <c r="J100" s="57" t="s">
        <v>433</v>
      </c>
      <c r="K100" s="57" t="s">
        <v>539</v>
      </c>
      <c r="L100" s="81">
        <v>40083</v>
      </c>
      <c r="M100" s="57" t="s">
        <v>793</v>
      </c>
      <c r="N100" s="5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00" s="58" t="s">
        <v>93</v>
      </c>
    </row>
    <row r="101" spans="1:15">
      <c r="A101" s="89" t="str">
        <f t="shared" si="16"/>
        <v>40084</v>
      </c>
      <c r="B101" s="81" t="str">
        <f t="shared" si="17"/>
        <v>4</v>
      </c>
      <c r="C101" s="57" t="str">
        <f t="shared" si="18"/>
        <v>nim0242</v>
      </c>
      <c r="D101" s="57" t="str">
        <f t="shared" si="19"/>
        <v>Home_box_nim_wonder woods02 (21)</v>
      </c>
      <c r="E101" s="57" t="str">
        <f t="shared" si="12"/>
        <v/>
      </c>
      <c r="F101" s="57" t="str">
        <f t="shared" si="13"/>
        <v/>
      </c>
      <c r="G101" s="57" t="str">
        <f t="shared" si="14"/>
        <v/>
      </c>
      <c r="H101" s="57" t="str">
        <f t="shared" si="15"/>
        <v/>
      </c>
      <c r="I101" s="81">
        <v>2</v>
      </c>
      <c r="J101" s="57" t="s">
        <v>396</v>
      </c>
      <c r="K101" s="57" t="s">
        <v>540</v>
      </c>
      <c r="L101" s="81">
        <v>40084</v>
      </c>
      <c r="M101" s="57" t="s">
        <v>794</v>
      </c>
      <c r="N101" s="5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01" s="58" t="s">
        <v>94</v>
      </c>
    </row>
    <row r="102" spans="1:15">
      <c r="A102" s="90" t="str">
        <f t="shared" si="16"/>
        <v>40085</v>
      </c>
      <c r="B102" s="82" t="str">
        <f t="shared" si="17"/>
        <v>4</v>
      </c>
      <c r="C102" s="59" t="str">
        <f t="shared" si="18"/>
        <v>nim0301</v>
      </c>
      <c r="D102" s="59" t="str">
        <f t="shared" si="19"/>
        <v>Home_box_nim_desert daze01 (1)</v>
      </c>
      <c r="E102" s="59" t="str">
        <f t="shared" si="12"/>
        <v/>
      </c>
      <c r="F102" s="59" t="str">
        <f t="shared" si="13"/>
        <v/>
      </c>
      <c r="G102" s="59" t="str">
        <f t="shared" si="14"/>
        <v/>
      </c>
      <c r="H102" s="59" t="str">
        <f t="shared" si="15"/>
        <v/>
      </c>
      <c r="I102" s="82">
        <v>3</v>
      </c>
      <c r="J102" s="59" t="s">
        <v>435</v>
      </c>
      <c r="K102" s="59" t="s">
        <v>541</v>
      </c>
      <c r="L102" s="82">
        <v>40085</v>
      </c>
      <c r="M102" s="59" t="s">
        <v>795</v>
      </c>
      <c r="N102" s="59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02" s="60" t="s">
        <v>95</v>
      </c>
    </row>
    <row r="103" spans="1:15">
      <c r="A103" s="90" t="str">
        <f t="shared" si="16"/>
        <v>40086</v>
      </c>
      <c r="B103" s="82" t="str">
        <f t="shared" si="17"/>
        <v>4</v>
      </c>
      <c r="C103" s="59" t="str">
        <f t="shared" si="18"/>
        <v>nim0302</v>
      </c>
      <c r="D103" s="59" t="str">
        <f t="shared" si="19"/>
        <v>Home_box_nim_desert daze02 (1)</v>
      </c>
      <c r="E103" s="59" t="str">
        <f t="shared" si="12"/>
        <v/>
      </c>
      <c r="F103" s="59" t="str">
        <f t="shared" si="13"/>
        <v/>
      </c>
      <c r="G103" s="59" t="str">
        <f t="shared" si="14"/>
        <v/>
      </c>
      <c r="H103" s="59" t="str">
        <f t="shared" si="15"/>
        <v/>
      </c>
      <c r="I103" s="82">
        <v>3</v>
      </c>
      <c r="J103" s="59" t="s">
        <v>1003</v>
      </c>
      <c r="K103" s="59" t="s">
        <v>542</v>
      </c>
      <c r="L103" s="82">
        <v>40086</v>
      </c>
      <c r="M103" s="59" t="s">
        <v>796</v>
      </c>
      <c r="N103" s="59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03" s="60" t="s">
        <v>96</v>
      </c>
    </row>
    <row r="104" spans="1:15">
      <c r="A104" s="90" t="str">
        <f t="shared" si="16"/>
        <v>40087</v>
      </c>
      <c r="B104" s="82" t="str">
        <f t="shared" si="17"/>
        <v>4</v>
      </c>
      <c r="C104" s="59" t="str">
        <f t="shared" si="18"/>
        <v>nim0303</v>
      </c>
      <c r="D104" s="59" t="str">
        <f t="shared" si="19"/>
        <v>Home_box_nim_desert daze01 (2)</v>
      </c>
      <c r="E104" s="59" t="str">
        <f t="shared" si="12"/>
        <v/>
      </c>
      <c r="F104" s="59" t="str">
        <f t="shared" si="13"/>
        <v/>
      </c>
      <c r="G104" s="59" t="str">
        <f t="shared" si="14"/>
        <v/>
      </c>
      <c r="H104" s="59" t="str">
        <f t="shared" si="15"/>
        <v/>
      </c>
      <c r="I104" s="82">
        <v>3</v>
      </c>
      <c r="J104" s="59" t="s">
        <v>436</v>
      </c>
      <c r="K104" s="59" t="s">
        <v>543</v>
      </c>
      <c r="L104" s="82">
        <v>40087</v>
      </c>
      <c r="M104" s="59" t="s">
        <v>797</v>
      </c>
      <c r="N104" s="59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04" s="60" t="s">
        <v>97</v>
      </c>
    </row>
    <row r="105" spans="1:15">
      <c r="A105" s="90" t="str">
        <f t="shared" si="16"/>
        <v>40088</v>
      </c>
      <c r="B105" s="82" t="str">
        <f t="shared" si="17"/>
        <v>4</v>
      </c>
      <c r="C105" s="59" t="str">
        <f t="shared" si="18"/>
        <v>nim0304</v>
      </c>
      <c r="D105" s="59" t="str">
        <f t="shared" si="19"/>
        <v>Home_box_nim_desert daze02 (2)</v>
      </c>
      <c r="E105" s="59" t="str">
        <f t="shared" si="12"/>
        <v/>
      </c>
      <c r="F105" s="59" t="str">
        <f t="shared" si="13"/>
        <v/>
      </c>
      <c r="G105" s="59" t="str">
        <f t="shared" si="14"/>
        <v/>
      </c>
      <c r="H105" s="59" t="str">
        <f t="shared" si="15"/>
        <v/>
      </c>
      <c r="I105" s="82">
        <v>3</v>
      </c>
      <c r="J105" s="59" t="s">
        <v>397</v>
      </c>
      <c r="K105" s="59" t="s">
        <v>544</v>
      </c>
      <c r="L105" s="82">
        <v>40088</v>
      </c>
      <c r="M105" s="59" t="s">
        <v>798</v>
      </c>
      <c r="N105" s="59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05" s="60" t="s">
        <v>98</v>
      </c>
    </row>
    <row r="106" spans="1:15">
      <c r="A106" s="90" t="str">
        <f t="shared" si="16"/>
        <v>40089</v>
      </c>
      <c r="B106" s="82" t="str">
        <f t="shared" si="17"/>
        <v>4</v>
      </c>
      <c r="C106" s="59" t="str">
        <f t="shared" si="18"/>
        <v>nim0305</v>
      </c>
      <c r="D106" s="59" t="str">
        <f t="shared" si="19"/>
        <v>Home_box_nim_desert daze01 (3)</v>
      </c>
      <c r="E106" s="59" t="str">
        <f t="shared" si="12"/>
        <v/>
      </c>
      <c r="F106" s="59" t="str">
        <f t="shared" si="13"/>
        <v/>
      </c>
      <c r="G106" s="59" t="str">
        <f t="shared" si="14"/>
        <v/>
      </c>
      <c r="H106" s="59" t="str">
        <f t="shared" si="15"/>
        <v/>
      </c>
      <c r="I106" s="82">
        <v>3</v>
      </c>
      <c r="J106" s="59" t="s">
        <v>437</v>
      </c>
      <c r="K106" s="59" t="s">
        <v>545</v>
      </c>
      <c r="L106" s="82">
        <v>40089</v>
      </c>
      <c r="M106" s="59" t="s">
        <v>799</v>
      </c>
      <c r="N106" s="59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06" s="60" t="s">
        <v>99</v>
      </c>
    </row>
    <row r="107" spans="1:15">
      <c r="A107" s="90" t="str">
        <f t="shared" si="16"/>
        <v>40090</v>
      </c>
      <c r="B107" s="82" t="str">
        <f t="shared" si="17"/>
        <v>4</v>
      </c>
      <c r="C107" s="59" t="str">
        <f t="shared" si="18"/>
        <v>nim0306</v>
      </c>
      <c r="D107" s="59" t="str">
        <f t="shared" si="19"/>
        <v>Home_box_nim_desert daze02 (3)</v>
      </c>
      <c r="E107" s="59" t="str">
        <f t="shared" si="12"/>
        <v/>
      </c>
      <c r="F107" s="59" t="str">
        <f t="shared" si="13"/>
        <v/>
      </c>
      <c r="G107" s="59" t="str">
        <f t="shared" si="14"/>
        <v/>
      </c>
      <c r="H107" s="59" t="str">
        <f t="shared" si="15"/>
        <v/>
      </c>
      <c r="I107" s="82">
        <v>3</v>
      </c>
      <c r="J107" s="59" t="s">
        <v>399</v>
      </c>
      <c r="K107" s="59" t="s">
        <v>546</v>
      </c>
      <c r="L107" s="82">
        <v>40090</v>
      </c>
      <c r="M107" s="59" t="s">
        <v>800</v>
      </c>
      <c r="N107" s="59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07" s="60" t="s">
        <v>100</v>
      </c>
    </row>
    <row r="108" spans="1:15">
      <c r="A108" s="90" t="str">
        <f t="shared" si="16"/>
        <v>40091</v>
      </c>
      <c r="B108" s="82" t="str">
        <f t="shared" si="17"/>
        <v>4</v>
      </c>
      <c r="C108" s="59" t="str">
        <f t="shared" si="18"/>
        <v>nim0307</v>
      </c>
      <c r="D108" s="59" t="str">
        <f t="shared" si="19"/>
        <v>Home_box_nim_desert daze01 (4)</v>
      </c>
      <c r="E108" s="59" t="str">
        <f t="shared" si="12"/>
        <v/>
      </c>
      <c r="F108" s="59" t="str">
        <f t="shared" si="13"/>
        <v/>
      </c>
      <c r="G108" s="59" t="str">
        <f t="shared" si="14"/>
        <v/>
      </c>
      <c r="H108" s="59" t="str">
        <f t="shared" si="15"/>
        <v/>
      </c>
      <c r="I108" s="82">
        <v>3</v>
      </c>
      <c r="J108" s="59" t="s">
        <v>337</v>
      </c>
      <c r="K108" s="59" t="s">
        <v>547</v>
      </c>
      <c r="L108" s="82">
        <v>40091</v>
      </c>
      <c r="M108" s="59" t="s">
        <v>801</v>
      </c>
      <c r="N108" s="59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08" s="60" t="s">
        <v>101</v>
      </c>
    </row>
    <row r="109" spans="1:15">
      <c r="A109" s="90" t="str">
        <f t="shared" si="16"/>
        <v>40092</v>
      </c>
      <c r="B109" s="82" t="str">
        <f t="shared" si="17"/>
        <v>4</v>
      </c>
      <c r="C109" s="59" t="str">
        <f t="shared" si="18"/>
        <v>nim0308</v>
      </c>
      <c r="D109" s="59" t="str">
        <f t="shared" si="19"/>
        <v>Home_box_nim_desert daze02 (4)</v>
      </c>
      <c r="E109" s="59" t="str">
        <f t="shared" si="12"/>
        <v/>
      </c>
      <c r="F109" s="59" t="str">
        <f t="shared" si="13"/>
        <v/>
      </c>
      <c r="G109" s="59" t="str">
        <f t="shared" si="14"/>
        <v/>
      </c>
      <c r="H109" s="59" t="str">
        <f t="shared" si="15"/>
        <v/>
      </c>
      <c r="I109" s="82">
        <v>3</v>
      </c>
      <c r="J109" s="59" t="s">
        <v>401</v>
      </c>
      <c r="K109" s="59" t="s">
        <v>548</v>
      </c>
      <c r="L109" s="82">
        <v>40092</v>
      </c>
      <c r="M109" s="59" t="s">
        <v>802</v>
      </c>
      <c r="N109" s="59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09" s="60" t="s">
        <v>102</v>
      </c>
    </row>
    <row r="110" spans="1:15">
      <c r="A110" s="90" t="str">
        <f t="shared" si="16"/>
        <v>40093</v>
      </c>
      <c r="B110" s="82" t="str">
        <f t="shared" si="17"/>
        <v>4</v>
      </c>
      <c r="C110" s="59" t="str">
        <f t="shared" si="18"/>
        <v>nim0309</v>
      </c>
      <c r="D110" s="59" t="str">
        <f t="shared" si="19"/>
        <v>Home_box_nim_desert daze01 (5)</v>
      </c>
      <c r="E110" s="59" t="str">
        <f t="shared" si="12"/>
        <v/>
      </c>
      <c r="F110" s="59" t="str">
        <f t="shared" si="13"/>
        <v/>
      </c>
      <c r="G110" s="59" t="str">
        <f t="shared" si="14"/>
        <v/>
      </c>
      <c r="H110" s="59" t="str">
        <f t="shared" si="15"/>
        <v/>
      </c>
      <c r="I110" s="82">
        <v>3</v>
      </c>
      <c r="J110" s="59" t="s">
        <v>438</v>
      </c>
      <c r="K110" s="59" t="s">
        <v>549</v>
      </c>
      <c r="L110" s="82">
        <v>40093</v>
      </c>
      <c r="M110" s="59" t="s">
        <v>803</v>
      </c>
      <c r="N110" s="59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10" s="60" t="s">
        <v>103</v>
      </c>
    </row>
    <row r="111" spans="1:15">
      <c r="A111" s="90" t="str">
        <f t="shared" si="16"/>
        <v>40094</v>
      </c>
      <c r="B111" s="82" t="str">
        <f t="shared" si="17"/>
        <v>4</v>
      </c>
      <c r="C111" s="59" t="str">
        <f t="shared" si="18"/>
        <v>nim0310</v>
      </c>
      <c r="D111" s="59" t="str">
        <f t="shared" si="19"/>
        <v>Home_box_nim_desert daze02 (5)</v>
      </c>
      <c r="E111" s="59" t="str">
        <f t="shared" si="12"/>
        <v/>
      </c>
      <c r="F111" s="59" t="str">
        <f t="shared" si="13"/>
        <v/>
      </c>
      <c r="G111" s="59" t="str">
        <f t="shared" si="14"/>
        <v/>
      </c>
      <c r="H111" s="59" t="str">
        <f t="shared" si="15"/>
        <v/>
      </c>
      <c r="I111" s="82">
        <v>3</v>
      </c>
      <c r="J111" s="59" t="s">
        <v>403</v>
      </c>
      <c r="K111" s="59" t="s">
        <v>550</v>
      </c>
      <c r="L111" s="82">
        <v>40094</v>
      </c>
      <c r="M111" s="59" t="s">
        <v>804</v>
      </c>
      <c r="N111" s="59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11" s="60" t="s">
        <v>104</v>
      </c>
    </row>
    <row r="112" spans="1:15">
      <c r="A112" s="90" t="str">
        <f t="shared" si="16"/>
        <v>40095</v>
      </c>
      <c r="B112" s="82" t="str">
        <f t="shared" si="17"/>
        <v>4</v>
      </c>
      <c r="C112" s="59" t="str">
        <f t="shared" si="18"/>
        <v>nim0311</v>
      </c>
      <c r="D112" s="59" t="str">
        <f t="shared" si="19"/>
        <v>Home_box_nim_desert daze01 (6)</v>
      </c>
      <c r="E112" s="59" t="str">
        <f t="shared" si="12"/>
        <v/>
      </c>
      <c r="F112" s="59" t="str">
        <f t="shared" si="13"/>
        <v/>
      </c>
      <c r="G112" s="59" t="str">
        <f t="shared" si="14"/>
        <v/>
      </c>
      <c r="H112" s="59" t="str">
        <f t="shared" si="15"/>
        <v/>
      </c>
      <c r="I112" s="82">
        <v>3</v>
      </c>
      <c r="J112" s="59" t="s">
        <v>439</v>
      </c>
      <c r="K112" s="59" t="s">
        <v>551</v>
      </c>
      <c r="L112" s="82">
        <v>40095</v>
      </c>
      <c r="M112" s="59" t="s">
        <v>805</v>
      </c>
      <c r="N112" s="59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12" s="60" t="s">
        <v>105</v>
      </c>
    </row>
    <row r="113" spans="1:15">
      <c r="A113" s="90" t="str">
        <f t="shared" si="16"/>
        <v>40096</v>
      </c>
      <c r="B113" s="82" t="str">
        <f t="shared" si="17"/>
        <v>4</v>
      </c>
      <c r="C113" s="59" t="str">
        <f t="shared" si="18"/>
        <v>nim0312</v>
      </c>
      <c r="D113" s="59" t="str">
        <f t="shared" si="19"/>
        <v>Home_box_nim_desert daze02 (6)</v>
      </c>
      <c r="E113" s="59" t="str">
        <f t="shared" si="12"/>
        <v/>
      </c>
      <c r="F113" s="59" t="str">
        <f t="shared" si="13"/>
        <v/>
      </c>
      <c r="G113" s="59" t="str">
        <f t="shared" si="14"/>
        <v/>
      </c>
      <c r="H113" s="59" t="str">
        <f t="shared" si="15"/>
        <v/>
      </c>
      <c r="I113" s="82">
        <v>3</v>
      </c>
      <c r="J113" s="59" t="s">
        <v>405</v>
      </c>
      <c r="K113" s="59" t="s">
        <v>552</v>
      </c>
      <c r="L113" s="82">
        <v>40096</v>
      </c>
      <c r="M113" s="59" t="s">
        <v>806</v>
      </c>
      <c r="N113" s="59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13" s="60" t="s">
        <v>106</v>
      </c>
    </row>
    <row r="114" spans="1:15">
      <c r="A114" s="90" t="str">
        <f t="shared" si="16"/>
        <v>40097</v>
      </c>
      <c r="B114" s="82" t="str">
        <f t="shared" si="17"/>
        <v>4</v>
      </c>
      <c r="C114" s="59" t="str">
        <f t="shared" si="18"/>
        <v>nim0313</v>
      </c>
      <c r="D114" s="59" t="str">
        <f t="shared" si="19"/>
        <v>Home_box_nim_desert daze01 (7)</v>
      </c>
      <c r="E114" s="59" t="str">
        <f t="shared" si="12"/>
        <v/>
      </c>
      <c r="F114" s="59" t="str">
        <f t="shared" si="13"/>
        <v/>
      </c>
      <c r="G114" s="59" t="str">
        <f t="shared" si="14"/>
        <v/>
      </c>
      <c r="H114" s="59" t="str">
        <f t="shared" si="15"/>
        <v/>
      </c>
      <c r="I114" s="82">
        <v>3</v>
      </c>
      <c r="J114" s="59" t="s">
        <v>440</v>
      </c>
      <c r="K114" s="59" t="s">
        <v>553</v>
      </c>
      <c r="L114" s="82">
        <v>40097</v>
      </c>
      <c r="M114" s="59" t="s">
        <v>807</v>
      </c>
      <c r="N114" s="59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14" s="60" t="s">
        <v>107</v>
      </c>
    </row>
    <row r="115" spans="1:15">
      <c r="A115" s="90" t="str">
        <f t="shared" si="16"/>
        <v>40098</v>
      </c>
      <c r="B115" s="82" t="str">
        <f t="shared" si="17"/>
        <v>4</v>
      </c>
      <c r="C115" s="59" t="str">
        <f t="shared" si="18"/>
        <v>nim0314</v>
      </c>
      <c r="D115" s="59" t="str">
        <f t="shared" si="19"/>
        <v>Home_box_nim_desert daze02 (7)</v>
      </c>
      <c r="E115" s="59" t="str">
        <f t="shared" si="12"/>
        <v/>
      </c>
      <c r="F115" s="59" t="str">
        <f t="shared" si="13"/>
        <v/>
      </c>
      <c r="G115" s="59" t="str">
        <f t="shared" si="14"/>
        <v/>
      </c>
      <c r="H115" s="59" t="str">
        <f t="shared" si="15"/>
        <v/>
      </c>
      <c r="I115" s="82">
        <v>3</v>
      </c>
      <c r="J115" s="59" t="s">
        <v>407</v>
      </c>
      <c r="K115" s="59" t="s">
        <v>554</v>
      </c>
      <c r="L115" s="82">
        <v>40098</v>
      </c>
      <c r="M115" s="59" t="s">
        <v>808</v>
      </c>
      <c r="N115" s="59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15" s="60" t="s">
        <v>108</v>
      </c>
    </row>
    <row r="116" spans="1:15">
      <c r="A116" s="90" t="str">
        <f t="shared" si="16"/>
        <v>40099</v>
      </c>
      <c r="B116" s="82" t="str">
        <f t="shared" si="17"/>
        <v>4</v>
      </c>
      <c r="C116" s="59" t="str">
        <f t="shared" si="18"/>
        <v>nim0315</v>
      </c>
      <c r="D116" s="59" t="str">
        <f t="shared" si="19"/>
        <v>Home_box_nim_desert daze01 (8)</v>
      </c>
      <c r="E116" s="59" t="str">
        <f t="shared" si="12"/>
        <v/>
      </c>
      <c r="F116" s="59" t="str">
        <f t="shared" si="13"/>
        <v/>
      </c>
      <c r="G116" s="59" t="str">
        <f t="shared" si="14"/>
        <v/>
      </c>
      <c r="H116" s="59" t="str">
        <f t="shared" si="15"/>
        <v/>
      </c>
      <c r="I116" s="82">
        <v>3</v>
      </c>
      <c r="J116" s="59" t="s">
        <v>441</v>
      </c>
      <c r="K116" s="59" t="s">
        <v>555</v>
      </c>
      <c r="L116" s="82">
        <v>40099</v>
      </c>
      <c r="M116" s="59" t="s">
        <v>809</v>
      </c>
      <c r="N116" s="59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16" s="60" t="s">
        <v>109</v>
      </c>
    </row>
    <row r="117" spans="1:15">
      <c r="A117" s="90" t="str">
        <f t="shared" si="16"/>
        <v>40100</v>
      </c>
      <c r="B117" s="82" t="str">
        <f t="shared" si="17"/>
        <v>4</v>
      </c>
      <c r="C117" s="59" t="str">
        <f t="shared" si="18"/>
        <v>nim0316</v>
      </c>
      <c r="D117" s="59" t="str">
        <f t="shared" si="19"/>
        <v>Home_box_nim_desert daze02 (8)</v>
      </c>
      <c r="E117" s="59" t="str">
        <f t="shared" si="12"/>
        <v/>
      </c>
      <c r="F117" s="59" t="str">
        <f t="shared" si="13"/>
        <v/>
      </c>
      <c r="G117" s="59" t="str">
        <f t="shared" si="14"/>
        <v/>
      </c>
      <c r="H117" s="59" t="str">
        <f t="shared" si="15"/>
        <v/>
      </c>
      <c r="I117" s="82">
        <v>3</v>
      </c>
      <c r="J117" s="59" t="s">
        <v>409</v>
      </c>
      <c r="K117" s="59" t="s">
        <v>556</v>
      </c>
      <c r="L117" s="82">
        <v>40100</v>
      </c>
      <c r="M117" s="59" t="s">
        <v>810</v>
      </c>
      <c r="N117" s="59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17" s="60" t="s">
        <v>110</v>
      </c>
    </row>
    <row r="118" spans="1:15">
      <c r="A118" s="90" t="str">
        <f t="shared" si="16"/>
        <v>40101</v>
      </c>
      <c r="B118" s="82" t="str">
        <f t="shared" si="17"/>
        <v>4</v>
      </c>
      <c r="C118" s="59" t="str">
        <f t="shared" si="18"/>
        <v>nim0317</v>
      </c>
      <c r="D118" s="59" t="str">
        <f t="shared" si="19"/>
        <v>Home_box_nim_desert daze01 (9)</v>
      </c>
      <c r="E118" s="59" t="str">
        <f t="shared" si="12"/>
        <v/>
      </c>
      <c r="F118" s="59" t="str">
        <f t="shared" si="13"/>
        <v/>
      </c>
      <c r="G118" s="59" t="str">
        <f t="shared" si="14"/>
        <v/>
      </c>
      <c r="H118" s="59" t="str">
        <f t="shared" si="15"/>
        <v/>
      </c>
      <c r="I118" s="82">
        <v>3</v>
      </c>
      <c r="J118" s="59" t="s">
        <v>442</v>
      </c>
      <c r="K118" s="59" t="s">
        <v>557</v>
      </c>
      <c r="L118" s="82">
        <v>40101</v>
      </c>
      <c r="M118" s="59" t="s">
        <v>811</v>
      </c>
      <c r="N118" s="59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18" s="60" t="s">
        <v>111</v>
      </c>
    </row>
    <row r="119" spans="1:15">
      <c r="A119" s="90" t="str">
        <f t="shared" si="16"/>
        <v>40102</v>
      </c>
      <c r="B119" s="82" t="str">
        <f t="shared" si="17"/>
        <v>4</v>
      </c>
      <c r="C119" s="59" t="str">
        <f t="shared" si="18"/>
        <v>nim0318</v>
      </c>
      <c r="D119" s="59" t="str">
        <f t="shared" si="19"/>
        <v>Home_box_nim_desert daze02 (9)</v>
      </c>
      <c r="E119" s="59" t="str">
        <f t="shared" si="12"/>
        <v/>
      </c>
      <c r="F119" s="59" t="str">
        <f t="shared" si="13"/>
        <v/>
      </c>
      <c r="G119" s="59" t="str">
        <f t="shared" si="14"/>
        <v/>
      </c>
      <c r="H119" s="59" t="str">
        <f t="shared" si="15"/>
        <v/>
      </c>
      <c r="I119" s="82">
        <v>3</v>
      </c>
      <c r="J119" s="59" t="s">
        <v>411</v>
      </c>
      <c r="K119" s="59" t="s">
        <v>558</v>
      </c>
      <c r="L119" s="82">
        <v>40102</v>
      </c>
      <c r="M119" s="59" t="s">
        <v>812</v>
      </c>
      <c r="N119" s="59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19" s="60" t="s">
        <v>112</v>
      </c>
    </row>
    <row r="120" spans="1:15">
      <c r="A120" s="90" t="str">
        <f t="shared" si="16"/>
        <v>40103</v>
      </c>
      <c r="B120" s="82" t="str">
        <f t="shared" si="17"/>
        <v>4</v>
      </c>
      <c r="C120" s="59" t="str">
        <f t="shared" si="18"/>
        <v>nim0319</v>
      </c>
      <c r="D120" s="59" t="str">
        <f t="shared" si="19"/>
        <v>Home_box_nim_desert daze01 (10)</v>
      </c>
      <c r="E120" s="59" t="str">
        <f t="shared" si="12"/>
        <v/>
      </c>
      <c r="F120" s="59" t="str">
        <f t="shared" si="13"/>
        <v/>
      </c>
      <c r="G120" s="59" t="str">
        <f t="shared" si="14"/>
        <v/>
      </c>
      <c r="H120" s="59" t="str">
        <f t="shared" si="15"/>
        <v/>
      </c>
      <c r="I120" s="82">
        <v>3</v>
      </c>
      <c r="J120" s="59" t="s">
        <v>443</v>
      </c>
      <c r="K120" s="59" t="s">
        <v>559</v>
      </c>
      <c r="L120" s="82">
        <v>40103</v>
      </c>
      <c r="M120" s="59" t="s">
        <v>813</v>
      </c>
      <c r="N120" s="59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20" s="60" t="s">
        <v>113</v>
      </c>
    </row>
    <row r="121" spans="1:15">
      <c r="A121" s="90" t="str">
        <f t="shared" si="16"/>
        <v>40104</v>
      </c>
      <c r="B121" s="82" t="str">
        <f t="shared" si="17"/>
        <v>4</v>
      </c>
      <c r="C121" s="59" t="str">
        <f t="shared" si="18"/>
        <v>nim0320</v>
      </c>
      <c r="D121" s="59" t="str">
        <f t="shared" si="19"/>
        <v>Home_box_nim_desert daze02 (10)</v>
      </c>
      <c r="E121" s="59" t="str">
        <f t="shared" si="12"/>
        <v/>
      </c>
      <c r="F121" s="59" t="str">
        <f t="shared" si="13"/>
        <v/>
      </c>
      <c r="G121" s="59" t="str">
        <f t="shared" si="14"/>
        <v/>
      </c>
      <c r="H121" s="59" t="str">
        <f t="shared" si="15"/>
        <v/>
      </c>
      <c r="I121" s="82">
        <v>3</v>
      </c>
      <c r="J121" s="59" t="s">
        <v>413</v>
      </c>
      <c r="K121" s="59" t="s">
        <v>560</v>
      </c>
      <c r="L121" s="82">
        <v>40104</v>
      </c>
      <c r="M121" s="59" t="s">
        <v>814</v>
      </c>
      <c r="N121" s="59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21" s="60" t="s">
        <v>114</v>
      </c>
    </row>
    <row r="122" spans="1:15">
      <c r="A122" s="90" t="str">
        <f t="shared" si="16"/>
        <v>40105</v>
      </c>
      <c r="B122" s="82" t="str">
        <f t="shared" si="17"/>
        <v>4</v>
      </c>
      <c r="C122" s="59" t="str">
        <f t="shared" si="18"/>
        <v>nim0321</v>
      </c>
      <c r="D122" s="59" t="str">
        <f t="shared" si="19"/>
        <v>Home_box_nim_desert daze01 (11)</v>
      </c>
      <c r="E122" s="59" t="str">
        <f t="shared" si="12"/>
        <v/>
      </c>
      <c r="F122" s="59" t="str">
        <f t="shared" si="13"/>
        <v/>
      </c>
      <c r="G122" s="59" t="str">
        <f t="shared" si="14"/>
        <v/>
      </c>
      <c r="H122" s="59" t="str">
        <f t="shared" si="15"/>
        <v/>
      </c>
      <c r="I122" s="82">
        <v>3</v>
      </c>
      <c r="J122" s="59" t="s">
        <v>444</v>
      </c>
      <c r="K122" s="59" t="s">
        <v>561</v>
      </c>
      <c r="L122" s="82">
        <v>40105</v>
      </c>
      <c r="M122" s="59" t="s">
        <v>815</v>
      </c>
      <c r="N122" s="59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22" s="60" t="s">
        <v>115</v>
      </c>
    </row>
    <row r="123" spans="1:15">
      <c r="A123" s="90" t="str">
        <f t="shared" si="16"/>
        <v>40106</v>
      </c>
      <c r="B123" s="82" t="str">
        <f t="shared" si="17"/>
        <v>4</v>
      </c>
      <c r="C123" s="59" t="str">
        <f t="shared" si="18"/>
        <v>nim0322</v>
      </c>
      <c r="D123" s="59" t="str">
        <f t="shared" si="19"/>
        <v>Home_box_nim_desert daze02 (11)</v>
      </c>
      <c r="E123" s="59" t="str">
        <f t="shared" si="12"/>
        <v/>
      </c>
      <c r="F123" s="59" t="str">
        <f t="shared" si="13"/>
        <v/>
      </c>
      <c r="G123" s="59" t="str">
        <f t="shared" si="14"/>
        <v/>
      </c>
      <c r="H123" s="59" t="str">
        <f t="shared" si="15"/>
        <v/>
      </c>
      <c r="I123" s="82">
        <v>3</v>
      </c>
      <c r="J123" s="59" t="s">
        <v>415</v>
      </c>
      <c r="K123" s="59" t="s">
        <v>562</v>
      </c>
      <c r="L123" s="82">
        <v>40106</v>
      </c>
      <c r="M123" s="59" t="s">
        <v>816</v>
      </c>
      <c r="N123" s="59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23" s="60" t="s">
        <v>116</v>
      </c>
    </row>
    <row r="124" spans="1:15">
      <c r="A124" s="90" t="str">
        <f t="shared" si="16"/>
        <v>40107</v>
      </c>
      <c r="B124" s="82" t="str">
        <f t="shared" si="17"/>
        <v>4</v>
      </c>
      <c r="C124" s="59" t="str">
        <f t="shared" si="18"/>
        <v>nim0323</v>
      </c>
      <c r="D124" s="59" t="str">
        <f t="shared" si="19"/>
        <v>Home_box_nim_desert daze01 (12)</v>
      </c>
      <c r="E124" s="59" t="str">
        <f t="shared" si="12"/>
        <v/>
      </c>
      <c r="F124" s="59" t="str">
        <f t="shared" si="13"/>
        <v/>
      </c>
      <c r="G124" s="59" t="str">
        <f t="shared" si="14"/>
        <v/>
      </c>
      <c r="H124" s="59" t="str">
        <f t="shared" si="15"/>
        <v/>
      </c>
      <c r="I124" s="82">
        <v>3</v>
      </c>
      <c r="J124" s="59" t="s">
        <v>445</v>
      </c>
      <c r="K124" s="59" t="s">
        <v>563</v>
      </c>
      <c r="L124" s="82">
        <v>40107</v>
      </c>
      <c r="M124" s="59" t="s">
        <v>817</v>
      </c>
      <c r="N124" s="59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24" s="60" t="s">
        <v>117</v>
      </c>
    </row>
    <row r="125" spans="1:15">
      <c r="A125" s="90" t="str">
        <f t="shared" si="16"/>
        <v>40108</v>
      </c>
      <c r="B125" s="82" t="str">
        <f t="shared" si="17"/>
        <v>4</v>
      </c>
      <c r="C125" s="59" t="str">
        <f t="shared" si="18"/>
        <v>nim0324</v>
      </c>
      <c r="D125" s="59" t="str">
        <f t="shared" si="19"/>
        <v>Home_box_nim_desert daze02 (12)</v>
      </c>
      <c r="E125" s="59" t="str">
        <f t="shared" si="12"/>
        <v/>
      </c>
      <c r="F125" s="59" t="str">
        <f t="shared" si="13"/>
        <v/>
      </c>
      <c r="G125" s="59" t="str">
        <f t="shared" si="14"/>
        <v/>
      </c>
      <c r="H125" s="59" t="str">
        <f t="shared" si="15"/>
        <v/>
      </c>
      <c r="I125" s="82">
        <v>3</v>
      </c>
      <c r="J125" s="59" t="s">
        <v>417</v>
      </c>
      <c r="K125" s="59" t="s">
        <v>564</v>
      </c>
      <c r="L125" s="82">
        <v>40108</v>
      </c>
      <c r="M125" s="59" t="s">
        <v>818</v>
      </c>
      <c r="N125" s="59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25" s="60" t="s">
        <v>118</v>
      </c>
    </row>
    <row r="126" spans="1:15">
      <c r="A126" s="90" t="str">
        <f t="shared" si="16"/>
        <v>40109</v>
      </c>
      <c r="B126" s="82" t="str">
        <f t="shared" si="17"/>
        <v>4</v>
      </c>
      <c r="C126" s="59" t="str">
        <f t="shared" si="18"/>
        <v>nim0325</v>
      </c>
      <c r="D126" s="59" t="str">
        <f t="shared" si="19"/>
        <v>Home_box_nim_desert daze01 (13)</v>
      </c>
      <c r="E126" s="59" t="str">
        <f t="shared" si="12"/>
        <v/>
      </c>
      <c r="F126" s="59" t="str">
        <f t="shared" si="13"/>
        <v/>
      </c>
      <c r="G126" s="59" t="str">
        <f t="shared" si="14"/>
        <v/>
      </c>
      <c r="H126" s="59" t="str">
        <f t="shared" si="15"/>
        <v/>
      </c>
      <c r="I126" s="82">
        <v>3</v>
      </c>
      <c r="J126" s="59" t="s">
        <v>446</v>
      </c>
      <c r="K126" s="59" t="s">
        <v>565</v>
      </c>
      <c r="L126" s="82">
        <v>40109</v>
      </c>
      <c r="M126" s="59" t="s">
        <v>819</v>
      </c>
      <c r="N126" s="59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26" s="60" t="s">
        <v>119</v>
      </c>
    </row>
    <row r="127" spans="1:15">
      <c r="A127" s="90" t="str">
        <f t="shared" si="16"/>
        <v>40110</v>
      </c>
      <c r="B127" s="82" t="str">
        <f t="shared" si="17"/>
        <v>4</v>
      </c>
      <c r="C127" s="59" t="str">
        <f t="shared" si="18"/>
        <v>nim0326</v>
      </c>
      <c r="D127" s="59" t="str">
        <f t="shared" si="19"/>
        <v>Home_box_nim_desert daze02 (13)</v>
      </c>
      <c r="E127" s="59" t="str">
        <f t="shared" si="12"/>
        <v/>
      </c>
      <c r="F127" s="59" t="str">
        <f t="shared" si="13"/>
        <v/>
      </c>
      <c r="G127" s="59" t="str">
        <f t="shared" si="14"/>
        <v/>
      </c>
      <c r="H127" s="59" t="str">
        <f t="shared" si="15"/>
        <v/>
      </c>
      <c r="I127" s="82">
        <v>3</v>
      </c>
      <c r="J127" s="59" t="s">
        <v>418</v>
      </c>
      <c r="K127" s="59" t="s">
        <v>566</v>
      </c>
      <c r="L127" s="82">
        <v>40110</v>
      </c>
      <c r="M127" s="59" t="s">
        <v>820</v>
      </c>
      <c r="N127" s="59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27" s="60" t="s">
        <v>120</v>
      </c>
    </row>
    <row r="128" spans="1:15">
      <c r="A128" s="90" t="str">
        <f t="shared" si="16"/>
        <v>40111</v>
      </c>
      <c r="B128" s="82" t="str">
        <f t="shared" si="17"/>
        <v>4</v>
      </c>
      <c r="C128" s="59" t="str">
        <f t="shared" si="18"/>
        <v>nim0327</v>
      </c>
      <c r="D128" s="59" t="str">
        <f t="shared" si="19"/>
        <v>Home_box_nim_desert daze01 (14)</v>
      </c>
      <c r="E128" s="59" t="str">
        <f t="shared" si="12"/>
        <v/>
      </c>
      <c r="F128" s="59" t="str">
        <f t="shared" si="13"/>
        <v/>
      </c>
      <c r="G128" s="59" t="str">
        <f t="shared" si="14"/>
        <v/>
      </c>
      <c r="H128" s="59" t="str">
        <f t="shared" si="15"/>
        <v/>
      </c>
      <c r="I128" s="82">
        <v>3</v>
      </c>
      <c r="J128" s="59" t="s">
        <v>447</v>
      </c>
      <c r="K128" s="59" t="s">
        <v>567</v>
      </c>
      <c r="L128" s="82">
        <v>40111</v>
      </c>
      <c r="M128" s="59" t="s">
        <v>821</v>
      </c>
      <c r="N128" s="59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28" s="60" t="s">
        <v>121</v>
      </c>
    </row>
    <row r="129" spans="1:15">
      <c r="A129" s="90" t="str">
        <f t="shared" si="16"/>
        <v>40112</v>
      </c>
      <c r="B129" s="82" t="str">
        <f t="shared" si="17"/>
        <v>4</v>
      </c>
      <c r="C129" s="59" t="str">
        <f t="shared" si="18"/>
        <v>nim0328</v>
      </c>
      <c r="D129" s="59" t="str">
        <f t="shared" si="19"/>
        <v>Home_box_nim_desert daze02 (14)</v>
      </c>
      <c r="E129" s="59" t="str">
        <f t="shared" si="12"/>
        <v/>
      </c>
      <c r="F129" s="59" t="str">
        <f t="shared" si="13"/>
        <v/>
      </c>
      <c r="G129" s="59" t="str">
        <f t="shared" si="14"/>
        <v/>
      </c>
      <c r="H129" s="59" t="str">
        <f t="shared" si="15"/>
        <v/>
      </c>
      <c r="I129" s="82">
        <v>3</v>
      </c>
      <c r="J129" s="59" t="s">
        <v>420</v>
      </c>
      <c r="K129" s="59" t="s">
        <v>568</v>
      </c>
      <c r="L129" s="82">
        <v>40112</v>
      </c>
      <c r="M129" s="59" t="s">
        <v>822</v>
      </c>
      <c r="N129" s="59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29" s="60" t="s">
        <v>122</v>
      </c>
    </row>
    <row r="130" spans="1:15">
      <c r="A130" s="90" t="str">
        <f t="shared" si="16"/>
        <v>40113</v>
      </c>
      <c r="B130" s="82" t="str">
        <f t="shared" si="17"/>
        <v>4</v>
      </c>
      <c r="C130" s="59" t="str">
        <f t="shared" si="18"/>
        <v>nim0329</v>
      </c>
      <c r="D130" s="59" t="str">
        <f t="shared" si="19"/>
        <v>Home_box_nim_desert daze01 (15)</v>
      </c>
      <c r="E130" s="59" t="str">
        <f t="shared" si="12"/>
        <v/>
      </c>
      <c r="F130" s="59" t="str">
        <f t="shared" si="13"/>
        <v/>
      </c>
      <c r="G130" s="59" t="str">
        <f t="shared" si="14"/>
        <v/>
      </c>
      <c r="H130" s="59" t="str">
        <f t="shared" si="15"/>
        <v/>
      </c>
      <c r="I130" s="82">
        <v>3</v>
      </c>
      <c r="J130" s="59" t="s">
        <v>338</v>
      </c>
      <c r="K130" s="59" t="s">
        <v>569</v>
      </c>
      <c r="L130" s="82">
        <v>40113</v>
      </c>
      <c r="M130" s="59" t="s">
        <v>823</v>
      </c>
      <c r="N130" s="59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30" s="60" t="s">
        <v>123</v>
      </c>
    </row>
    <row r="131" spans="1:15">
      <c r="A131" s="90" t="str">
        <f t="shared" si="16"/>
        <v>40114</v>
      </c>
      <c r="B131" s="82" t="str">
        <f t="shared" si="17"/>
        <v>4</v>
      </c>
      <c r="C131" s="59" t="str">
        <f t="shared" si="18"/>
        <v>nim0330</v>
      </c>
      <c r="D131" s="59" t="str">
        <f t="shared" si="19"/>
        <v>Home_box_nim_desert daze02 (15)</v>
      </c>
      <c r="E131" s="59" t="str">
        <f t="shared" si="12"/>
        <v/>
      </c>
      <c r="F131" s="59" t="str">
        <f t="shared" si="13"/>
        <v/>
      </c>
      <c r="G131" s="59" t="str">
        <f t="shared" si="14"/>
        <v/>
      </c>
      <c r="H131" s="59" t="str">
        <f t="shared" si="15"/>
        <v/>
      </c>
      <c r="I131" s="82">
        <v>3</v>
      </c>
      <c r="J131" s="59" t="s">
        <v>422</v>
      </c>
      <c r="K131" s="59" t="s">
        <v>570</v>
      </c>
      <c r="L131" s="82">
        <v>40114</v>
      </c>
      <c r="M131" s="59" t="s">
        <v>824</v>
      </c>
      <c r="N131" s="59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31" s="60" t="s">
        <v>124</v>
      </c>
    </row>
    <row r="132" spans="1:15">
      <c r="A132" s="90" t="str">
        <f t="shared" si="16"/>
        <v>40115</v>
      </c>
      <c r="B132" s="82" t="str">
        <f t="shared" si="17"/>
        <v>4</v>
      </c>
      <c r="C132" s="59" t="str">
        <f t="shared" si="18"/>
        <v>nim0331</v>
      </c>
      <c r="D132" s="59" t="str">
        <f t="shared" si="19"/>
        <v>Home_box_nim_desert daze01 (16)</v>
      </c>
      <c r="E132" s="59" t="str">
        <f t="shared" si="12"/>
        <v/>
      </c>
      <c r="F132" s="59" t="str">
        <f t="shared" si="13"/>
        <v/>
      </c>
      <c r="G132" s="59" t="str">
        <f t="shared" si="14"/>
        <v/>
      </c>
      <c r="H132" s="59" t="str">
        <f t="shared" si="15"/>
        <v/>
      </c>
      <c r="I132" s="82">
        <v>3</v>
      </c>
      <c r="J132" s="59" t="s">
        <v>448</v>
      </c>
      <c r="K132" s="59" t="s">
        <v>571</v>
      </c>
      <c r="L132" s="82">
        <v>40115</v>
      </c>
      <c r="M132" s="59" t="s">
        <v>825</v>
      </c>
      <c r="N132" s="59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32" s="60" t="s">
        <v>125</v>
      </c>
    </row>
    <row r="133" spans="1:15">
      <c r="A133" s="90" t="str">
        <f t="shared" si="16"/>
        <v>40116</v>
      </c>
      <c r="B133" s="82" t="str">
        <f t="shared" si="17"/>
        <v>4</v>
      </c>
      <c r="C133" s="59" t="str">
        <f t="shared" si="18"/>
        <v>nim0332</v>
      </c>
      <c r="D133" s="59" t="str">
        <f t="shared" si="19"/>
        <v>Home_box_nim_desert daze02 (16)</v>
      </c>
      <c r="E133" s="59" t="str">
        <f t="shared" si="12"/>
        <v/>
      </c>
      <c r="F133" s="59" t="str">
        <f t="shared" si="13"/>
        <v/>
      </c>
      <c r="G133" s="59" t="str">
        <f t="shared" si="14"/>
        <v/>
      </c>
      <c r="H133" s="59" t="str">
        <f t="shared" si="15"/>
        <v/>
      </c>
      <c r="I133" s="82">
        <v>3</v>
      </c>
      <c r="J133" s="59" t="s">
        <v>424</v>
      </c>
      <c r="K133" s="59" t="s">
        <v>572</v>
      </c>
      <c r="L133" s="82">
        <v>40116</v>
      </c>
      <c r="M133" s="59" t="s">
        <v>826</v>
      </c>
      <c r="N133" s="59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33" s="60" t="s">
        <v>126</v>
      </c>
    </row>
    <row r="134" spans="1:15">
      <c r="A134" s="90" t="str">
        <f t="shared" si="16"/>
        <v>40117</v>
      </c>
      <c r="B134" s="82" t="str">
        <f t="shared" si="17"/>
        <v>4</v>
      </c>
      <c r="C134" s="59" t="str">
        <f t="shared" si="18"/>
        <v>nim0333</v>
      </c>
      <c r="D134" s="59" t="str">
        <f t="shared" si="19"/>
        <v>Home_box_nim_desert daze01 (17)</v>
      </c>
      <c r="E134" s="59" t="str">
        <f t="shared" si="12"/>
        <v/>
      </c>
      <c r="F134" s="59" t="str">
        <f t="shared" si="13"/>
        <v/>
      </c>
      <c r="G134" s="59" t="str">
        <f t="shared" si="14"/>
        <v/>
      </c>
      <c r="H134" s="59" t="str">
        <f t="shared" si="15"/>
        <v/>
      </c>
      <c r="I134" s="82">
        <v>3</v>
      </c>
      <c r="J134" s="59" t="s">
        <v>449</v>
      </c>
      <c r="K134" s="59" t="s">
        <v>573</v>
      </c>
      <c r="L134" s="82">
        <v>40117</v>
      </c>
      <c r="M134" s="59" t="s">
        <v>827</v>
      </c>
      <c r="N134" s="59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34" s="60" t="s">
        <v>127</v>
      </c>
    </row>
    <row r="135" spans="1:15">
      <c r="A135" s="90" t="str">
        <f t="shared" si="16"/>
        <v>40118</v>
      </c>
      <c r="B135" s="82" t="str">
        <f t="shared" si="17"/>
        <v>4</v>
      </c>
      <c r="C135" s="59" t="str">
        <f t="shared" si="18"/>
        <v>nim0334</v>
      </c>
      <c r="D135" s="59" t="str">
        <f t="shared" si="19"/>
        <v>Home_box_nim_desert daze02 (17)</v>
      </c>
      <c r="E135" s="59" t="str">
        <f t="shared" si="12"/>
        <v/>
      </c>
      <c r="F135" s="59" t="str">
        <f t="shared" si="13"/>
        <v/>
      </c>
      <c r="G135" s="59" t="str">
        <f t="shared" si="14"/>
        <v/>
      </c>
      <c r="H135" s="59" t="str">
        <f t="shared" si="15"/>
        <v/>
      </c>
      <c r="I135" s="82">
        <v>3</v>
      </c>
      <c r="J135" s="59" t="s">
        <v>426</v>
      </c>
      <c r="K135" s="59" t="s">
        <v>574</v>
      </c>
      <c r="L135" s="82">
        <v>40118</v>
      </c>
      <c r="M135" s="59" t="s">
        <v>828</v>
      </c>
      <c r="N135" s="59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35" s="60" t="s">
        <v>128</v>
      </c>
    </row>
    <row r="136" spans="1:15">
      <c r="A136" s="90" t="str">
        <f t="shared" si="16"/>
        <v>40119</v>
      </c>
      <c r="B136" s="82" t="str">
        <f t="shared" si="17"/>
        <v>4</v>
      </c>
      <c r="C136" s="59" t="str">
        <f t="shared" si="18"/>
        <v>nim0335</v>
      </c>
      <c r="D136" s="59" t="str">
        <f t="shared" si="19"/>
        <v>Home_box_nim_desert daze01 (18)</v>
      </c>
      <c r="E136" s="59" t="str">
        <f t="shared" si="12"/>
        <v/>
      </c>
      <c r="F136" s="59" t="str">
        <f t="shared" si="13"/>
        <v/>
      </c>
      <c r="G136" s="59" t="str">
        <f t="shared" si="14"/>
        <v/>
      </c>
      <c r="H136" s="59" t="str">
        <f t="shared" si="15"/>
        <v/>
      </c>
      <c r="I136" s="82">
        <v>3</v>
      </c>
      <c r="J136" s="59" t="s">
        <v>450</v>
      </c>
      <c r="K136" s="59" t="s">
        <v>575</v>
      </c>
      <c r="L136" s="82">
        <v>40119</v>
      </c>
      <c r="M136" s="59" t="s">
        <v>829</v>
      </c>
      <c r="N136" s="59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36" s="60" t="s">
        <v>129</v>
      </c>
    </row>
    <row r="137" spans="1:15">
      <c r="A137" s="90" t="str">
        <f t="shared" si="16"/>
        <v>40120</v>
      </c>
      <c r="B137" s="82" t="str">
        <f t="shared" si="17"/>
        <v>4</v>
      </c>
      <c r="C137" s="59" t="str">
        <f t="shared" si="18"/>
        <v>nim0336</v>
      </c>
      <c r="D137" s="59" t="str">
        <f t="shared" si="19"/>
        <v>Home_box_nim_desert daze02 (18)</v>
      </c>
      <c r="E137" s="59" t="str">
        <f t="shared" si="12"/>
        <v/>
      </c>
      <c r="F137" s="59" t="str">
        <f t="shared" si="13"/>
        <v/>
      </c>
      <c r="G137" s="59" t="str">
        <f t="shared" si="14"/>
        <v/>
      </c>
      <c r="H137" s="59" t="str">
        <f t="shared" si="15"/>
        <v/>
      </c>
      <c r="I137" s="82">
        <v>3</v>
      </c>
      <c r="J137" s="59" t="s">
        <v>428</v>
      </c>
      <c r="K137" s="59" t="s">
        <v>576</v>
      </c>
      <c r="L137" s="82">
        <v>40120</v>
      </c>
      <c r="M137" s="59" t="s">
        <v>830</v>
      </c>
      <c r="N137" s="59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37" s="60" t="s">
        <v>130</v>
      </c>
    </row>
    <row r="138" spans="1:15">
      <c r="A138" s="90" t="str">
        <f t="shared" si="16"/>
        <v>40121</v>
      </c>
      <c r="B138" s="82" t="str">
        <f t="shared" si="17"/>
        <v>4</v>
      </c>
      <c r="C138" s="59" t="str">
        <f t="shared" si="18"/>
        <v>nim0337</v>
      </c>
      <c r="D138" s="59" t="str">
        <f t="shared" si="19"/>
        <v>Home_box_nim_desert daze01 (19)</v>
      </c>
      <c r="E138" s="59" t="str">
        <f t="shared" si="12"/>
        <v/>
      </c>
      <c r="F138" s="59" t="str">
        <f t="shared" si="13"/>
        <v/>
      </c>
      <c r="G138" s="59" t="str">
        <f t="shared" si="14"/>
        <v/>
      </c>
      <c r="H138" s="59" t="str">
        <f t="shared" si="15"/>
        <v/>
      </c>
      <c r="I138" s="82">
        <v>3</v>
      </c>
      <c r="J138" s="59" t="s">
        <v>451</v>
      </c>
      <c r="K138" s="59" t="s">
        <v>577</v>
      </c>
      <c r="L138" s="82">
        <v>40121</v>
      </c>
      <c r="M138" s="59" t="s">
        <v>831</v>
      </c>
      <c r="N138" s="59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38" s="60" t="s">
        <v>131</v>
      </c>
    </row>
    <row r="139" spans="1:15">
      <c r="A139" s="90" t="str">
        <f t="shared" si="16"/>
        <v>40122</v>
      </c>
      <c r="B139" s="82" t="str">
        <f t="shared" si="17"/>
        <v>4</v>
      </c>
      <c r="C139" s="59" t="str">
        <f t="shared" si="18"/>
        <v>nim0338</v>
      </c>
      <c r="D139" s="59" t="str">
        <f t="shared" si="19"/>
        <v>Home_box_nim_desert daze02 (19)</v>
      </c>
      <c r="E139" s="59" t="str">
        <f t="shared" si="12"/>
        <v/>
      </c>
      <c r="F139" s="59" t="str">
        <f t="shared" si="13"/>
        <v/>
      </c>
      <c r="G139" s="59" t="str">
        <f t="shared" si="14"/>
        <v/>
      </c>
      <c r="H139" s="59" t="str">
        <f t="shared" si="15"/>
        <v/>
      </c>
      <c r="I139" s="82">
        <v>3</v>
      </c>
      <c r="J139" s="59" t="s">
        <v>430</v>
      </c>
      <c r="K139" s="59" t="s">
        <v>578</v>
      </c>
      <c r="L139" s="82">
        <v>40122</v>
      </c>
      <c r="M139" s="59" t="s">
        <v>832</v>
      </c>
      <c r="N139" s="59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39" s="60" t="s">
        <v>132</v>
      </c>
    </row>
    <row r="140" spans="1:15">
      <c r="A140" s="90" t="str">
        <f t="shared" si="16"/>
        <v>40123</v>
      </c>
      <c r="B140" s="82" t="str">
        <f t="shared" si="17"/>
        <v>4</v>
      </c>
      <c r="C140" s="59" t="str">
        <f t="shared" si="18"/>
        <v>nim0339</v>
      </c>
      <c r="D140" s="59" t="str">
        <f t="shared" si="19"/>
        <v>Home_box_nim_desert daze01 (20)</v>
      </c>
      <c r="E140" s="59" t="str">
        <f t="shared" si="12"/>
        <v/>
      </c>
      <c r="F140" s="59" t="str">
        <f t="shared" si="13"/>
        <v/>
      </c>
      <c r="G140" s="59" t="str">
        <f t="shared" si="14"/>
        <v/>
      </c>
      <c r="H140" s="59" t="str">
        <f t="shared" si="15"/>
        <v/>
      </c>
      <c r="I140" s="82">
        <v>3</v>
      </c>
      <c r="J140" s="59" t="s">
        <v>452</v>
      </c>
      <c r="K140" s="59" t="s">
        <v>579</v>
      </c>
      <c r="L140" s="82">
        <v>40123</v>
      </c>
      <c r="M140" s="59" t="s">
        <v>833</v>
      </c>
      <c r="N140" s="59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40" s="60" t="s">
        <v>133</v>
      </c>
    </row>
    <row r="141" spans="1:15">
      <c r="A141" s="90" t="str">
        <f t="shared" si="16"/>
        <v>40124</v>
      </c>
      <c r="B141" s="82" t="str">
        <f t="shared" si="17"/>
        <v>4</v>
      </c>
      <c r="C141" s="59" t="str">
        <f t="shared" si="18"/>
        <v>nim0340</v>
      </c>
      <c r="D141" s="59" t="str">
        <f t="shared" si="19"/>
        <v>Home_box_nim_desert daze02 (20)</v>
      </c>
      <c r="E141" s="59" t="str">
        <f t="shared" si="12"/>
        <v/>
      </c>
      <c r="F141" s="59" t="str">
        <f t="shared" si="13"/>
        <v/>
      </c>
      <c r="G141" s="59" t="str">
        <f t="shared" si="14"/>
        <v/>
      </c>
      <c r="H141" s="59" t="str">
        <f t="shared" si="15"/>
        <v/>
      </c>
      <c r="I141" s="82">
        <v>3</v>
      </c>
      <c r="J141" s="59" t="s">
        <v>432</v>
      </c>
      <c r="K141" s="59" t="s">
        <v>580</v>
      </c>
      <c r="L141" s="82">
        <v>40124</v>
      </c>
      <c r="M141" s="59" t="s">
        <v>834</v>
      </c>
      <c r="N141" s="59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41" s="60" t="s">
        <v>134</v>
      </c>
    </row>
    <row r="142" spans="1:15">
      <c r="A142" s="90" t="str">
        <f t="shared" si="16"/>
        <v>40125</v>
      </c>
      <c r="B142" s="82" t="str">
        <f t="shared" si="17"/>
        <v>4</v>
      </c>
      <c r="C142" s="59" t="str">
        <f t="shared" si="18"/>
        <v>nim0341</v>
      </c>
      <c r="D142" s="59" t="str">
        <f t="shared" si="19"/>
        <v>Home_box_nim_desert daze01 (21)</v>
      </c>
      <c r="E142" s="59" t="str">
        <f t="shared" si="12"/>
        <v/>
      </c>
      <c r="F142" s="59" t="str">
        <f t="shared" si="13"/>
        <v/>
      </c>
      <c r="G142" s="59" t="str">
        <f t="shared" si="14"/>
        <v/>
      </c>
      <c r="H142" s="59" t="str">
        <f t="shared" si="15"/>
        <v/>
      </c>
      <c r="I142" s="82">
        <v>3</v>
      </c>
      <c r="J142" s="59" t="s">
        <v>453</v>
      </c>
      <c r="K142" s="59" t="s">
        <v>581</v>
      </c>
      <c r="L142" s="82">
        <v>40125</v>
      </c>
      <c r="M142" s="59" t="s">
        <v>835</v>
      </c>
      <c r="N142" s="59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42" s="60" t="s">
        <v>135</v>
      </c>
    </row>
    <row r="143" spans="1:15">
      <c r="A143" s="90" t="str">
        <f t="shared" si="16"/>
        <v>40126</v>
      </c>
      <c r="B143" s="82" t="str">
        <f t="shared" si="17"/>
        <v>4</v>
      </c>
      <c r="C143" s="59" t="str">
        <f t="shared" si="18"/>
        <v>nim0342</v>
      </c>
      <c r="D143" s="59" t="str">
        <f t="shared" si="19"/>
        <v>Home_box_nim_desert daze02 (21)</v>
      </c>
      <c r="E143" s="59" t="str">
        <f t="shared" si="12"/>
        <v/>
      </c>
      <c r="F143" s="59" t="str">
        <f t="shared" si="13"/>
        <v/>
      </c>
      <c r="G143" s="59" t="str">
        <f t="shared" si="14"/>
        <v/>
      </c>
      <c r="H143" s="59" t="str">
        <f t="shared" si="15"/>
        <v/>
      </c>
      <c r="I143" s="82">
        <v>3</v>
      </c>
      <c r="J143" s="59" t="s">
        <v>434</v>
      </c>
      <c r="K143" s="59" t="s">
        <v>582</v>
      </c>
      <c r="L143" s="82">
        <v>40126</v>
      </c>
      <c r="M143" s="59" t="s">
        <v>836</v>
      </c>
      <c r="N143" s="59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43" s="60" t="s">
        <v>136</v>
      </c>
    </row>
    <row r="144" spans="1:15">
      <c r="A144" s="91">
        <v>40147</v>
      </c>
      <c r="B144" s="83">
        <v>4</v>
      </c>
      <c r="C144" s="61" t="s">
        <v>897</v>
      </c>
      <c r="D144" s="61" t="s">
        <v>837</v>
      </c>
      <c r="E144" s="61"/>
      <c r="F144" s="61"/>
      <c r="G144" s="61"/>
      <c r="H144" s="61"/>
      <c r="I144" s="83">
        <v>4</v>
      </c>
      <c r="J144" s="61" t="s">
        <v>839</v>
      </c>
      <c r="K144" s="61" t="s">
        <v>1007</v>
      </c>
      <c r="L144" s="83"/>
      <c r="M144" s="61" t="s">
        <v>840</v>
      </c>
      <c r="N144" s="6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44" s="62"/>
    </row>
    <row r="145" spans="1:15">
      <c r="A145" s="91">
        <v>40148</v>
      </c>
      <c r="B145" s="83">
        <v>4</v>
      </c>
      <c r="C145" s="61" t="s">
        <v>898</v>
      </c>
      <c r="D145" s="61" t="s">
        <v>896</v>
      </c>
      <c r="E145" s="61"/>
      <c r="F145" s="61"/>
      <c r="G145" s="61"/>
      <c r="H145" s="61"/>
      <c r="I145" s="83">
        <v>4</v>
      </c>
      <c r="J145" s="61" t="s">
        <v>859</v>
      </c>
      <c r="K145" s="61" t="s">
        <v>1008</v>
      </c>
      <c r="L145" s="83"/>
      <c r="M145" s="61" t="s">
        <v>842</v>
      </c>
      <c r="N145" s="6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45" s="62"/>
    </row>
    <row r="146" spans="1:15">
      <c r="A146" s="91">
        <v>40149</v>
      </c>
      <c r="B146" s="83">
        <v>4</v>
      </c>
      <c r="C146" s="61" t="s">
        <v>899</v>
      </c>
      <c r="D146" s="61" t="s">
        <v>838</v>
      </c>
      <c r="E146" s="61"/>
      <c r="F146" s="61"/>
      <c r="G146" s="61"/>
      <c r="H146" s="61"/>
      <c r="I146" s="83">
        <v>4</v>
      </c>
      <c r="J146" s="61" t="s">
        <v>841</v>
      </c>
      <c r="K146" s="61" t="s">
        <v>1009</v>
      </c>
      <c r="L146" s="83"/>
      <c r="M146" s="61" t="s">
        <v>860</v>
      </c>
      <c r="N146" s="6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46" s="62"/>
    </row>
    <row r="147" spans="1:15">
      <c r="A147" s="91">
        <v>40150</v>
      </c>
      <c r="B147" s="83">
        <v>4</v>
      </c>
      <c r="C147" s="61" t="s">
        <v>900</v>
      </c>
      <c r="D147" s="61" t="s">
        <v>869</v>
      </c>
      <c r="E147" s="61"/>
      <c r="F147" s="61"/>
      <c r="G147" s="61"/>
      <c r="H147" s="61"/>
      <c r="I147" s="83">
        <v>4</v>
      </c>
      <c r="J147" s="61" t="s">
        <v>870</v>
      </c>
      <c r="K147" s="61" t="s">
        <v>1010</v>
      </c>
      <c r="L147" s="83"/>
      <c r="M147" s="61" t="s">
        <v>861</v>
      </c>
      <c r="N147" s="61" t="str">
        <f t="shared" ref="N147:N168" si="21">"&lt;Item Id="""&amp;A147&amp;""" Type="""&amp;B147&amp;""" Name="""&amp;C147&amp;""" getImage="""&amp;D147&amp;""" Icon="""&amp;E147&amp;""" StoryBg="""&amp;F147&amp;""" AudioId="""&amp;G147&amp;""" Description="""&amp;H147&amp;""" PetType="""&amp;I147&amp;""" Image="""&amp;J147&amp;""" Audio="""&amp;K147&amp;""" Animation="""&amp;L147&amp;""" Preview="""&amp;M147&amp;"""/&gt;"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47" s="62"/>
    </row>
    <row r="148" spans="1:15">
      <c r="A148" s="91">
        <v>40151</v>
      </c>
      <c r="B148" s="83">
        <v>4</v>
      </c>
      <c r="C148" s="61" t="s">
        <v>901</v>
      </c>
      <c r="D148" s="61" t="s">
        <v>843</v>
      </c>
      <c r="E148" s="61"/>
      <c r="F148" s="61"/>
      <c r="G148" s="61"/>
      <c r="H148" s="61"/>
      <c r="I148" s="83">
        <v>4</v>
      </c>
      <c r="J148" s="61" t="s">
        <v>844</v>
      </c>
      <c r="K148" s="61" t="s">
        <v>1011</v>
      </c>
      <c r="L148" s="83"/>
      <c r="M148" s="61" t="s">
        <v>862</v>
      </c>
      <c r="N148" s="6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48" s="62"/>
    </row>
    <row r="149" spans="1:15">
      <c r="A149" s="91">
        <v>40152</v>
      </c>
      <c r="B149" s="83">
        <v>4</v>
      </c>
      <c r="C149" s="61" t="s">
        <v>902</v>
      </c>
      <c r="D149" s="61" t="s">
        <v>872</v>
      </c>
      <c r="E149" s="61"/>
      <c r="F149" s="61"/>
      <c r="G149" s="61"/>
      <c r="H149" s="61"/>
      <c r="I149" s="83">
        <v>4</v>
      </c>
      <c r="J149" s="61" t="s">
        <v>873</v>
      </c>
      <c r="K149" s="61" t="s">
        <v>1012</v>
      </c>
      <c r="L149" s="83"/>
      <c r="M149" s="61" t="s">
        <v>863</v>
      </c>
      <c r="N149" s="6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49" s="62"/>
    </row>
    <row r="150" spans="1:15">
      <c r="A150" s="91">
        <v>40153</v>
      </c>
      <c r="B150" s="83">
        <v>4</v>
      </c>
      <c r="C150" s="61" t="s">
        <v>903</v>
      </c>
      <c r="D150" s="61" t="s">
        <v>845</v>
      </c>
      <c r="E150" s="61"/>
      <c r="F150" s="61"/>
      <c r="G150" s="61"/>
      <c r="H150" s="61"/>
      <c r="I150" s="83">
        <v>4</v>
      </c>
      <c r="J150" s="61" t="s">
        <v>846</v>
      </c>
      <c r="K150" s="61" t="s">
        <v>1013</v>
      </c>
      <c r="L150" s="83"/>
      <c r="M150" s="61" t="s">
        <v>864</v>
      </c>
      <c r="N150" s="6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50" s="62"/>
    </row>
    <row r="151" spans="1:15">
      <c r="A151" s="91">
        <v>40154</v>
      </c>
      <c r="B151" s="83">
        <v>4</v>
      </c>
      <c r="C151" s="61" t="s">
        <v>904</v>
      </c>
      <c r="D151" s="61" t="s">
        <v>874</v>
      </c>
      <c r="E151" s="61"/>
      <c r="F151" s="61"/>
      <c r="G151" s="61"/>
      <c r="H151" s="61"/>
      <c r="I151" s="83">
        <v>4</v>
      </c>
      <c r="J151" s="61" t="s">
        <v>875</v>
      </c>
      <c r="K151" s="61" t="s">
        <v>1014</v>
      </c>
      <c r="L151" s="83"/>
      <c r="M151" s="61" t="s">
        <v>865</v>
      </c>
      <c r="N151" s="6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51" s="62"/>
    </row>
    <row r="152" spans="1:15">
      <c r="A152" s="91">
        <v>40155</v>
      </c>
      <c r="B152" s="83">
        <v>4</v>
      </c>
      <c r="C152" s="61" t="s">
        <v>905</v>
      </c>
      <c r="D152" s="61" t="s">
        <v>847</v>
      </c>
      <c r="E152" s="61"/>
      <c r="F152" s="61"/>
      <c r="G152" s="61"/>
      <c r="H152" s="61"/>
      <c r="I152" s="83">
        <v>4</v>
      </c>
      <c r="J152" s="61" t="s">
        <v>848</v>
      </c>
      <c r="K152" s="61" t="s">
        <v>1015</v>
      </c>
      <c r="L152" s="83"/>
      <c r="M152" s="61" t="s">
        <v>866</v>
      </c>
      <c r="N152" s="6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52" s="62"/>
    </row>
    <row r="153" spans="1:15">
      <c r="A153" s="91">
        <v>40156</v>
      </c>
      <c r="B153" s="83">
        <v>4</v>
      </c>
      <c r="C153" s="61" t="s">
        <v>906</v>
      </c>
      <c r="D153" s="61" t="s">
        <v>876</v>
      </c>
      <c r="E153" s="61"/>
      <c r="F153" s="61"/>
      <c r="G153" s="61"/>
      <c r="H153" s="61"/>
      <c r="I153" s="83">
        <v>4</v>
      </c>
      <c r="J153" s="61" t="s">
        <v>877</v>
      </c>
      <c r="K153" s="61" t="s">
        <v>1016</v>
      </c>
      <c r="L153" s="83"/>
      <c r="M153" s="61" t="s">
        <v>867</v>
      </c>
      <c r="N153" s="6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53" s="62"/>
    </row>
    <row r="154" spans="1:15">
      <c r="A154" s="91">
        <v>40157</v>
      </c>
      <c r="B154" s="83">
        <v>4</v>
      </c>
      <c r="C154" s="61" t="s">
        <v>907</v>
      </c>
      <c r="D154" s="61" t="s">
        <v>849</v>
      </c>
      <c r="E154" s="61"/>
      <c r="F154" s="61"/>
      <c r="G154" s="61"/>
      <c r="H154" s="61"/>
      <c r="I154" s="83">
        <v>4</v>
      </c>
      <c r="J154" s="61" t="s">
        <v>850</v>
      </c>
      <c r="K154" s="61" t="s">
        <v>1017</v>
      </c>
      <c r="L154" s="83"/>
      <c r="M154" s="61" t="s">
        <v>868</v>
      </c>
      <c r="N154" s="6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54" s="62"/>
    </row>
    <row r="155" spans="1:15">
      <c r="A155" s="91">
        <v>40158</v>
      </c>
      <c r="B155" s="83">
        <v>4</v>
      </c>
      <c r="C155" s="61" t="s">
        <v>908</v>
      </c>
      <c r="D155" s="61" t="s">
        <v>878</v>
      </c>
      <c r="E155" s="61"/>
      <c r="F155" s="61"/>
      <c r="G155" s="61"/>
      <c r="H155" s="61"/>
      <c r="I155" s="83">
        <v>4</v>
      </c>
      <c r="J155" s="61" t="s">
        <v>879</v>
      </c>
      <c r="K155" s="61" t="s">
        <v>1018</v>
      </c>
      <c r="L155" s="83"/>
      <c r="M155" s="61" t="s">
        <v>871</v>
      </c>
      <c r="N155" s="6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55" s="62"/>
    </row>
    <row r="156" spans="1:15">
      <c r="A156" s="91">
        <v>40159</v>
      </c>
      <c r="B156" s="83">
        <v>4</v>
      </c>
      <c r="C156" s="61" t="s">
        <v>909</v>
      </c>
      <c r="D156" s="61" t="s">
        <v>851</v>
      </c>
      <c r="E156" s="61"/>
      <c r="F156" s="61"/>
      <c r="G156" s="61"/>
      <c r="H156" s="61"/>
      <c r="I156" s="83">
        <v>4</v>
      </c>
      <c r="J156" s="61" t="s">
        <v>852</v>
      </c>
      <c r="K156" s="61" t="s">
        <v>1019</v>
      </c>
      <c r="L156" s="83"/>
      <c r="M156" s="61" t="s">
        <v>888</v>
      </c>
      <c r="N156" s="6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56" s="62"/>
    </row>
    <row r="157" spans="1:15">
      <c r="A157" s="91">
        <v>40160</v>
      </c>
      <c r="B157" s="83">
        <v>4</v>
      </c>
      <c r="C157" s="61" t="s">
        <v>910</v>
      </c>
      <c r="D157" s="61" t="s">
        <v>880</v>
      </c>
      <c r="E157" s="61"/>
      <c r="F157" s="61"/>
      <c r="G157" s="61"/>
      <c r="H157" s="61"/>
      <c r="I157" s="83">
        <v>4</v>
      </c>
      <c r="J157" s="61" t="s">
        <v>881</v>
      </c>
      <c r="K157" s="61" t="s">
        <v>1020</v>
      </c>
      <c r="L157" s="83"/>
      <c r="M157" s="61" t="s">
        <v>889</v>
      </c>
      <c r="N157" s="6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57" s="62"/>
    </row>
    <row r="158" spans="1:15">
      <c r="A158" s="91">
        <v>40161</v>
      </c>
      <c r="B158" s="83">
        <v>4</v>
      </c>
      <c r="C158" s="61" t="s">
        <v>911</v>
      </c>
      <c r="D158" s="61" t="s">
        <v>853</v>
      </c>
      <c r="E158" s="61"/>
      <c r="F158" s="61"/>
      <c r="G158" s="61"/>
      <c r="H158" s="61"/>
      <c r="I158" s="83">
        <v>4</v>
      </c>
      <c r="J158" s="61" t="s">
        <v>854</v>
      </c>
      <c r="K158" s="61" t="s">
        <v>1021</v>
      </c>
      <c r="L158" s="83"/>
      <c r="M158" s="61" t="s">
        <v>890</v>
      </c>
      <c r="N158" s="6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58" s="62"/>
    </row>
    <row r="159" spans="1:15">
      <c r="A159" s="91">
        <v>40162</v>
      </c>
      <c r="B159" s="83">
        <v>4</v>
      </c>
      <c r="C159" s="61" t="s">
        <v>912</v>
      </c>
      <c r="D159" s="61" t="s">
        <v>882</v>
      </c>
      <c r="E159" s="61"/>
      <c r="F159" s="61"/>
      <c r="G159" s="61"/>
      <c r="H159" s="61"/>
      <c r="I159" s="83">
        <v>4</v>
      </c>
      <c r="J159" s="61" t="s">
        <v>883</v>
      </c>
      <c r="K159" s="61" t="s">
        <v>1022</v>
      </c>
      <c r="L159" s="83"/>
      <c r="M159" s="61" t="s">
        <v>891</v>
      </c>
      <c r="N159" s="6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59" s="62"/>
    </row>
    <row r="160" spans="1:15">
      <c r="A160" s="91">
        <v>40163</v>
      </c>
      <c r="B160" s="83">
        <v>4</v>
      </c>
      <c r="C160" s="61" t="s">
        <v>913</v>
      </c>
      <c r="D160" s="61" t="s">
        <v>855</v>
      </c>
      <c r="E160" s="61"/>
      <c r="F160" s="61"/>
      <c r="G160" s="61"/>
      <c r="H160" s="61"/>
      <c r="I160" s="83">
        <v>4</v>
      </c>
      <c r="J160" s="61" t="s">
        <v>856</v>
      </c>
      <c r="K160" s="61" t="s">
        <v>1023</v>
      </c>
      <c r="L160" s="83"/>
      <c r="M160" s="61" t="s">
        <v>892</v>
      </c>
      <c r="N160" s="6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60" s="62"/>
    </row>
    <row r="161" spans="1:15">
      <c r="A161" s="91">
        <v>40164</v>
      </c>
      <c r="B161" s="83">
        <v>4</v>
      </c>
      <c r="C161" s="61" t="s">
        <v>914</v>
      </c>
      <c r="D161" s="61" t="s">
        <v>884</v>
      </c>
      <c r="E161" s="61"/>
      <c r="F161" s="61"/>
      <c r="G161" s="61"/>
      <c r="H161" s="61"/>
      <c r="I161" s="83">
        <v>4</v>
      </c>
      <c r="J161" s="61" t="s">
        <v>885</v>
      </c>
      <c r="K161" s="61" t="s">
        <v>1024</v>
      </c>
      <c r="L161" s="83"/>
      <c r="M161" s="61" t="s">
        <v>893</v>
      </c>
      <c r="N161" s="6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61" s="62"/>
    </row>
    <row r="162" spans="1:15">
      <c r="A162" s="91">
        <v>40165</v>
      </c>
      <c r="B162" s="83">
        <v>4</v>
      </c>
      <c r="C162" s="61" t="s">
        <v>915</v>
      </c>
      <c r="D162" s="61" t="s">
        <v>857</v>
      </c>
      <c r="E162" s="61"/>
      <c r="F162" s="61"/>
      <c r="G162" s="61"/>
      <c r="H162" s="61"/>
      <c r="I162" s="83">
        <v>4</v>
      </c>
      <c r="J162" s="61" t="s">
        <v>858</v>
      </c>
      <c r="K162" s="61" t="s">
        <v>1025</v>
      </c>
      <c r="L162" s="83"/>
      <c r="M162" s="61" t="s">
        <v>894</v>
      </c>
      <c r="N162" s="6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62" s="62"/>
    </row>
    <row r="163" spans="1:15">
      <c r="A163" s="91">
        <v>40166</v>
      </c>
      <c r="B163" s="83">
        <v>4</v>
      </c>
      <c r="C163" s="61" t="s">
        <v>916</v>
      </c>
      <c r="D163" s="61" t="s">
        <v>886</v>
      </c>
      <c r="E163" s="61"/>
      <c r="F163" s="61"/>
      <c r="G163" s="61"/>
      <c r="H163" s="61"/>
      <c r="I163" s="83">
        <v>4</v>
      </c>
      <c r="J163" s="61" t="s">
        <v>887</v>
      </c>
      <c r="K163" s="61" t="s">
        <v>1026</v>
      </c>
      <c r="L163" s="83"/>
      <c r="M163" s="61" t="s">
        <v>895</v>
      </c>
      <c r="N163" s="6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63" s="62"/>
    </row>
    <row r="164" spans="1:15" ht="15.75">
      <c r="A164" s="127" t="s">
        <v>1879</v>
      </c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</row>
    <row r="165" spans="1:15">
      <c r="A165" s="92">
        <f>ItemFood!B12</f>
        <v>69004</v>
      </c>
      <c r="B165" s="84">
        <f>ItemFood!C12</f>
        <v>6</v>
      </c>
      <c r="C165" s="63" t="str">
        <f>ItemFood!D12</f>
        <v>flagjuice</v>
      </c>
      <c r="D165" s="63" t="str">
        <f>ItemFood!S12</f>
        <v>food_flagjuice</v>
      </c>
      <c r="E165" s="63"/>
      <c r="F165" s="63"/>
      <c r="G165" s="63"/>
      <c r="H165" s="63"/>
      <c r="I165" s="84"/>
      <c r="J165" s="63"/>
      <c r="K165" s="63"/>
      <c r="L165" s="84"/>
      <c r="M165" s="63"/>
      <c r="N165" s="63" t="str">
        <f t="shared" si="21"/>
        <v>&lt;Item Id="69004" Type="6" Name="flagjuice" getImage="food_flagjuice" Icon="" StoryBg="" AudioId="" Description="" PetType="" Image="" Audio="" Animation="" Preview=""/&gt;</v>
      </c>
      <c r="O165" s="64"/>
    </row>
    <row r="166" spans="1:15">
      <c r="A166" s="92">
        <f>ItemFood!B13</f>
        <v>69005</v>
      </c>
      <c r="B166" s="84">
        <f>ItemFood!C13</f>
        <v>6</v>
      </c>
      <c r="C166" s="63" t="str">
        <f>ItemFood!D13</f>
        <v>bombmuffin</v>
      </c>
      <c r="D166" s="63" t="str">
        <f>ItemFood!S13</f>
        <v>food_bombmuffin</v>
      </c>
      <c r="E166" s="63"/>
      <c r="F166" s="63"/>
      <c r="G166" s="63"/>
      <c r="H166" s="63"/>
      <c r="I166" s="84"/>
      <c r="J166" s="63"/>
      <c r="K166" s="63"/>
      <c r="L166" s="84"/>
      <c r="M166" s="63"/>
      <c r="N166" s="63" t="str">
        <f t="shared" si="21"/>
        <v>&lt;Item Id="69005" Type="6" Name="bombmuffin" getImage="food_bombmuffin" Icon="" StoryBg="" AudioId="" Description="" PetType="" Image="" Audio="" Animation="" Preview=""/&gt;</v>
      </c>
      <c r="O166" s="64"/>
    </row>
    <row r="167" spans="1:15">
      <c r="A167" s="92">
        <f>ItemFood!B14</f>
        <v>69006</v>
      </c>
      <c r="B167" s="84">
        <f>ItemFood!C14</f>
        <v>6</v>
      </c>
      <c r="C167" s="63" t="str">
        <f>ItemFood!D14</f>
        <v>nestcake</v>
      </c>
      <c r="D167" s="63" t="str">
        <f>ItemFood!S14</f>
        <v>food_nestcake</v>
      </c>
      <c r="E167" s="63"/>
      <c r="F167" s="63"/>
      <c r="G167" s="63"/>
      <c r="H167" s="63"/>
      <c r="I167" s="84"/>
      <c r="J167" s="63"/>
      <c r="K167" s="63"/>
      <c r="L167" s="84"/>
      <c r="M167" s="63"/>
      <c r="N167" s="63" t="str">
        <f t="shared" si="21"/>
        <v>&lt;Item Id="69006" Type="6" Name="nestcake" getImage="food_nestcake" Icon="" StoryBg="" AudioId="" Description="" PetType="" Image="" Audio="" Animation="" Preview=""/&gt;</v>
      </c>
      <c r="O167" s="64"/>
    </row>
    <row r="168" spans="1:15">
      <c r="A168" s="92">
        <f>ItemFood!B15</f>
        <v>69007</v>
      </c>
      <c r="B168" s="84">
        <f>ItemFood!C15</f>
        <v>6</v>
      </c>
      <c r="C168" s="63" t="str">
        <f>ItemFood!D15</f>
        <v>rocketcookie</v>
      </c>
      <c r="D168" s="63" t="str">
        <f>ItemFood!S15</f>
        <v>food_rocketcookie</v>
      </c>
      <c r="E168" s="63"/>
      <c r="F168" s="63"/>
      <c r="G168" s="63"/>
      <c r="H168" s="63"/>
      <c r="I168" s="84"/>
      <c r="J168" s="63"/>
      <c r="K168" s="63"/>
      <c r="L168" s="84"/>
      <c r="M168" s="63"/>
      <c r="N168" s="63" t="str">
        <f t="shared" si="21"/>
        <v>&lt;Item Id="69007" Type="6" Name="rocketcookie" getImage="food_rocketcookie" Icon="" StoryBg="" AudioId="" Description="" PetType="" Image="" Audio="" Animation="" Preview=""/&gt;</v>
      </c>
      <c r="O168" s="64"/>
    </row>
    <row r="169" spans="1:15">
      <c r="A169" s="93">
        <f>ItemFood!B16</f>
        <v>69008</v>
      </c>
      <c r="B169" s="85">
        <f>ItemFood!C16</f>
        <v>6</v>
      </c>
      <c r="C169" s="65" t="str">
        <f>ItemFood!D16</f>
        <v>spider cake</v>
      </c>
      <c r="D169" s="65" t="str">
        <f>ItemFood!S16</f>
        <v>food_spider_cake</v>
      </c>
      <c r="E169" s="65"/>
      <c r="F169" s="65"/>
      <c r="G169" s="65"/>
      <c r="H169" s="65"/>
      <c r="I169" s="85"/>
      <c r="J169" s="65"/>
      <c r="K169" s="65"/>
      <c r="L169" s="85"/>
      <c r="M169" s="65"/>
      <c r="N169" s="65" t="str">
        <f t="shared" ref="N169:N172" si="22">"&lt;Item Id="""&amp;A169&amp;""" Type="""&amp;B169&amp;""" Name="""&amp;C169&amp;""" getImage="""&amp;D169&amp;""" Icon="""&amp;E169&amp;""" StoryBg="""&amp;F169&amp;""" AudioId="""&amp;G169&amp;""" Description="""&amp;H169&amp;""" PetType="""&amp;I169&amp;""" Image="""&amp;J169&amp;""" Audio="""&amp;K169&amp;""" Animation="""&amp;L169&amp;""" Preview="""&amp;M169&amp;"""/&gt;"</f>
        <v>&lt;Item Id="69008" Type="6" Name="spider cake" getImage="food_spider_cake" Icon="" StoryBg="" AudioId="" Description="" PetType="" Image="" Audio="" Animation="" Preview=""/&gt;</v>
      </c>
      <c r="O169" s="66"/>
    </row>
    <row r="170" spans="1:15">
      <c r="A170" s="93">
        <f>ItemFood!B17</f>
        <v>69009</v>
      </c>
      <c r="B170" s="85">
        <f>ItemFood!C17</f>
        <v>6</v>
      </c>
      <c r="C170" s="65" t="str">
        <f>ItemFood!D17</f>
        <v>toffee apple</v>
      </c>
      <c r="D170" s="65" t="str">
        <f>ItemFood!S17</f>
        <v>food_toffee_apple</v>
      </c>
      <c r="E170" s="65"/>
      <c r="F170" s="65"/>
      <c r="G170" s="65"/>
      <c r="H170" s="65"/>
      <c r="I170" s="85"/>
      <c r="J170" s="65"/>
      <c r="K170" s="65"/>
      <c r="L170" s="85"/>
      <c r="M170" s="65"/>
      <c r="N170" s="65" t="str">
        <f t="shared" si="22"/>
        <v>&lt;Item Id="69009" Type="6" Name="toffee apple" getImage="food_toffee_apple" Icon="" StoryBg="" AudioId="" Description="" PetType="" Image="" Audio="" Animation="" Preview=""/&gt;</v>
      </c>
      <c r="O170" s="66"/>
    </row>
    <row r="171" spans="1:15">
      <c r="A171" s="93">
        <f>ItemFood!B18</f>
        <v>69010</v>
      </c>
      <c r="B171" s="85">
        <f>ItemFood!C18</f>
        <v>6</v>
      </c>
      <c r="C171" s="65" t="str">
        <f>ItemFood!D18</f>
        <v>mummy chocolate</v>
      </c>
      <c r="D171" s="65" t="str">
        <f>ItemFood!S18</f>
        <v>food_mummy_chocolate</v>
      </c>
      <c r="E171" s="65"/>
      <c r="F171" s="65"/>
      <c r="G171" s="65"/>
      <c r="H171" s="65"/>
      <c r="I171" s="85"/>
      <c r="J171" s="65"/>
      <c r="K171" s="65"/>
      <c r="L171" s="85"/>
      <c r="M171" s="65"/>
      <c r="N171" s="65" t="str">
        <f t="shared" si="22"/>
        <v>&lt;Item Id="69010" Type="6" Name="mummy chocolate" getImage="food_mummy_chocolate" Icon="" StoryBg="" AudioId="" Description="" PetType="" Image="" Audio="" Animation="" Preview=""/&gt;</v>
      </c>
      <c r="O171" s="66"/>
    </row>
    <row r="172" spans="1:15">
      <c r="A172" s="93">
        <f>ItemFood!B19</f>
        <v>69011</v>
      </c>
      <c r="B172" s="85">
        <f>ItemFood!C19</f>
        <v>6</v>
      </c>
      <c r="C172" s="65" t="str">
        <f>ItemFood!D19</f>
        <v>skull cookie</v>
      </c>
      <c r="D172" s="65" t="str">
        <f>ItemFood!S19</f>
        <v>food_skull_cookie</v>
      </c>
      <c r="E172" s="65"/>
      <c r="F172" s="65"/>
      <c r="G172" s="65"/>
      <c r="H172" s="65"/>
      <c r="I172" s="85"/>
      <c r="J172" s="65"/>
      <c r="K172" s="65"/>
      <c r="L172" s="85"/>
      <c r="M172" s="65"/>
      <c r="N172" s="65" t="str">
        <f t="shared" si="22"/>
        <v>&lt;Item Id="69011" Type="6" Name="skull cookie" getImage="food_skull_cookie" Icon="" StoryBg="" AudioId="" Description="" PetType="" Image="" Audio="" Animation="" Preview=""/&gt;</v>
      </c>
      <c r="O172" s="66"/>
    </row>
    <row r="173" spans="1:15">
      <c r="A173" s="94">
        <f>ItemFood!B20</f>
        <v>69012</v>
      </c>
      <c r="B173" s="86">
        <f>ItemFood!C20</f>
        <v>6</v>
      </c>
      <c r="C173" s="72" t="str">
        <f>ItemFood!D20</f>
        <v>opensandwich</v>
      </c>
      <c r="D173" s="72" t="str">
        <f>ItemFood!S20</f>
        <v>food_opensandwich</v>
      </c>
      <c r="E173" s="72"/>
      <c r="F173" s="72"/>
      <c r="G173" s="72"/>
      <c r="H173" s="72"/>
      <c r="I173" s="86"/>
      <c r="J173" s="72"/>
      <c r="K173" s="72"/>
      <c r="L173" s="86"/>
      <c r="M173" s="72"/>
      <c r="N173" s="72" t="str">
        <f t="shared" ref="N173:N176" si="23">"&lt;Item Id="""&amp;A173&amp;""" Type="""&amp;B173&amp;""" Name="""&amp;C173&amp;""" getImage="""&amp;D173&amp;""" Icon="""&amp;E173&amp;""" StoryBg="""&amp;F173&amp;""" AudioId="""&amp;G173&amp;""" Description="""&amp;H173&amp;""" PetType="""&amp;I173&amp;""" Image="""&amp;J173&amp;""" Audio="""&amp;K173&amp;""" Animation="""&amp;L173&amp;""" Preview="""&amp;M173&amp;"""/&gt;"</f>
        <v>&lt;Item Id="69012" Type="6" Name="opensandwich" getImage="food_opensandwich" Icon="" StoryBg="" AudioId="" Description="" PetType="" Image="" Audio="" Animation="" Preview=""/&gt;</v>
      </c>
      <c r="O173" s="73"/>
    </row>
    <row r="174" spans="1:15">
      <c r="A174" s="94">
        <f>ItemFood!B21</f>
        <v>69013</v>
      </c>
      <c r="B174" s="86">
        <f>ItemFood!C21</f>
        <v>6</v>
      </c>
      <c r="C174" s="72" t="str">
        <f>ItemFood!D21</f>
        <v>fruitdanish</v>
      </c>
      <c r="D174" s="72" t="str">
        <f>ItemFood!S21</f>
        <v>food_fruitdanish</v>
      </c>
      <c r="E174" s="72"/>
      <c r="F174" s="72"/>
      <c r="G174" s="72"/>
      <c r="H174" s="72"/>
      <c r="I174" s="86"/>
      <c r="J174" s="72"/>
      <c r="K174" s="72"/>
      <c r="L174" s="86"/>
      <c r="M174" s="72"/>
      <c r="N174" s="72" t="str">
        <f t="shared" si="23"/>
        <v>&lt;Item Id="69013" Type="6" Name="fruitdanish" getImage="food_fruitdanish" Icon="" StoryBg="" AudioId="" Description="" PetType="" Image="" Audio="" Animation="" Preview=""/&gt;</v>
      </c>
      <c r="O174" s="73"/>
    </row>
    <row r="175" spans="1:15">
      <c r="A175" s="94">
        <f>ItemFood!B22</f>
        <v>69014</v>
      </c>
      <c r="B175" s="86">
        <f>ItemFood!C22</f>
        <v>6</v>
      </c>
      <c r="C175" s="72" t="str">
        <f>ItemFood!D22</f>
        <v>herring</v>
      </c>
      <c r="D175" s="72" t="str">
        <f>ItemFood!S22</f>
        <v>food_herring</v>
      </c>
      <c r="E175" s="72"/>
      <c r="F175" s="72"/>
      <c r="G175" s="72"/>
      <c r="H175" s="72"/>
      <c r="I175" s="86"/>
      <c r="J175" s="72"/>
      <c r="K175" s="72"/>
      <c r="L175" s="86"/>
      <c r="M175" s="72"/>
      <c r="N175" s="72" t="str">
        <f t="shared" si="23"/>
        <v>&lt;Item Id="69014" Type="6" Name="herring" getImage="food_herring" Icon="" StoryBg="" AudioId="" Description="" PetType="" Image="" Audio="" Animation="" Preview=""/&gt;</v>
      </c>
      <c r="O175" s="73"/>
    </row>
    <row r="176" spans="1:15">
      <c r="A176" s="94">
        <f>ItemFood!B23</f>
        <v>69015</v>
      </c>
      <c r="B176" s="86">
        <f>ItemFood!C23</f>
        <v>6</v>
      </c>
      <c r="C176" s="72" t="str">
        <f>ItemFood!D23</f>
        <v>meatball</v>
      </c>
      <c r="D176" s="72" t="str">
        <f>ItemFood!S23</f>
        <v>food_meatball</v>
      </c>
      <c r="E176" s="72"/>
      <c r="F176" s="72"/>
      <c r="G176" s="72"/>
      <c r="H176" s="72"/>
      <c r="I176" s="86"/>
      <c r="J176" s="72"/>
      <c r="K176" s="72"/>
      <c r="L176" s="86"/>
      <c r="M176" s="72"/>
      <c r="N176" s="72" t="str">
        <f t="shared" si="23"/>
        <v>&lt;Item Id="69015" Type="6" Name="meatball" getImage="food_meatball" Icon="" StoryBg="" AudioId="" Description="" PetType="" Image="" Audio="" Animation="" Preview=""/&gt;</v>
      </c>
      <c r="O176" s="73"/>
    </row>
    <row r="177" spans="1:15">
      <c r="A177" s="102">
        <f>ItemFood!B24</f>
        <v>69016</v>
      </c>
      <c r="B177" s="103">
        <f>ItemFood!C24</f>
        <v>6</v>
      </c>
      <c r="C177" s="104" t="str">
        <f>ItemFood!D24</f>
        <v>cake</v>
      </c>
      <c r="D177" s="104" t="str">
        <f>ItemFood!S24</f>
        <v>food_cake</v>
      </c>
      <c r="E177" s="105"/>
      <c r="F177" s="105"/>
      <c r="G177" s="105"/>
      <c r="H177" s="105"/>
      <c r="I177" s="106"/>
      <c r="J177" s="105"/>
      <c r="K177" s="105"/>
      <c r="L177" s="106"/>
      <c r="M177" s="105"/>
      <c r="N177" s="104" t="str">
        <f t="shared" ref="N177:N181" si="24">"&lt;Item Id="""&amp;A177&amp;""" Type="""&amp;B177&amp;""" Name="""&amp;C177&amp;""" getImage="""&amp;D177&amp;""" Icon="""&amp;E177&amp;""" StoryBg="""&amp;F177&amp;""" AudioId="""&amp;G177&amp;""" Description="""&amp;H177&amp;""" PetType="""&amp;I177&amp;""" Image="""&amp;J177&amp;""" Audio="""&amp;K177&amp;""" Animation="""&amp;L177&amp;""" Preview="""&amp;M177&amp;"""/&gt;"</f>
        <v>&lt;Item Id="69016" Type="6" Name="cake" getImage="food_cake" Icon="" StoryBg="" AudioId="" Description="" PetType="" Image="" Audio="" Animation="" Preview=""/&gt;</v>
      </c>
      <c r="O177" s="107"/>
    </row>
    <row r="178" spans="1:15">
      <c r="A178" s="102">
        <f>ItemFood!B25</f>
        <v>69017</v>
      </c>
      <c r="B178" s="103">
        <f>ItemFood!C25</f>
        <v>6</v>
      </c>
      <c r="C178" s="104" t="str">
        <f>ItemFood!D25</f>
        <v>candy</v>
      </c>
      <c r="D178" s="104" t="str">
        <f>ItemFood!S25</f>
        <v>food_candy</v>
      </c>
      <c r="E178" s="105"/>
      <c r="F178" s="105"/>
      <c r="G178" s="105"/>
      <c r="H178" s="105"/>
      <c r="I178" s="106"/>
      <c r="J178" s="105"/>
      <c r="K178" s="105"/>
      <c r="L178" s="106"/>
      <c r="M178" s="105"/>
      <c r="N178" s="104" t="str">
        <f t="shared" si="24"/>
        <v>&lt;Item Id="69017" Type="6" Name="candy" getImage="food_candy" Icon="" StoryBg="" AudioId="" Description="" PetType="" Image="" Audio="" Animation="" Preview=""/&gt;</v>
      </c>
      <c r="O178" s="107"/>
    </row>
    <row r="179" spans="1:15">
      <c r="A179" s="102">
        <f>ItemFood!B26</f>
        <v>69018</v>
      </c>
      <c r="B179" s="103">
        <f>ItemFood!C26</f>
        <v>6</v>
      </c>
      <c r="C179" s="104" t="str">
        <f>ItemFood!D26</f>
        <v>chicken</v>
      </c>
      <c r="D179" s="104" t="str">
        <f>ItemFood!S26</f>
        <v>food_chicken</v>
      </c>
      <c r="E179" s="105"/>
      <c r="F179" s="105"/>
      <c r="G179" s="105"/>
      <c r="H179" s="105"/>
      <c r="I179" s="106"/>
      <c r="J179" s="105"/>
      <c r="K179" s="105"/>
      <c r="L179" s="106"/>
      <c r="M179" s="105"/>
      <c r="N179" s="104" t="str">
        <f t="shared" si="24"/>
        <v>&lt;Item Id="69018" Type="6" Name="chicken" getImage="food_chicken" Icon="" StoryBg="" AudioId="" Description="" PetType="" Image="" Audio="" Animation="" Preview=""/&gt;</v>
      </c>
      <c r="O179" s="107"/>
    </row>
    <row r="180" spans="1:15">
      <c r="A180" s="102">
        <f>ItemFood!B27</f>
        <v>69019</v>
      </c>
      <c r="B180" s="103">
        <f>ItemFood!C27</f>
        <v>6</v>
      </c>
      <c r="C180" s="104" t="str">
        <f>ItemFood!D27</f>
        <v>ginger bread</v>
      </c>
      <c r="D180" s="104" t="str">
        <f>ItemFood!S27</f>
        <v>food_gingerbread</v>
      </c>
      <c r="E180" s="105"/>
      <c r="F180" s="105"/>
      <c r="G180" s="105"/>
      <c r="H180" s="105"/>
      <c r="I180" s="106"/>
      <c r="J180" s="105"/>
      <c r="K180" s="105"/>
      <c r="L180" s="106"/>
      <c r="M180" s="105"/>
      <c r="N180" s="104" t="str">
        <f t="shared" si="24"/>
        <v>&lt;Item Id="69019" Type="6" Name="ginger bread" getImage="food_gingerbread" Icon="" StoryBg="" AudioId="" Description="" PetType="" Image="" Audio="" Animation="" Preview=""/&gt;</v>
      </c>
      <c r="O180" s="107"/>
    </row>
    <row r="181" spans="1:15">
      <c r="A181" s="102">
        <f>ItemFood!B28</f>
        <v>69020</v>
      </c>
      <c r="B181" s="103">
        <f>ItemFood!C28</f>
        <v>6</v>
      </c>
      <c r="C181" s="104" t="str">
        <f>ItemFood!D28</f>
        <v>pudding</v>
      </c>
      <c r="D181" s="104" t="str">
        <f>ItemFood!S28</f>
        <v>food_pudding</v>
      </c>
      <c r="E181" s="105"/>
      <c r="F181" s="105"/>
      <c r="G181" s="105"/>
      <c r="H181" s="105"/>
      <c r="I181" s="106"/>
      <c r="J181" s="105"/>
      <c r="K181" s="105"/>
      <c r="L181" s="106"/>
      <c r="M181" s="105"/>
      <c r="N181" s="104" t="str">
        <f t="shared" si="24"/>
        <v>&lt;Item Id="69020" Type="6" Name="pudding" getImage="food_pudding" Icon="" StoryBg="" AudioId="" Description="" PetType="" Image="" Audio="" Animation="" Preview=""/&gt;</v>
      </c>
      <c r="O181" s="107"/>
    </row>
  </sheetData>
  <autoFilter ref="A1:O168" xr:uid="{00000000-0009-0000-0000-000000000000}"/>
  <mergeCells count="2">
    <mergeCell ref="A164:O164"/>
    <mergeCell ref="A17:O17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3" sqref="P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style="124" bestFit="1" customWidth="1"/>
    <col min="18" max="19" width="6.625" bestFit="1" customWidth="1"/>
    <col min="20" max="21" width="7" style="124" bestFit="1" customWidth="1"/>
    <col min="22" max="23" width="6.625" bestFit="1" customWidth="1"/>
    <col min="24" max="25" width="7" style="124" bestFit="1" customWidth="1"/>
    <col min="26" max="27" width="6.625" bestFit="1" customWidth="1"/>
    <col min="28" max="28" width="30.625" customWidth="1"/>
  </cols>
  <sheetData>
    <row r="1" spans="1:28">
      <c r="A1" s="131" t="s">
        <v>1095</v>
      </c>
      <c r="B1" s="131"/>
      <c r="C1" s="131"/>
      <c r="D1" s="31"/>
      <c r="E1" s="132" t="s">
        <v>1096</v>
      </c>
      <c r="F1" s="132"/>
      <c r="G1" s="32" t="s">
        <v>1097</v>
      </c>
      <c r="H1" s="133" t="s">
        <v>1098</v>
      </c>
      <c r="I1" s="134"/>
      <c r="J1" s="135" t="s">
        <v>1099</v>
      </c>
      <c r="K1" s="135"/>
      <c r="L1" s="135"/>
      <c r="M1" s="135"/>
      <c r="N1" s="135"/>
      <c r="O1" s="135"/>
      <c r="P1" s="136" t="s">
        <v>1100</v>
      </c>
      <c r="Q1" s="136"/>
      <c r="R1" s="136"/>
      <c r="S1" s="136"/>
      <c r="T1" s="137" t="s">
        <v>1101</v>
      </c>
      <c r="U1" s="137"/>
      <c r="V1" s="137"/>
      <c r="W1" s="137"/>
      <c r="X1" s="128" t="s">
        <v>1102</v>
      </c>
      <c r="Y1" s="128"/>
      <c r="Z1" s="128"/>
      <c r="AA1" s="128"/>
      <c r="AB1" s="129" t="s">
        <v>1103</v>
      </c>
    </row>
    <row r="2" spans="1:28">
      <c r="A2" s="33" t="s">
        <v>1104</v>
      </c>
      <c r="B2" s="113" t="s">
        <v>1105</v>
      </c>
      <c r="C2" s="113" t="s">
        <v>1106</v>
      </c>
      <c r="D2" s="34"/>
      <c r="E2" s="35" t="s">
        <v>1105</v>
      </c>
      <c r="F2" s="35" t="s">
        <v>1106</v>
      </c>
      <c r="G2" s="35" t="s">
        <v>1107</v>
      </c>
      <c r="H2" s="36" t="s">
        <v>1108</v>
      </c>
      <c r="I2" s="36" t="s">
        <v>1109</v>
      </c>
      <c r="J2" s="114" t="s">
        <v>1108</v>
      </c>
      <c r="K2" s="114" t="s">
        <v>1109</v>
      </c>
      <c r="L2" s="114" t="s">
        <v>1110</v>
      </c>
      <c r="M2" s="114" t="s">
        <v>1111</v>
      </c>
      <c r="N2" s="114" t="s">
        <v>1112</v>
      </c>
      <c r="O2" s="114" t="s">
        <v>1113</v>
      </c>
      <c r="P2" s="122" t="s">
        <v>2006</v>
      </c>
      <c r="Q2" s="122" t="s">
        <v>2007</v>
      </c>
      <c r="R2" s="115" t="s">
        <v>1114</v>
      </c>
      <c r="S2" s="115" t="s">
        <v>1115</v>
      </c>
      <c r="T2" s="125" t="s">
        <v>2008</v>
      </c>
      <c r="U2" s="125" t="s">
        <v>2009</v>
      </c>
      <c r="V2" s="37" t="s">
        <v>1114</v>
      </c>
      <c r="W2" s="37" t="s">
        <v>1115</v>
      </c>
      <c r="X2" s="126" t="s">
        <v>2008</v>
      </c>
      <c r="Y2" s="126" t="s">
        <v>2009</v>
      </c>
      <c r="Z2" s="38" t="s">
        <v>1114</v>
      </c>
      <c r="AA2" s="38" t="s">
        <v>1115</v>
      </c>
      <c r="AB2" s="130"/>
    </row>
    <row r="3" spans="1:28">
      <c r="A3" s="39" t="s">
        <v>1116</v>
      </c>
      <c r="B3" s="39" t="str">
        <f>MID(A3,FIND("level=",A3)+7,FIND(""" exp=",A3)-FIND("level=",A3)-7)</f>
        <v>1</v>
      </c>
      <c r="C3" s="39" t="str">
        <f>MID(A3,FIND("exp=",A3)+5,FIND("""/&gt;",A3)-FIND("exp=",A3)-5)</f>
        <v>45</v>
      </c>
      <c r="D3" s="31"/>
      <c r="E3" s="40">
        <v>1</v>
      </c>
      <c r="F3" s="40">
        <v>45</v>
      </c>
      <c r="G3" s="40">
        <v>30</v>
      </c>
      <c r="H3" s="41">
        <v>62</v>
      </c>
      <c r="I3" s="41">
        <v>62</v>
      </c>
      <c r="J3" s="42">
        <v>2</v>
      </c>
      <c r="K3" s="42">
        <v>2</v>
      </c>
      <c r="L3" s="42">
        <v>2</v>
      </c>
      <c r="M3" s="42">
        <f>1+ROUNDDOWN(L3 * 0.15,0)</f>
        <v>1</v>
      </c>
      <c r="N3" s="42">
        <v>0.8</v>
      </c>
      <c r="O3" s="42">
        <v>0.1</v>
      </c>
      <c r="P3" s="123">
        <v>37</v>
      </c>
      <c r="Q3" s="123">
        <v>10000</v>
      </c>
      <c r="R3" s="43">
        <v>10</v>
      </c>
      <c r="S3" s="43">
        <v>10</v>
      </c>
      <c r="T3" s="37">
        <v>51</v>
      </c>
      <c r="U3" s="125">
        <v>10001</v>
      </c>
      <c r="V3" s="37">
        <v>15</v>
      </c>
      <c r="W3" s="37">
        <v>15</v>
      </c>
      <c r="X3" s="126">
        <v>104</v>
      </c>
      <c r="Y3" s="126">
        <v>10002</v>
      </c>
      <c r="Z3" s="38">
        <v>20</v>
      </c>
      <c r="AA3" s="38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
  &lt;DrinkWater coinDL="2" coinUL="2" expN="2" expG="1" rate30="0.8" rateMore="0.1" /&gt;
  &lt;DailyGoal percent="0.3" coin="37" award="10000" expDL="10" expUL="10" /&gt;
  &lt;DailyGoal percent="0.6" coin="51" award="10001" expDL="15" expUL="15" /&gt;
  &lt;DailyGoal percent="1.0" coin="104" award="10002" expDL="20" expUL="20" /&gt;
&lt;/LevelUp&gt;</v>
      </c>
    </row>
    <row r="4" spans="1:28">
      <c r="A4" s="39" t="s">
        <v>1117</v>
      </c>
      <c r="B4" s="39" t="str">
        <f t="shared" ref="B4:B67" si="0">MID(A4,FIND("level=",A4)+7,FIND(""" exp=",A4)-FIND("level=",A4)-7)</f>
        <v>2</v>
      </c>
      <c r="C4" s="39" t="str">
        <f t="shared" ref="C4:C67" si="1">MID(A4,FIND("exp=",A4)+5,FIND("""/&gt;",A4)-FIND("exp=",A4)-5)</f>
        <v>70</v>
      </c>
      <c r="D4" s="31"/>
      <c r="E4" s="40">
        <v>2</v>
      </c>
      <c r="F4" s="40">
        <v>70</v>
      </c>
      <c r="G4" s="40">
        <v>32</v>
      </c>
      <c r="H4" s="41">
        <v>64</v>
      </c>
      <c r="I4" s="41">
        <v>64</v>
      </c>
      <c r="J4" s="42">
        <v>2</v>
      </c>
      <c r="K4" s="42">
        <v>2</v>
      </c>
      <c r="L4" s="42">
        <v>2</v>
      </c>
      <c r="M4" s="42">
        <f t="shared" ref="M4:M67" si="2">1+ROUNDDOWN(L4 * 0.15,0)</f>
        <v>1</v>
      </c>
      <c r="N4" s="42">
        <v>0.8</v>
      </c>
      <c r="O4" s="42">
        <v>0.1</v>
      </c>
      <c r="P4" s="123">
        <v>40</v>
      </c>
      <c r="Q4" s="123">
        <v>10000</v>
      </c>
      <c r="R4" s="43">
        <v>12</v>
      </c>
      <c r="S4" s="43">
        <v>12</v>
      </c>
      <c r="T4" s="37">
        <v>53</v>
      </c>
      <c r="U4" s="125">
        <v>10001</v>
      </c>
      <c r="V4" s="37">
        <v>18</v>
      </c>
      <c r="W4" s="37">
        <v>18</v>
      </c>
      <c r="X4" s="126">
        <v>107</v>
      </c>
      <c r="Y4" s="126">
        <v>10002</v>
      </c>
      <c r="Z4" s="38">
        <v>24</v>
      </c>
      <c r="AA4" s="38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
  &lt;DrinkWater coinDL="2" coinUL="2" expN="2" expG="1" rate30="0.8" rateMore="0.1" /&gt;
  &lt;DailyGoal percent="0.3" coin="40" award="10000" expDL="12" expUL="12" /&gt;
  &lt;DailyGoal percent="0.6" coin="53" award="10001" expDL="18" expUL="18" /&gt;
  &lt;DailyGoal percent="1.0" coin="107" award="10002" expDL="24" expUL="24" /&gt;
&lt;/LevelUp&gt;</v>
      </c>
    </row>
    <row r="5" spans="1:28">
      <c r="A5" s="39" t="s">
        <v>1118</v>
      </c>
      <c r="B5" s="39" t="str">
        <f t="shared" si="0"/>
        <v>3</v>
      </c>
      <c r="C5" s="39" t="str">
        <f t="shared" si="1"/>
        <v>105</v>
      </c>
      <c r="D5" s="31"/>
      <c r="E5" s="40">
        <v>3</v>
      </c>
      <c r="F5" s="40">
        <v>105</v>
      </c>
      <c r="G5" s="40">
        <v>34</v>
      </c>
      <c r="H5" s="41">
        <v>67</v>
      </c>
      <c r="I5" s="41">
        <v>67</v>
      </c>
      <c r="J5" s="42">
        <v>2</v>
      </c>
      <c r="K5" s="42">
        <v>2</v>
      </c>
      <c r="L5" s="42">
        <v>3</v>
      </c>
      <c r="M5" s="42">
        <f t="shared" si="2"/>
        <v>1</v>
      </c>
      <c r="N5" s="42">
        <v>0.8</v>
      </c>
      <c r="O5" s="42">
        <v>0.1</v>
      </c>
      <c r="P5" s="123">
        <v>41</v>
      </c>
      <c r="Q5" s="123">
        <v>10000</v>
      </c>
      <c r="R5" s="43">
        <v>14</v>
      </c>
      <c r="S5" s="43">
        <v>14</v>
      </c>
      <c r="T5" s="37">
        <v>55</v>
      </c>
      <c r="U5" s="125">
        <v>10001</v>
      </c>
      <c r="V5" s="37">
        <v>21</v>
      </c>
      <c r="W5" s="37">
        <v>21</v>
      </c>
      <c r="X5" s="126">
        <v>109</v>
      </c>
      <c r="Y5" s="126">
        <v>10002</v>
      </c>
      <c r="Z5" s="38">
        <v>28</v>
      </c>
      <c r="AA5" s="38">
        <v>28</v>
      </c>
      <c r="AB5" t="str">
        <f t="shared" si="3"/>
        <v>&lt;LevelUp level="3" exp="105" hunger="34" coinDL="67" coinUL="67"&gt;
  &lt;DrinkWater coinDL="2" coinUL="2" expN="3" expG="1" rate30="0.8" rateMore="0.1" /&gt;
  &lt;DailyGoal percent="0.3" coin="41" award="10000" expDL="14" expUL="14" /&gt;
  &lt;DailyGoal percent="0.6" coin="55" award="10001" expDL="21" expUL="21" /&gt;
  &lt;DailyGoal percent="1.0" coin="109" award="10002" expDL="28" expUL="28" /&gt;
&lt;/LevelUp&gt;</v>
      </c>
    </row>
    <row r="6" spans="1:28">
      <c r="A6" s="39" t="s">
        <v>1119</v>
      </c>
      <c r="B6" s="39" t="str">
        <f t="shared" si="0"/>
        <v>4</v>
      </c>
      <c r="C6" s="39" t="str">
        <f t="shared" si="1"/>
        <v>140</v>
      </c>
      <c r="D6" s="31"/>
      <c r="E6" s="40">
        <v>4</v>
      </c>
      <c r="F6" s="40">
        <v>140</v>
      </c>
      <c r="G6" s="40">
        <v>36</v>
      </c>
      <c r="H6" s="41">
        <v>70</v>
      </c>
      <c r="I6" s="41">
        <v>70</v>
      </c>
      <c r="J6" s="42">
        <v>3</v>
      </c>
      <c r="K6" s="42">
        <v>3</v>
      </c>
      <c r="L6" s="42">
        <v>3</v>
      </c>
      <c r="M6" s="42">
        <f t="shared" si="2"/>
        <v>1</v>
      </c>
      <c r="N6" s="42">
        <v>0.8</v>
      </c>
      <c r="O6" s="42">
        <v>0.1</v>
      </c>
      <c r="P6" s="123">
        <v>43</v>
      </c>
      <c r="Q6" s="123">
        <v>10000</v>
      </c>
      <c r="R6" s="43">
        <v>16</v>
      </c>
      <c r="S6" s="43">
        <v>16</v>
      </c>
      <c r="T6" s="37">
        <v>57</v>
      </c>
      <c r="U6" s="125">
        <v>10001</v>
      </c>
      <c r="V6" s="37">
        <v>24</v>
      </c>
      <c r="W6" s="37">
        <v>24</v>
      </c>
      <c r="X6" s="126">
        <v>112</v>
      </c>
      <c r="Y6" s="126">
        <v>10002</v>
      </c>
      <c r="Z6" s="38">
        <v>32</v>
      </c>
      <c r="AA6" s="38">
        <v>32</v>
      </c>
      <c r="AB6" t="str">
        <f t="shared" si="3"/>
        <v>&lt;LevelUp level="4" exp="140" hunger="36" coinDL="70" coinUL="70"&gt;
  &lt;DrinkWater coinDL="3" coinUL="3" expN="3" expG="1" rate30="0.8" rateMore="0.1" /&gt;
  &lt;DailyGoal percent="0.3" coin="43" award="10000" expDL="16" expUL="16" /&gt;
  &lt;DailyGoal percent="0.6" coin="57" award="10001" expDL="24" expUL="24" /&gt;
  &lt;DailyGoal percent="1.0" coin="112" award="10002" expDL="32" expUL="32" /&gt;
&lt;/LevelUp&gt;</v>
      </c>
    </row>
    <row r="7" spans="1:28">
      <c r="A7" s="39" t="s">
        <v>1120</v>
      </c>
      <c r="B7" s="39" t="str">
        <f t="shared" si="0"/>
        <v>5</v>
      </c>
      <c r="C7" s="39" t="str">
        <f t="shared" si="1"/>
        <v>160</v>
      </c>
      <c r="D7" s="31"/>
      <c r="E7" s="40">
        <v>5</v>
      </c>
      <c r="F7" s="40">
        <v>160</v>
      </c>
      <c r="G7" s="40">
        <v>38</v>
      </c>
      <c r="H7" s="41">
        <v>73</v>
      </c>
      <c r="I7" s="41">
        <v>73</v>
      </c>
      <c r="J7" s="42">
        <v>3</v>
      </c>
      <c r="K7" s="42">
        <v>3</v>
      </c>
      <c r="L7" s="42">
        <v>3</v>
      </c>
      <c r="M7" s="42">
        <f t="shared" si="2"/>
        <v>1</v>
      </c>
      <c r="N7" s="42">
        <v>0.8</v>
      </c>
      <c r="O7" s="42">
        <v>0.1</v>
      </c>
      <c r="P7" s="123">
        <v>44</v>
      </c>
      <c r="Q7" s="123">
        <v>10000</v>
      </c>
      <c r="R7" s="43">
        <v>18</v>
      </c>
      <c r="S7" s="43">
        <v>18</v>
      </c>
      <c r="T7" s="37">
        <v>59</v>
      </c>
      <c r="U7" s="125">
        <v>10001</v>
      </c>
      <c r="V7" s="37">
        <v>27</v>
      </c>
      <c r="W7" s="37">
        <v>27</v>
      </c>
      <c r="X7" s="126">
        <v>113</v>
      </c>
      <c r="Y7" s="126">
        <v>10002</v>
      </c>
      <c r="Z7" s="38">
        <v>36</v>
      </c>
      <c r="AA7" s="38">
        <v>36</v>
      </c>
      <c r="AB7" t="str">
        <f t="shared" si="3"/>
        <v>&lt;LevelUp level="5" exp="160" hunger="38" coinDL="73" coinUL="73"&gt;
  &lt;DrinkWater coinDL="3" coinUL="3" expN="3" expG="1" rate30="0.8" rateMore="0.1" /&gt;
  &lt;DailyGoal percent="0.3" coin="44" award="10000" expDL="18" expUL="18" /&gt;
  &lt;DailyGoal percent="0.6" coin="59" award="10001" expDL="27" expUL="27" /&gt;
  &lt;DailyGoal percent="1.0" coin="113" award="10002" expDL="36" expUL="36" /&gt;
&lt;/LevelUp&gt;</v>
      </c>
    </row>
    <row r="8" spans="1:28">
      <c r="A8" s="39" t="s">
        <v>1121</v>
      </c>
      <c r="B8" s="39" t="str">
        <f t="shared" si="0"/>
        <v>6</v>
      </c>
      <c r="C8" s="39" t="str">
        <f t="shared" si="1"/>
        <v>175</v>
      </c>
      <c r="D8" s="31"/>
      <c r="E8" s="40">
        <v>6</v>
      </c>
      <c r="F8" s="40">
        <v>175</v>
      </c>
      <c r="G8" s="40">
        <v>40</v>
      </c>
      <c r="H8" s="41">
        <v>77</v>
      </c>
      <c r="I8" s="41">
        <v>77</v>
      </c>
      <c r="J8" s="42">
        <v>3</v>
      </c>
      <c r="K8" s="42">
        <v>3</v>
      </c>
      <c r="L8" s="42">
        <v>4</v>
      </c>
      <c r="M8" s="42">
        <f t="shared" si="2"/>
        <v>1</v>
      </c>
      <c r="N8" s="42">
        <v>0.8</v>
      </c>
      <c r="O8" s="42">
        <v>0.1</v>
      </c>
      <c r="P8" s="123">
        <v>45</v>
      </c>
      <c r="Q8" s="123">
        <v>10000</v>
      </c>
      <c r="R8" s="43">
        <v>20</v>
      </c>
      <c r="S8" s="43">
        <v>20</v>
      </c>
      <c r="T8" s="37">
        <v>60</v>
      </c>
      <c r="U8" s="125">
        <v>10001</v>
      </c>
      <c r="V8" s="37">
        <v>30</v>
      </c>
      <c r="W8" s="37">
        <v>30</v>
      </c>
      <c r="X8" s="126">
        <v>115</v>
      </c>
      <c r="Y8" s="126">
        <v>10002</v>
      </c>
      <c r="Z8" s="38">
        <v>40</v>
      </c>
      <c r="AA8" s="38">
        <v>40</v>
      </c>
      <c r="AB8" t="str">
        <f t="shared" si="3"/>
        <v>&lt;LevelUp level="6" exp="175" hunger="40" coinDL="77" coinUL="77"&gt;
  &lt;DrinkWater coinDL="3" coinUL="3" expN="4" expG="1" rate30="0.8" rateMore="0.1" /&gt;
  &lt;DailyGoal percent="0.3" coin="45" award="10000" expDL="20" expUL="20" /&gt;
  &lt;DailyGoal percent="0.6" coin="60" award="10001" expDL="30" expUL="30" /&gt;
  &lt;DailyGoal percent="1.0" coin="115" award="10002" expDL="40" expUL="40" /&gt;
&lt;/LevelUp&gt;</v>
      </c>
    </row>
    <row r="9" spans="1:28">
      <c r="A9" s="39" t="s">
        <v>1122</v>
      </c>
      <c r="B9" s="39" t="str">
        <f t="shared" si="0"/>
        <v>7</v>
      </c>
      <c r="C9" s="39" t="str">
        <f t="shared" si="1"/>
        <v>180</v>
      </c>
      <c r="D9" s="31"/>
      <c r="E9" s="40">
        <v>7</v>
      </c>
      <c r="F9" s="40">
        <v>180</v>
      </c>
      <c r="G9" s="40">
        <v>42</v>
      </c>
      <c r="H9" s="41">
        <v>80</v>
      </c>
      <c r="I9" s="41">
        <v>80</v>
      </c>
      <c r="J9" s="42">
        <v>3</v>
      </c>
      <c r="K9" s="42">
        <v>3</v>
      </c>
      <c r="L9" s="42">
        <v>4</v>
      </c>
      <c r="M9" s="42">
        <f t="shared" si="2"/>
        <v>1</v>
      </c>
      <c r="N9" s="42">
        <v>0.8</v>
      </c>
      <c r="O9" s="42">
        <v>0.1</v>
      </c>
      <c r="P9" s="123">
        <v>47</v>
      </c>
      <c r="Q9" s="123">
        <v>10000</v>
      </c>
      <c r="R9" s="43">
        <v>22</v>
      </c>
      <c r="S9" s="43">
        <v>22</v>
      </c>
      <c r="T9" s="37">
        <v>61</v>
      </c>
      <c r="U9" s="125">
        <v>10001</v>
      </c>
      <c r="V9" s="37">
        <v>33</v>
      </c>
      <c r="W9" s="37">
        <v>33</v>
      </c>
      <c r="X9" s="126">
        <v>117</v>
      </c>
      <c r="Y9" s="126">
        <v>10002</v>
      </c>
      <c r="Z9" s="38">
        <v>44</v>
      </c>
      <c r="AA9" s="38">
        <v>44</v>
      </c>
      <c r="AB9" t="str">
        <f t="shared" si="3"/>
        <v>&lt;LevelUp level="7" exp="180" hunger="42" coinDL="80" coinUL="80"&gt;
  &lt;DrinkWater coinDL="3" coinUL="3" expN="4" expG="1" rate30="0.8" rateMore="0.1" /&gt;
  &lt;DailyGoal percent="0.3" coin="47" award="10000" expDL="22" expUL="22" /&gt;
  &lt;DailyGoal percent="0.6" coin="61" award="10001" expDL="33" expUL="33" /&gt;
  &lt;DailyGoal percent="1.0" coin="117" award="10002" expDL="44" expUL="44" /&gt;
&lt;/LevelUp&gt;</v>
      </c>
    </row>
    <row r="10" spans="1:28">
      <c r="A10" s="39" t="s">
        <v>1123</v>
      </c>
      <c r="B10" s="39" t="str">
        <f t="shared" si="0"/>
        <v>8</v>
      </c>
      <c r="C10" s="39" t="str">
        <f t="shared" si="1"/>
        <v>220</v>
      </c>
      <c r="D10" s="31"/>
      <c r="E10" s="40">
        <v>8</v>
      </c>
      <c r="F10" s="40">
        <v>220</v>
      </c>
      <c r="G10" s="40">
        <v>44</v>
      </c>
      <c r="H10" s="41">
        <v>84</v>
      </c>
      <c r="I10" s="41">
        <v>84</v>
      </c>
      <c r="J10" s="42">
        <v>3</v>
      </c>
      <c r="K10" s="42">
        <v>3</v>
      </c>
      <c r="L10" s="42">
        <v>4</v>
      </c>
      <c r="M10" s="42">
        <f t="shared" si="2"/>
        <v>1</v>
      </c>
      <c r="N10" s="42">
        <v>0.8</v>
      </c>
      <c r="O10" s="42">
        <v>0.1</v>
      </c>
      <c r="P10" s="123">
        <v>48</v>
      </c>
      <c r="Q10" s="123">
        <v>10000</v>
      </c>
      <c r="R10" s="43">
        <v>24</v>
      </c>
      <c r="S10" s="43">
        <v>24</v>
      </c>
      <c r="T10" s="37">
        <v>62</v>
      </c>
      <c r="U10" s="125">
        <v>10001</v>
      </c>
      <c r="V10" s="37">
        <v>36</v>
      </c>
      <c r="W10" s="37">
        <v>36</v>
      </c>
      <c r="X10" s="126">
        <v>118</v>
      </c>
      <c r="Y10" s="126">
        <v>10002</v>
      </c>
      <c r="Z10" s="38">
        <v>48</v>
      </c>
      <c r="AA10" s="38">
        <v>48</v>
      </c>
      <c r="AB10" t="str">
        <f t="shared" si="3"/>
        <v>&lt;LevelUp level="8" exp="220" hunger="44" coinDL="84" coinUL="84"&gt;
  &lt;DrinkWater coinDL="3" coinUL="3" expN="4" expG="1" rate30="0.8" rateMore="0.1" /&gt;
  &lt;DailyGoal percent="0.3" coin="48" award="10000" expDL="24" expUL="24" /&gt;
  &lt;DailyGoal percent="0.6" coin="62" award="10001" expDL="36" expUL="36" /&gt;
  &lt;DailyGoal percent="1.0" coin="118" award="10002" expDL="48" expUL="48" /&gt;
&lt;/LevelUp&gt;</v>
      </c>
    </row>
    <row r="11" spans="1:28">
      <c r="A11" s="39" t="s">
        <v>1124</v>
      </c>
      <c r="B11" s="39" t="str">
        <f t="shared" si="0"/>
        <v>9</v>
      </c>
      <c r="C11" s="39" t="str">
        <f t="shared" si="1"/>
        <v>400</v>
      </c>
      <c r="D11" s="31"/>
      <c r="E11" s="40">
        <v>9</v>
      </c>
      <c r="F11" s="40">
        <v>400</v>
      </c>
      <c r="G11" s="40">
        <v>46</v>
      </c>
      <c r="H11" s="41">
        <v>87</v>
      </c>
      <c r="I11" s="41">
        <v>87</v>
      </c>
      <c r="J11" s="42">
        <v>3</v>
      </c>
      <c r="K11" s="42">
        <v>3</v>
      </c>
      <c r="L11" s="42">
        <v>5</v>
      </c>
      <c r="M11" s="42">
        <f t="shared" si="2"/>
        <v>1</v>
      </c>
      <c r="N11" s="42">
        <v>0.8</v>
      </c>
      <c r="O11" s="42">
        <v>0.1</v>
      </c>
      <c r="P11" s="123">
        <v>49</v>
      </c>
      <c r="Q11" s="123">
        <v>10000</v>
      </c>
      <c r="R11" s="43">
        <v>26</v>
      </c>
      <c r="S11" s="43">
        <v>26</v>
      </c>
      <c r="T11" s="37">
        <v>64</v>
      </c>
      <c r="U11" s="125">
        <v>10001</v>
      </c>
      <c r="V11" s="37">
        <v>39</v>
      </c>
      <c r="W11" s="37">
        <v>39</v>
      </c>
      <c r="X11" s="126">
        <v>120</v>
      </c>
      <c r="Y11" s="126">
        <v>10002</v>
      </c>
      <c r="Z11" s="38">
        <v>52</v>
      </c>
      <c r="AA11" s="38">
        <v>52</v>
      </c>
      <c r="AB11" t="str">
        <f t="shared" si="3"/>
        <v>&lt;LevelUp level="9" exp="400" hunger="46" coinDL="87" coinUL="87"&gt;
  &lt;DrinkWater coinDL="3" coinUL="3" expN="5" expG="1" rate30="0.8" rateMore="0.1" /&gt;
  &lt;DailyGoal percent="0.3" coin="49" award="10000" expDL="26" expUL="26" /&gt;
  &lt;DailyGoal percent="0.6" coin="64" award="10001" expDL="39" expUL="39" /&gt;
  &lt;DailyGoal percent="1.0" coin="120" award="10002" expDL="52" expUL="52" /&gt;
&lt;/LevelUp&gt;</v>
      </c>
    </row>
    <row r="12" spans="1:28">
      <c r="A12" s="39" t="s">
        <v>1125</v>
      </c>
      <c r="B12" s="39" t="str">
        <f t="shared" si="0"/>
        <v>10</v>
      </c>
      <c r="C12" s="39" t="str">
        <f t="shared" si="1"/>
        <v>485</v>
      </c>
      <c r="D12" s="31"/>
      <c r="E12" s="40">
        <v>10</v>
      </c>
      <c r="F12" s="40">
        <v>485</v>
      </c>
      <c r="G12" s="40">
        <v>48</v>
      </c>
      <c r="H12" s="41">
        <v>91</v>
      </c>
      <c r="I12" s="41">
        <v>91</v>
      </c>
      <c r="J12" s="42">
        <v>3</v>
      </c>
      <c r="K12" s="42">
        <v>3</v>
      </c>
      <c r="L12" s="42">
        <v>5</v>
      </c>
      <c r="M12" s="42">
        <f t="shared" si="2"/>
        <v>1</v>
      </c>
      <c r="N12" s="42">
        <v>0.8</v>
      </c>
      <c r="O12" s="42">
        <v>0.1</v>
      </c>
      <c r="P12" s="123">
        <v>49</v>
      </c>
      <c r="Q12" s="123">
        <v>10000</v>
      </c>
      <c r="R12" s="43">
        <v>28</v>
      </c>
      <c r="S12" s="43">
        <v>28</v>
      </c>
      <c r="T12" s="37">
        <v>65</v>
      </c>
      <c r="U12" s="125">
        <v>10001</v>
      </c>
      <c r="V12" s="37">
        <v>42</v>
      </c>
      <c r="W12" s="37">
        <v>42</v>
      </c>
      <c r="X12" s="126">
        <v>121</v>
      </c>
      <c r="Y12" s="126">
        <v>10002</v>
      </c>
      <c r="Z12" s="38">
        <v>56</v>
      </c>
      <c r="AA12" s="38">
        <v>56</v>
      </c>
      <c r="AB12" t="str">
        <f t="shared" si="3"/>
        <v>&lt;LevelUp level="10" exp="485" hunger="48" coinDL="91" coinUL="91"&gt;
  &lt;DrinkWater coinDL="3" coinUL="3" expN="5" expG="1" rate30="0.8" rateMore="0.1" /&gt;
  &lt;DailyGoal percent="0.3" coin="49" award="10000" expDL="28" expUL="28" /&gt;
  &lt;DailyGoal percent="0.6" coin="65" award="10001" expDL="42" expUL="42" /&gt;
  &lt;DailyGoal percent="1.0" coin="121" award="10002" expDL="56" expUL="56" /&gt;
&lt;/LevelUp&gt;</v>
      </c>
    </row>
    <row r="13" spans="1:28">
      <c r="A13" s="39" t="s">
        <v>1126</v>
      </c>
      <c r="B13" s="39" t="str">
        <f t="shared" si="0"/>
        <v>11</v>
      </c>
      <c r="C13" s="39" t="str">
        <f t="shared" si="1"/>
        <v>560</v>
      </c>
      <c r="D13" s="31"/>
      <c r="E13" s="40">
        <v>11</v>
      </c>
      <c r="F13" s="40">
        <v>560</v>
      </c>
      <c r="G13" s="40">
        <v>50</v>
      </c>
      <c r="H13" s="41">
        <v>95</v>
      </c>
      <c r="I13" s="41">
        <v>95</v>
      </c>
      <c r="J13" s="42">
        <v>3</v>
      </c>
      <c r="K13" s="42">
        <v>3</v>
      </c>
      <c r="L13" s="42">
        <v>5</v>
      </c>
      <c r="M13" s="42">
        <f t="shared" si="2"/>
        <v>1</v>
      </c>
      <c r="N13" s="42">
        <v>0.8</v>
      </c>
      <c r="O13" s="42">
        <v>0.1</v>
      </c>
      <c r="P13" s="123">
        <v>50</v>
      </c>
      <c r="Q13" s="123">
        <v>10000</v>
      </c>
      <c r="R13" s="43">
        <v>30</v>
      </c>
      <c r="S13" s="43">
        <v>30</v>
      </c>
      <c r="T13" s="37">
        <v>66</v>
      </c>
      <c r="U13" s="125">
        <v>10001</v>
      </c>
      <c r="V13" s="37">
        <v>45</v>
      </c>
      <c r="W13" s="37">
        <v>45</v>
      </c>
      <c r="X13" s="126">
        <v>122</v>
      </c>
      <c r="Y13" s="126">
        <v>10002</v>
      </c>
      <c r="Z13" s="38">
        <v>60</v>
      </c>
      <c r="AA13" s="38">
        <v>60</v>
      </c>
      <c r="AB13" t="str">
        <f t="shared" si="3"/>
        <v>&lt;LevelUp level="11" exp="560" hunger="50" coinDL="95" coinUL="95"&gt;
  &lt;DrinkWater coinDL="3" coinUL="3" expN="5" expG="1" rate30="0.8" rateMore="0.1" /&gt;
  &lt;DailyGoal percent="0.3" coin="50" award="10000" expDL="30" expUL="30" /&gt;
  &lt;DailyGoal percent="0.6" coin="66" award="10001" expDL="45" expUL="45" /&gt;
  &lt;DailyGoal percent="1.0" coin="122" award="10002" expDL="60" expUL="60" /&gt;
&lt;/LevelUp&gt;</v>
      </c>
    </row>
    <row r="14" spans="1:28">
      <c r="A14" s="39" t="s">
        <v>1127</v>
      </c>
      <c r="B14" s="39" t="str">
        <f t="shared" si="0"/>
        <v>12</v>
      </c>
      <c r="C14" s="39" t="str">
        <f t="shared" si="1"/>
        <v>720</v>
      </c>
      <c r="D14" s="31"/>
      <c r="E14" s="40">
        <v>12</v>
      </c>
      <c r="F14" s="40">
        <v>720</v>
      </c>
      <c r="G14" s="40">
        <v>52</v>
      </c>
      <c r="H14" s="41">
        <v>99</v>
      </c>
      <c r="I14" s="41">
        <v>99</v>
      </c>
      <c r="J14" s="42">
        <v>3</v>
      </c>
      <c r="K14" s="42">
        <v>3</v>
      </c>
      <c r="L14" s="42">
        <v>6</v>
      </c>
      <c r="M14" s="42">
        <f t="shared" si="2"/>
        <v>1</v>
      </c>
      <c r="N14" s="42">
        <v>0.8</v>
      </c>
      <c r="O14" s="42">
        <v>0.1</v>
      </c>
      <c r="P14" s="123">
        <v>51</v>
      </c>
      <c r="Q14" s="123">
        <v>10000</v>
      </c>
      <c r="R14" s="43">
        <v>32</v>
      </c>
      <c r="S14" s="43">
        <v>32</v>
      </c>
      <c r="T14" s="37">
        <v>66</v>
      </c>
      <c r="U14" s="125">
        <v>10001</v>
      </c>
      <c r="V14" s="37">
        <v>48</v>
      </c>
      <c r="W14" s="37">
        <v>48</v>
      </c>
      <c r="X14" s="126">
        <v>123</v>
      </c>
      <c r="Y14" s="126">
        <v>10002</v>
      </c>
      <c r="Z14" s="38">
        <v>64</v>
      </c>
      <c r="AA14" s="38">
        <v>64</v>
      </c>
      <c r="AB14" t="str">
        <f t="shared" si="3"/>
        <v>&lt;LevelUp level="12" exp="720" hunger="52" coinDL="99" coinUL="99"&gt;
  &lt;DrinkWater coinDL="3" coinUL="3" expN="6" expG="1" rate30="0.8" rateMore="0.1" /&gt;
  &lt;DailyGoal percent="0.3" coin="51" award="10000" expDL="32" expUL="32" /&gt;
  &lt;DailyGoal percent="0.6" coin="66" award="10001" expDL="48" expUL="48" /&gt;
  &lt;DailyGoal percent="1.0" coin="123" award="10002" expDL="64" expUL="64" /&gt;
&lt;/LevelUp&gt;</v>
      </c>
    </row>
    <row r="15" spans="1:28">
      <c r="A15" s="39" t="s">
        <v>1128</v>
      </c>
      <c r="B15" s="39" t="str">
        <f t="shared" si="0"/>
        <v>13</v>
      </c>
      <c r="C15" s="39" t="str">
        <f t="shared" si="1"/>
        <v>820</v>
      </c>
      <c r="D15" s="31"/>
      <c r="E15" s="40">
        <v>13</v>
      </c>
      <c r="F15" s="40">
        <v>820</v>
      </c>
      <c r="G15" s="40">
        <v>54</v>
      </c>
      <c r="H15" s="41">
        <v>103</v>
      </c>
      <c r="I15" s="41">
        <v>103</v>
      </c>
      <c r="J15" s="42">
        <v>3</v>
      </c>
      <c r="K15" s="42">
        <v>3</v>
      </c>
      <c r="L15" s="42">
        <v>6</v>
      </c>
      <c r="M15" s="42">
        <f t="shared" si="2"/>
        <v>1</v>
      </c>
      <c r="N15" s="42">
        <v>0.8</v>
      </c>
      <c r="O15" s="42">
        <v>0.1</v>
      </c>
      <c r="P15" s="123">
        <v>52</v>
      </c>
      <c r="Q15" s="123">
        <v>10000</v>
      </c>
      <c r="R15" s="43">
        <v>34</v>
      </c>
      <c r="S15" s="43">
        <v>34</v>
      </c>
      <c r="T15" s="37">
        <v>67</v>
      </c>
      <c r="U15" s="125">
        <v>10001</v>
      </c>
      <c r="V15" s="37">
        <v>51</v>
      </c>
      <c r="W15" s="37">
        <v>51</v>
      </c>
      <c r="X15" s="126">
        <v>124</v>
      </c>
      <c r="Y15" s="126">
        <v>10002</v>
      </c>
      <c r="Z15" s="38">
        <v>68</v>
      </c>
      <c r="AA15" s="38">
        <v>68</v>
      </c>
      <c r="AB15" t="str">
        <f t="shared" si="3"/>
        <v>&lt;LevelUp level="13" exp="820" hunger="54" coinDL="103" coinUL="103"&gt;
  &lt;DrinkWater coinDL="3" coinUL="3" expN="6" expG="1" rate30="0.8" rateMore="0.1" /&gt;
  &lt;DailyGoal percent="0.3" coin="52" award="10000" expDL="34" expUL="34" /&gt;
  &lt;DailyGoal percent="0.6" coin="67" award="10001" expDL="51" expUL="51" /&gt;
  &lt;DailyGoal percent="1.0" coin="124" award="10002" expDL="68" expUL="68" /&gt;
&lt;/LevelUp&gt;</v>
      </c>
    </row>
    <row r="16" spans="1:28">
      <c r="A16" s="39" t="s">
        <v>1129</v>
      </c>
      <c r="B16" s="39" t="str">
        <f t="shared" si="0"/>
        <v>14</v>
      </c>
      <c r="C16" s="39" t="str">
        <f t="shared" si="1"/>
        <v>920</v>
      </c>
      <c r="D16" s="31"/>
      <c r="E16" s="40">
        <v>14</v>
      </c>
      <c r="F16" s="40">
        <v>920</v>
      </c>
      <c r="G16" s="40">
        <v>56</v>
      </c>
      <c r="H16" s="41">
        <v>107</v>
      </c>
      <c r="I16" s="41">
        <v>107</v>
      </c>
      <c r="J16" s="42">
        <v>3</v>
      </c>
      <c r="K16" s="42">
        <v>3</v>
      </c>
      <c r="L16" s="42">
        <v>6</v>
      </c>
      <c r="M16" s="42">
        <f t="shared" si="2"/>
        <v>1</v>
      </c>
      <c r="N16" s="42">
        <v>0.8</v>
      </c>
      <c r="O16" s="42">
        <v>0.1</v>
      </c>
      <c r="P16" s="123">
        <v>53</v>
      </c>
      <c r="Q16" s="123">
        <v>10000</v>
      </c>
      <c r="R16" s="43">
        <v>36</v>
      </c>
      <c r="S16" s="43">
        <v>36</v>
      </c>
      <c r="T16" s="37">
        <v>68</v>
      </c>
      <c r="U16" s="125">
        <v>10001</v>
      </c>
      <c r="V16" s="37">
        <v>54</v>
      </c>
      <c r="W16" s="37">
        <v>54</v>
      </c>
      <c r="X16" s="126">
        <v>125</v>
      </c>
      <c r="Y16" s="126">
        <v>10002</v>
      </c>
      <c r="Z16" s="38">
        <v>72</v>
      </c>
      <c r="AA16" s="38">
        <v>72</v>
      </c>
      <c r="AB16" t="str">
        <f t="shared" si="3"/>
        <v>&lt;LevelUp level="14" exp="920" hunger="56" coinDL="107" coinUL="107"&gt;
  &lt;DrinkWater coinDL="3" coinUL="3" expN="6" expG="1" rate30="0.8" rateMore="0.1" /&gt;
  &lt;DailyGoal percent="0.3" coin="53" award="10000" expDL="36" expUL="36" /&gt;
  &lt;DailyGoal percent="0.6" coin="68" award="10001" expDL="54" expUL="54" /&gt;
  &lt;DailyGoal percent="1.0" coin="125" award="10002" expDL="72" expUL="72" /&gt;
&lt;/LevelUp&gt;</v>
      </c>
    </row>
    <row r="17" spans="1:28">
      <c r="A17" s="39" t="s">
        <v>1130</v>
      </c>
      <c r="B17" s="39" t="str">
        <f t="shared" si="0"/>
        <v>15</v>
      </c>
      <c r="C17" s="39" t="str">
        <f t="shared" si="1"/>
        <v>1135</v>
      </c>
      <c r="D17" s="31"/>
      <c r="E17" s="40">
        <v>15</v>
      </c>
      <c r="F17" s="40">
        <v>1135</v>
      </c>
      <c r="G17" s="40">
        <v>58</v>
      </c>
      <c r="H17" s="41">
        <v>111</v>
      </c>
      <c r="I17" s="41">
        <v>111</v>
      </c>
      <c r="J17" s="42">
        <v>3</v>
      </c>
      <c r="K17" s="42">
        <v>3</v>
      </c>
      <c r="L17" s="42">
        <v>7</v>
      </c>
      <c r="M17" s="42">
        <f t="shared" si="2"/>
        <v>2</v>
      </c>
      <c r="N17" s="42">
        <v>0.8</v>
      </c>
      <c r="O17" s="42">
        <v>0.1</v>
      </c>
      <c r="P17" s="123">
        <v>53</v>
      </c>
      <c r="Q17" s="123">
        <v>10000</v>
      </c>
      <c r="R17" s="43">
        <v>38</v>
      </c>
      <c r="S17" s="43">
        <v>38</v>
      </c>
      <c r="T17" s="37">
        <v>69</v>
      </c>
      <c r="U17" s="125">
        <v>10001</v>
      </c>
      <c r="V17" s="37">
        <v>57</v>
      </c>
      <c r="W17" s="37">
        <v>57</v>
      </c>
      <c r="X17" s="126">
        <v>126</v>
      </c>
      <c r="Y17" s="126">
        <v>10002</v>
      </c>
      <c r="Z17" s="38">
        <v>76</v>
      </c>
      <c r="AA17" s="38">
        <v>76</v>
      </c>
      <c r="AB17" t="str">
        <f t="shared" si="3"/>
        <v>&lt;LevelUp level="15" exp="1135" hunger="58" coinDL="111" coinUL="111"&gt;
  &lt;DrinkWater coinDL="3" coinUL="3" expN="7" expG="2" rate30="0.8" rateMore="0.1" /&gt;
  &lt;DailyGoal percent="0.3" coin="53" award="10000" expDL="38" expUL="38" /&gt;
  &lt;DailyGoal percent="0.6" coin="69" award="10001" expDL="57" expUL="57" /&gt;
  &lt;DailyGoal percent="1.0" coin="126" award="10002" expDL="76" expUL="76" /&gt;
&lt;/LevelUp&gt;</v>
      </c>
    </row>
    <row r="18" spans="1:28">
      <c r="A18" s="39" t="s">
        <v>1131</v>
      </c>
      <c r="B18" s="39" t="str">
        <f t="shared" si="0"/>
        <v>16</v>
      </c>
      <c r="C18" s="39" t="str">
        <f t="shared" si="1"/>
        <v>1250</v>
      </c>
      <c r="D18" s="31"/>
      <c r="E18" s="40">
        <v>16</v>
      </c>
      <c r="F18" s="40">
        <v>1250</v>
      </c>
      <c r="G18" s="40">
        <v>60</v>
      </c>
      <c r="H18" s="41">
        <v>115</v>
      </c>
      <c r="I18" s="41">
        <v>115</v>
      </c>
      <c r="J18" s="42">
        <v>4</v>
      </c>
      <c r="K18" s="42">
        <v>4</v>
      </c>
      <c r="L18" s="42">
        <v>7</v>
      </c>
      <c r="M18" s="42">
        <f t="shared" si="2"/>
        <v>2</v>
      </c>
      <c r="N18" s="42">
        <v>0.8</v>
      </c>
      <c r="O18" s="42">
        <v>0.1</v>
      </c>
      <c r="P18" s="123">
        <v>54</v>
      </c>
      <c r="Q18" s="123">
        <v>10000</v>
      </c>
      <c r="R18" s="43">
        <v>40</v>
      </c>
      <c r="S18" s="43">
        <v>40</v>
      </c>
      <c r="T18" s="37">
        <v>70</v>
      </c>
      <c r="U18" s="125">
        <v>10001</v>
      </c>
      <c r="V18" s="37">
        <v>60</v>
      </c>
      <c r="W18" s="37">
        <v>60</v>
      </c>
      <c r="X18" s="126">
        <v>128</v>
      </c>
      <c r="Y18" s="126">
        <v>10002</v>
      </c>
      <c r="Z18" s="38">
        <v>80</v>
      </c>
      <c r="AA18" s="38">
        <v>80</v>
      </c>
      <c r="AB18" t="str">
        <f t="shared" si="3"/>
        <v>&lt;LevelUp level="16" exp="1250" hunger="60" coinDL="115" coinUL="115"&gt;
  &lt;DrinkWater coinDL="4" coinUL="4" expN="7" expG="2" rate30="0.8" rateMore="0.1" /&gt;
  &lt;DailyGoal percent="0.3" coin="54" award="10000" expDL="40" expUL="40" /&gt;
  &lt;DailyGoal percent="0.6" coin="70" award="10001" expDL="60" expUL="60" /&gt;
  &lt;DailyGoal percent="1.0" coin="128" award="10002" expDL="80" expUL="80" /&gt;
&lt;/LevelUp&gt;</v>
      </c>
    </row>
    <row r="19" spans="1:28">
      <c r="A19" s="39" t="s">
        <v>1132</v>
      </c>
      <c r="B19" s="39" t="str">
        <f t="shared" si="0"/>
        <v>17</v>
      </c>
      <c r="C19" s="39" t="str">
        <f t="shared" si="1"/>
        <v>1380</v>
      </c>
      <c r="D19" s="31"/>
      <c r="E19" s="40">
        <v>17</v>
      </c>
      <c r="F19" s="40">
        <v>1380</v>
      </c>
      <c r="G19" s="40">
        <v>62</v>
      </c>
      <c r="H19" s="41">
        <v>119</v>
      </c>
      <c r="I19" s="41">
        <v>119</v>
      </c>
      <c r="J19" s="42">
        <v>4</v>
      </c>
      <c r="K19" s="42">
        <v>4</v>
      </c>
      <c r="L19" s="42">
        <v>7</v>
      </c>
      <c r="M19" s="42">
        <f t="shared" si="2"/>
        <v>2</v>
      </c>
      <c r="N19" s="42">
        <v>0.8</v>
      </c>
      <c r="O19" s="42">
        <v>0.1</v>
      </c>
      <c r="P19" s="123">
        <v>55</v>
      </c>
      <c r="Q19" s="123">
        <v>10000</v>
      </c>
      <c r="R19" s="43">
        <v>42</v>
      </c>
      <c r="S19" s="43">
        <v>42</v>
      </c>
      <c r="T19" s="37">
        <v>71</v>
      </c>
      <c r="U19" s="125">
        <v>10001</v>
      </c>
      <c r="V19" s="37">
        <v>63</v>
      </c>
      <c r="W19" s="37">
        <v>63</v>
      </c>
      <c r="X19" s="126">
        <v>128</v>
      </c>
      <c r="Y19" s="126">
        <v>10002</v>
      </c>
      <c r="Z19" s="38">
        <v>84</v>
      </c>
      <c r="AA19" s="38">
        <v>84</v>
      </c>
      <c r="AB19" t="str">
        <f t="shared" si="3"/>
        <v>&lt;LevelUp level="17" exp="1380" hunger="62" coinDL="119" coinUL="119"&gt;
  &lt;DrinkWater coinDL="4" coinUL="4" expN="7" expG="2" rate30="0.8" rateMore="0.1" /&gt;
  &lt;DailyGoal percent="0.3" coin="55" award="10000" expDL="42" expUL="42" /&gt;
  &lt;DailyGoal percent="0.6" coin="71" award="10001" expDL="63" expUL="63" /&gt;
  &lt;DailyGoal percent="1.0" coin="128" award="10002" expDL="84" expUL="84" /&gt;
&lt;/LevelUp&gt;</v>
      </c>
    </row>
    <row r="20" spans="1:28">
      <c r="A20" s="39" t="s">
        <v>1133</v>
      </c>
      <c r="B20" s="39" t="str">
        <f t="shared" si="0"/>
        <v>18</v>
      </c>
      <c r="C20" s="39" t="str">
        <f t="shared" si="1"/>
        <v>1660</v>
      </c>
      <c r="D20" s="31"/>
      <c r="E20" s="40">
        <v>18</v>
      </c>
      <c r="F20" s="40">
        <v>1660</v>
      </c>
      <c r="G20" s="40">
        <v>64</v>
      </c>
      <c r="H20" s="41">
        <v>124</v>
      </c>
      <c r="I20" s="41">
        <v>124</v>
      </c>
      <c r="J20" s="42">
        <v>4</v>
      </c>
      <c r="K20" s="42">
        <v>4</v>
      </c>
      <c r="L20" s="42">
        <v>8</v>
      </c>
      <c r="M20" s="42">
        <f t="shared" si="2"/>
        <v>2</v>
      </c>
      <c r="N20" s="42">
        <v>0.8</v>
      </c>
      <c r="O20" s="42">
        <v>0.1</v>
      </c>
      <c r="P20" s="123">
        <v>55</v>
      </c>
      <c r="Q20" s="123">
        <v>10000</v>
      </c>
      <c r="R20" s="43">
        <v>44</v>
      </c>
      <c r="S20" s="43">
        <v>44</v>
      </c>
      <c r="T20" s="37">
        <v>71</v>
      </c>
      <c r="U20" s="125">
        <v>10001</v>
      </c>
      <c r="V20" s="37">
        <v>66</v>
      </c>
      <c r="W20" s="37">
        <v>66</v>
      </c>
      <c r="X20" s="126">
        <v>129</v>
      </c>
      <c r="Y20" s="126">
        <v>10002</v>
      </c>
      <c r="Z20" s="38">
        <v>88</v>
      </c>
      <c r="AA20" s="38">
        <v>88</v>
      </c>
      <c r="AB20" t="str">
        <f t="shared" si="3"/>
        <v>&lt;LevelUp level="18" exp="1660" hunger="64" coinDL="124" coinUL="124"&gt;
  &lt;DrinkWater coinDL="4" coinUL="4" expN="8" expG="2" rate30="0.8" rateMore="0.1" /&gt;
  &lt;DailyGoal percent="0.3" coin="55" award="10000" expDL="44" expUL="44" /&gt;
  &lt;DailyGoal percent="0.6" coin="71" award="10001" expDL="66" expUL="66" /&gt;
  &lt;DailyGoal percent="1.0" coin="129" award="10002" expDL="88" expUL="88" /&gt;
&lt;/LevelUp&gt;</v>
      </c>
    </row>
    <row r="21" spans="1:28">
      <c r="A21" s="39" t="s">
        <v>1134</v>
      </c>
      <c r="B21" s="39" t="str">
        <f t="shared" si="0"/>
        <v>19</v>
      </c>
      <c r="C21" s="39" t="str">
        <f t="shared" si="1"/>
        <v>1810</v>
      </c>
      <c r="D21" s="31"/>
      <c r="E21" s="40">
        <v>19</v>
      </c>
      <c r="F21" s="40">
        <v>1810</v>
      </c>
      <c r="G21" s="40">
        <v>66</v>
      </c>
      <c r="H21" s="41">
        <v>128</v>
      </c>
      <c r="I21" s="41">
        <v>128</v>
      </c>
      <c r="J21" s="42">
        <v>4</v>
      </c>
      <c r="K21" s="42">
        <v>4</v>
      </c>
      <c r="L21" s="42">
        <v>8</v>
      </c>
      <c r="M21" s="42">
        <f t="shared" si="2"/>
        <v>2</v>
      </c>
      <c r="N21" s="42">
        <v>0.8</v>
      </c>
      <c r="O21" s="42">
        <v>0.1</v>
      </c>
      <c r="P21" s="123">
        <v>56</v>
      </c>
      <c r="Q21" s="123">
        <v>10000</v>
      </c>
      <c r="R21" s="43">
        <v>46</v>
      </c>
      <c r="S21" s="43">
        <v>46</v>
      </c>
      <c r="T21" s="37">
        <v>72</v>
      </c>
      <c r="U21" s="125">
        <v>10001</v>
      </c>
      <c r="V21" s="37">
        <v>69</v>
      </c>
      <c r="W21" s="37">
        <v>69</v>
      </c>
      <c r="X21" s="126">
        <v>130</v>
      </c>
      <c r="Y21" s="126">
        <v>10002</v>
      </c>
      <c r="Z21" s="38">
        <v>92</v>
      </c>
      <c r="AA21" s="38">
        <v>92</v>
      </c>
      <c r="AB21" t="str">
        <f t="shared" si="3"/>
        <v>&lt;LevelUp level="19" exp="1810" hunger="66" coinDL="128" coinUL="128"&gt;
  &lt;DrinkWater coinDL="4" coinUL="4" expN="8" expG="2" rate30="0.8" rateMore="0.1" /&gt;
  &lt;DailyGoal percent="0.3" coin="56" award="10000" expDL="46" expUL="46" /&gt;
  &lt;DailyGoal percent="0.6" coin="72" award="10001" expDL="69" expUL="69" /&gt;
  &lt;DailyGoal percent="1.0" coin="130" award="10002" expDL="92" expUL="92" /&gt;
&lt;/LevelUp&gt;</v>
      </c>
    </row>
    <row r="22" spans="1:28">
      <c r="A22" s="39" t="s">
        <v>1135</v>
      </c>
      <c r="B22" s="39" t="str">
        <f t="shared" si="0"/>
        <v>20</v>
      </c>
      <c r="C22" s="39" t="str">
        <f t="shared" si="1"/>
        <v>1970</v>
      </c>
      <c r="D22" s="31"/>
      <c r="E22" s="40">
        <v>20</v>
      </c>
      <c r="F22" s="40">
        <v>1970</v>
      </c>
      <c r="G22" s="40">
        <v>68</v>
      </c>
      <c r="H22" s="41">
        <v>132</v>
      </c>
      <c r="I22" s="41">
        <v>132</v>
      </c>
      <c r="J22" s="42">
        <v>4</v>
      </c>
      <c r="K22" s="42">
        <v>4</v>
      </c>
      <c r="L22" s="42">
        <v>8</v>
      </c>
      <c r="M22" s="42">
        <f t="shared" si="2"/>
        <v>2</v>
      </c>
      <c r="N22" s="42">
        <v>0.8</v>
      </c>
      <c r="O22" s="42">
        <v>0.1</v>
      </c>
      <c r="P22" s="123">
        <v>57</v>
      </c>
      <c r="Q22" s="123">
        <v>10000</v>
      </c>
      <c r="R22" s="43">
        <v>48</v>
      </c>
      <c r="S22" s="43">
        <v>48</v>
      </c>
      <c r="T22" s="37">
        <v>73</v>
      </c>
      <c r="U22" s="125">
        <v>10001</v>
      </c>
      <c r="V22" s="37">
        <v>72</v>
      </c>
      <c r="W22" s="37">
        <v>72</v>
      </c>
      <c r="X22" s="126">
        <v>131</v>
      </c>
      <c r="Y22" s="126">
        <v>10002</v>
      </c>
      <c r="Z22" s="38">
        <v>96</v>
      </c>
      <c r="AA22" s="38">
        <v>96</v>
      </c>
      <c r="AB22" t="str">
        <f t="shared" si="3"/>
        <v>&lt;LevelUp level="20" exp="1970" hunger="68" coinDL="132" coinUL="132"&gt;
  &lt;DrinkWater coinDL="4" coinUL="4" expN="8" expG="2" rate30="0.8" rateMore="0.1" /&gt;
  &lt;DailyGoal percent="0.3" coin="57" award="10000" expDL="48" expUL="48" /&gt;
  &lt;DailyGoal percent="0.6" coin="73" award="10001" expDL="72" expUL="72" /&gt;
  &lt;DailyGoal percent="1.0" coin="131" award="10002" expDL="96" expUL="96" /&gt;
&lt;/LevelUp&gt;</v>
      </c>
    </row>
    <row r="23" spans="1:28">
      <c r="A23" s="39" t="s">
        <v>1136</v>
      </c>
      <c r="B23" s="39" t="str">
        <f t="shared" si="0"/>
        <v>21</v>
      </c>
      <c r="C23" s="39" t="str">
        <f t="shared" si="1"/>
        <v>2320</v>
      </c>
      <c r="D23" s="31"/>
      <c r="E23" s="40">
        <v>21</v>
      </c>
      <c r="F23" s="40">
        <v>2320</v>
      </c>
      <c r="G23" s="40">
        <v>70</v>
      </c>
      <c r="H23" s="41">
        <v>137</v>
      </c>
      <c r="I23" s="41">
        <v>137</v>
      </c>
      <c r="J23" s="42">
        <v>4</v>
      </c>
      <c r="K23" s="42">
        <v>4</v>
      </c>
      <c r="L23" s="42">
        <v>9</v>
      </c>
      <c r="M23" s="42">
        <f t="shared" si="2"/>
        <v>2</v>
      </c>
      <c r="N23" s="42">
        <v>0.8</v>
      </c>
      <c r="O23" s="42">
        <v>0.1</v>
      </c>
      <c r="P23" s="123">
        <v>57</v>
      </c>
      <c r="Q23" s="123">
        <v>10000</v>
      </c>
      <c r="R23" s="43">
        <v>50</v>
      </c>
      <c r="S23" s="43">
        <v>50</v>
      </c>
      <c r="T23" s="37">
        <v>74</v>
      </c>
      <c r="U23" s="125">
        <v>10001</v>
      </c>
      <c r="V23" s="37">
        <v>75</v>
      </c>
      <c r="W23" s="37">
        <v>75</v>
      </c>
      <c r="X23" s="126">
        <v>132</v>
      </c>
      <c r="Y23" s="126">
        <v>10002</v>
      </c>
      <c r="Z23" s="38">
        <v>100</v>
      </c>
      <c r="AA23" s="38">
        <v>100</v>
      </c>
      <c r="AB23" t="str">
        <f t="shared" si="3"/>
        <v>&lt;LevelUp level="21" exp="2320" hunger="70" coinDL="137" coinUL="137"&gt;
  &lt;DrinkWater coinDL="4" coinUL="4" expN="9" expG="2" rate30="0.8" rateMore="0.1" /&gt;
  &lt;DailyGoal percent="0.3" coin="57" award="10000" expDL="50" expUL="50" /&gt;
  &lt;DailyGoal percent="0.6" coin="74" award="10001" expDL="75" expUL="75" /&gt;
  &lt;DailyGoal percent="1.0" coin="132" award="10002" expDL="100" expUL="100" /&gt;
&lt;/LevelUp&gt;</v>
      </c>
    </row>
    <row r="24" spans="1:28">
      <c r="A24" s="39" t="s">
        <v>1137</v>
      </c>
      <c r="B24" s="39" t="str">
        <f t="shared" si="0"/>
        <v>22</v>
      </c>
      <c r="C24" s="39" t="str">
        <f t="shared" si="1"/>
        <v>2500</v>
      </c>
      <c r="D24" s="31"/>
      <c r="E24" s="40">
        <v>22</v>
      </c>
      <c r="F24" s="40">
        <v>2500</v>
      </c>
      <c r="G24" s="40">
        <v>72</v>
      </c>
      <c r="H24" s="41">
        <v>141</v>
      </c>
      <c r="I24" s="41">
        <v>141</v>
      </c>
      <c r="J24" s="42">
        <v>4</v>
      </c>
      <c r="K24" s="42">
        <v>4</v>
      </c>
      <c r="L24" s="42">
        <v>9</v>
      </c>
      <c r="M24" s="42">
        <f t="shared" si="2"/>
        <v>2</v>
      </c>
      <c r="N24" s="42">
        <v>0.8</v>
      </c>
      <c r="O24" s="42">
        <v>0.1</v>
      </c>
      <c r="P24" s="123">
        <v>58</v>
      </c>
      <c r="Q24" s="123">
        <v>10000</v>
      </c>
      <c r="R24" s="43">
        <v>52</v>
      </c>
      <c r="S24" s="43">
        <v>52</v>
      </c>
      <c r="T24" s="37">
        <v>74</v>
      </c>
      <c r="U24" s="125">
        <v>10001</v>
      </c>
      <c r="V24" s="37">
        <v>78</v>
      </c>
      <c r="W24" s="37">
        <v>78</v>
      </c>
      <c r="X24" s="126">
        <v>133</v>
      </c>
      <c r="Y24" s="126">
        <v>10002</v>
      </c>
      <c r="Z24" s="38">
        <v>104</v>
      </c>
      <c r="AA24" s="38">
        <v>104</v>
      </c>
      <c r="AB24" t="str">
        <f t="shared" si="3"/>
        <v>&lt;LevelUp level="22" exp="2500" hunger="72" coinDL="141" coinUL="141"&gt;
  &lt;DrinkWater coinDL="4" coinUL="4" expN="9" expG="2" rate30="0.8" rateMore="0.1" /&gt;
  &lt;DailyGoal percent="0.3" coin="58" award="10000" expDL="52" expUL="52" /&gt;
  &lt;DailyGoal percent="0.6" coin="74" award="10001" expDL="78" expUL="78" /&gt;
  &lt;DailyGoal percent="1.0" coin="133" award="10002" expDL="104" expUL="104" /&gt;
&lt;/LevelUp&gt;</v>
      </c>
    </row>
    <row r="25" spans="1:28">
      <c r="A25" s="39" t="s">
        <v>1138</v>
      </c>
      <c r="B25" s="39" t="str">
        <f t="shared" si="0"/>
        <v>23</v>
      </c>
      <c r="C25" s="39" t="str">
        <f t="shared" si="1"/>
        <v>2700</v>
      </c>
      <c r="D25" s="31"/>
      <c r="E25" s="40">
        <v>23</v>
      </c>
      <c r="F25" s="40">
        <v>2700</v>
      </c>
      <c r="G25" s="40">
        <v>74</v>
      </c>
      <c r="H25" s="41">
        <v>146</v>
      </c>
      <c r="I25" s="41">
        <v>146</v>
      </c>
      <c r="J25" s="42">
        <v>4</v>
      </c>
      <c r="K25" s="42">
        <v>4</v>
      </c>
      <c r="L25" s="42">
        <v>9</v>
      </c>
      <c r="M25" s="42">
        <f t="shared" si="2"/>
        <v>2</v>
      </c>
      <c r="N25" s="42">
        <v>0.8</v>
      </c>
      <c r="O25" s="42">
        <v>0.1</v>
      </c>
      <c r="P25" s="123">
        <v>59</v>
      </c>
      <c r="Q25" s="123">
        <v>10000</v>
      </c>
      <c r="R25" s="43">
        <v>54</v>
      </c>
      <c r="S25" s="43">
        <v>54</v>
      </c>
      <c r="T25" s="37">
        <v>75</v>
      </c>
      <c r="U25" s="125">
        <v>10001</v>
      </c>
      <c r="V25" s="37">
        <v>81</v>
      </c>
      <c r="W25" s="37">
        <v>81</v>
      </c>
      <c r="X25" s="126">
        <v>134</v>
      </c>
      <c r="Y25" s="126">
        <v>10002</v>
      </c>
      <c r="Z25" s="38">
        <v>108</v>
      </c>
      <c r="AA25" s="38">
        <v>108</v>
      </c>
      <c r="AB25" t="str">
        <f t="shared" si="3"/>
        <v>&lt;LevelUp level="23" exp="2700" hunger="74" coinDL="146" coinUL="146"&gt;
  &lt;DrinkWater coinDL="4" coinUL="4" expN="9" expG="2" rate30="0.8" rateMore="0.1" /&gt;
  &lt;DailyGoal percent="0.3" coin="59" award="10000" expDL="54" expUL="54" /&gt;
  &lt;DailyGoal percent="0.6" coin="75" award="10001" expDL="81" expUL="81" /&gt;
  &lt;DailyGoal percent="1.0" coin="134" award="10002" expDL="108" expUL="108" /&gt;
&lt;/LevelUp&gt;</v>
      </c>
    </row>
    <row r="26" spans="1:28">
      <c r="A26" s="39" t="s">
        <v>1139</v>
      </c>
      <c r="B26" s="39" t="str">
        <f t="shared" si="0"/>
        <v>24</v>
      </c>
      <c r="C26" s="39" t="str">
        <f t="shared" si="1"/>
        <v>3110</v>
      </c>
      <c r="D26" s="31"/>
      <c r="E26" s="40">
        <v>24</v>
      </c>
      <c r="F26" s="40">
        <v>3110</v>
      </c>
      <c r="G26" s="40">
        <v>76</v>
      </c>
      <c r="H26" s="41">
        <v>150</v>
      </c>
      <c r="I26" s="41">
        <v>150</v>
      </c>
      <c r="J26" s="42">
        <v>4</v>
      </c>
      <c r="K26" s="42">
        <v>4</v>
      </c>
      <c r="L26" s="42">
        <v>10</v>
      </c>
      <c r="M26" s="42">
        <f t="shared" si="2"/>
        <v>2</v>
      </c>
      <c r="N26" s="42">
        <v>0.8</v>
      </c>
      <c r="O26" s="42">
        <v>0.1</v>
      </c>
      <c r="P26" s="123">
        <v>59</v>
      </c>
      <c r="Q26" s="123">
        <v>10000</v>
      </c>
      <c r="R26" s="43">
        <v>56</v>
      </c>
      <c r="S26" s="43">
        <v>56</v>
      </c>
      <c r="T26" s="37">
        <v>76</v>
      </c>
      <c r="U26" s="125">
        <v>10001</v>
      </c>
      <c r="V26" s="37">
        <v>84</v>
      </c>
      <c r="W26" s="37">
        <v>84</v>
      </c>
      <c r="X26" s="126">
        <v>135</v>
      </c>
      <c r="Y26" s="126">
        <v>10002</v>
      </c>
      <c r="Z26" s="38">
        <v>112</v>
      </c>
      <c r="AA26" s="38">
        <v>112</v>
      </c>
      <c r="AB26" t="str">
        <f t="shared" si="3"/>
        <v>&lt;LevelUp level="24" exp="3110" hunger="76" coinDL="150" coinUL="150"&gt;
  &lt;DrinkWater coinDL="4" coinUL="4" expN="10" expG="2" rate30="0.8" rateMore="0.1" /&gt;
  &lt;DailyGoal percent="0.3" coin="59" award="10000" expDL="56" expUL="56" /&gt;
  &lt;DailyGoal percent="0.6" coin="76" award="10001" expDL="84" expUL="84" /&gt;
  &lt;DailyGoal percent="1.0" coin="135" award="10002" expDL="112" expUL="112" /&gt;
&lt;/LevelUp&gt;</v>
      </c>
    </row>
    <row r="27" spans="1:28">
      <c r="A27" s="39" t="s">
        <v>1140</v>
      </c>
      <c r="B27" s="39" t="str">
        <f t="shared" si="0"/>
        <v>25</v>
      </c>
      <c r="C27" s="39" t="str">
        <f t="shared" si="1"/>
        <v>3330</v>
      </c>
      <c r="D27" s="31"/>
      <c r="E27" s="40">
        <v>25</v>
      </c>
      <c r="F27" s="40">
        <v>3330</v>
      </c>
      <c r="G27" s="40">
        <v>78</v>
      </c>
      <c r="H27" s="41">
        <v>155</v>
      </c>
      <c r="I27" s="41">
        <v>155</v>
      </c>
      <c r="J27" s="42">
        <v>4</v>
      </c>
      <c r="K27" s="42">
        <v>4</v>
      </c>
      <c r="L27" s="42">
        <v>10</v>
      </c>
      <c r="M27" s="42">
        <f t="shared" si="2"/>
        <v>2</v>
      </c>
      <c r="N27" s="42">
        <v>0.8</v>
      </c>
      <c r="O27" s="42">
        <v>0.1</v>
      </c>
      <c r="P27" s="123">
        <v>60</v>
      </c>
      <c r="Q27" s="123">
        <v>10000</v>
      </c>
      <c r="R27" s="43">
        <v>58</v>
      </c>
      <c r="S27" s="43">
        <v>58</v>
      </c>
      <c r="T27" s="37">
        <v>76</v>
      </c>
      <c r="U27" s="125">
        <v>10001</v>
      </c>
      <c r="V27" s="37">
        <v>87</v>
      </c>
      <c r="W27" s="37">
        <v>87</v>
      </c>
      <c r="X27" s="126">
        <v>136</v>
      </c>
      <c r="Y27" s="126">
        <v>10002</v>
      </c>
      <c r="Z27" s="38">
        <v>116</v>
      </c>
      <c r="AA27" s="38">
        <v>116</v>
      </c>
      <c r="AB27" t="str">
        <f t="shared" si="3"/>
        <v>&lt;LevelUp level="25" exp="3330" hunger="78" coinDL="155" coinUL="155"&gt;
  &lt;DrinkWater coinDL="4" coinUL="4" expN="10" expG="2" rate30="0.8" rateMore="0.1" /&gt;
  &lt;DailyGoal percent="0.3" coin="60" award="10000" expDL="58" expUL="58" /&gt;
  &lt;DailyGoal percent="0.6" coin="76" award="10001" expDL="87" expUL="87" /&gt;
  &lt;DailyGoal percent="1.0" coin="136" award="10002" expDL="116" expUL="116" /&gt;
&lt;/LevelUp&gt;</v>
      </c>
    </row>
    <row r="28" spans="1:28">
      <c r="A28" s="39" t="s">
        <v>1141</v>
      </c>
      <c r="B28" s="39" t="str">
        <f t="shared" si="0"/>
        <v>26</v>
      </c>
      <c r="C28" s="39" t="str">
        <f t="shared" si="1"/>
        <v>3565</v>
      </c>
      <c r="D28" s="31"/>
      <c r="E28" s="40">
        <v>26</v>
      </c>
      <c r="F28" s="40">
        <v>3565</v>
      </c>
      <c r="G28" s="40">
        <v>80</v>
      </c>
      <c r="H28" s="41">
        <v>159</v>
      </c>
      <c r="I28" s="41">
        <v>159</v>
      </c>
      <c r="J28" s="42">
        <v>4</v>
      </c>
      <c r="K28" s="42">
        <v>4</v>
      </c>
      <c r="L28" s="42">
        <v>10</v>
      </c>
      <c r="M28" s="42">
        <f t="shared" si="2"/>
        <v>2</v>
      </c>
      <c r="N28" s="42">
        <v>0.8</v>
      </c>
      <c r="O28" s="42">
        <v>0.1</v>
      </c>
      <c r="P28" s="123">
        <v>60</v>
      </c>
      <c r="Q28" s="123">
        <v>10000</v>
      </c>
      <c r="R28" s="43">
        <v>60</v>
      </c>
      <c r="S28" s="43">
        <v>60</v>
      </c>
      <c r="T28" s="37">
        <v>77</v>
      </c>
      <c r="U28" s="125">
        <v>10001</v>
      </c>
      <c r="V28" s="37">
        <v>90</v>
      </c>
      <c r="W28" s="37">
        <v>90</v>
      </c>
      <c r="X28" s="126">
        <v>136</v>
      </c>
      <c r="Y28" s="126">
        <v>10002</v>
      </c>
      <c r="Z28" s="38">
        <v>120</v>
      </c>
      <c r="AA28" s="38">
        <v>120</v>
      </c>
      <c r="AB28" t="str">
        <f t="shared" si="3"/>
        <v>&lt;LevelUp level="26" exp="3565" hunger="80" coinDL="159" coinUL="159"&gt;
  &lt;DrinkWater coinDL="4" coinUL="4" expN="10" expG="2" rate30="0.8" rateMore="0.1" /&gt;
  &lt;DailyGoal percent="0.3" coin="60" award="10000" expDL="60" expUL="60" /&gt;
  &lt;DailyGoal percent="0.6" coin="77" award="10001" expDL="90" expUL="90" /&gt;
  &lt;DailyGoal percent="1.0" coin="136" award="10002" expDL="120" expUL="120" /&gt;
&lt;/LevelUp&gt;</v>
      </c>
    </row>
    <row r="29" spans="1:28">
      <c r="A29" s="39" t="s">
        <v>1142</v>
      </c>
      <c r="B29" s="39" t="str">
        <f t="shared" si="0"/>
        <v>27</v>
      </c>
      <c r="C29" s="39" t="str">
        <f t="shared" si="1"/>
        <v>4060</v>
      </c>
      <c r="D29" s="31"/>
      <c r="E29" s="40">
        <v>27</v>
      </c>
      <c r="F29" s="40">
        <v>4060</v>
      </c>
      <c r="G29" s="40">
        <v>82</v>
      </c>
      <c r="H29" s="41">
        <v>164</v>
      </c>
      <c r="I29" s="41">
        <v>164</v>
      </c>
      <c r="J29" s="42">
        <v>4</v>
      </c>
      <c r="K29" s="42">
        <v>4</v>
      </c>
      <c r="L29" s="42">
        <v>11</v>
      </c>
      <c r="M29" s="42">
        <f t="shared" si="2"/>
        <v>2</v>
      </c>
      <c r="N29" s="42">
        <v>0.8</v>
      </c>
      <c r="O29" s="42">
        <v>0.1</v>
      </c>
      <c r="P29" s="123">
        <v>61</v>
      </c>
      <c r="Q29" s="123">
        <v>10000</v>
      </c>
      <c r="R29" s="43">
        <v>62</v>
      </c>
      <c r="S29" s="43">
        <v>62</v>
      </c>
      <c r="T29" s="37">
        <v>78</v>
      </c>
      <c r="U29" s="125">
        <v>10001</v>
      </c>
      <c r="V29" s="37">
        <v>93</v>
      </c>
      <c r="W29" s="37">
        <v>93</v>
      </c>
      <c r="X29" s="126">
        <v>137</v>
      </c>
      <c r="Y29" s="126">
        <v>10002</v>
      </c>
      <c r="Z29" s="38">
        <v>124</v>
      </c>
      <c r="AA29" s="38">
        <v>124</v>
      </c>
      <c r="AB29" t="str">
        <f t="shared" si="3"/>
        <v>&lt;LevelUp level="27" exp="4060" hunger="82" coinDL="164" coinUL="164"&gt;
  &lt;DrinkWater coinDL="4" coinUL="4" expN="11" expG="2" rate30="0.8" rateMore="0.1" /&gt;
  &lt;DailyGoal percent="0.3" coin="61" award="10000" expDL="62" expUL="62" /&gt;
  &lt;DailyGoal percent="0.6" coin="78" award="10001" expDL="93" expUL="93" /&gt;
  &lt;DailyGoal percent="1.0" coin="137" award="10002" expDL="124" expUL="124" /&gt;
&lt;/LevelUp&gt;</v>
      </c>
    </row>
    <row r="30" spans="1:28">
      <c r="A30" s="39" t="s">
        <v>1143</v>
      </c>
      <c r="B30" s="39" t="str">
        <f t="shared" si="0"/>
        <v>28</v>
      </c>
      <c r="C30" s="39" t="str">
        <f t="shared" si="1"/>
        <v>4320</v>
      </c>
      <c r="D30" s="31"/>
      <c r="E30" s="40">
        <v>28</v>
      </c>
      <c r="F30" s="40">
        <v>4320</v>
      </c>
      <c r="G30" s="40">
        <v>84</v>
      </c>
      <c r="H30" s="41">
        <v>169</v>
      </c>
      <c r="I30" s="41">
        <v>169</v>
      </c>
      <c r="J30" s="42">
        <v>4</v>
      </c>
      <c r="K30" s="42">
        <v>4</v>
      </c>
      <c r="L30" s="42">
        <v>11</v>
      </c>
      <c r="M30" s="42">
        <f t="shared" si="2"/>
        <v>2</v>
      </c>
      <c r="N30" s="42">
        <v>0.8</v>
      </c>
      <c r="O30" s="42">
        <v>0.1</v>
      </c>
      <c r="P30" s="123">
        <v>61</v>
      </c>
      <c r="Q30" s="123">
        <v>10000</v>
      </c>
      <c r="R30" s="43">
        <v>64</v>
      </c>
      <c r="S30" s="43">
        <v>64</v>
      </c>
      <c r="T30" s="37">
        <v>78</v>
      </c>
      <c r="U30" s="125">
        <v>10001</v>
      </c>
      <c r="V30" s="37">
        <v>96</v>
      </c>
      <c r="W30" s="37">
        <v>96</v>
      </c>
      <c r="X30" s="126">
        <v>138</v>
      </c>
      <c r="Y30" s="126">
        <v>10002</v>
      </c>
      <c r="Z30" s="38">
        <v>128</v>
      </c>
      <c r="AA30" s="38">
        <v>128</v>
      </c>
      <c r="AB30" t="str">
        <f t="shared" si="3"/>
        <v>&lt;LevelUp level="28" exp="4320" hunger="84" coinDL="169" coinUL="169"&gt;
  &lt;DrinkWater coinDL="4" coinUL="4" expN="11" expG="2" rate30="0.8" rateMore="0.1" /&gt;
  &lt;DailyGoal percent="0.3" coin="61" award="10000" expDL="64" expUL="64" /&gt;
  &lt;DailyGoal percent="0.6" coin="78" award="10001" expDL="96" expUL="96" /&gt;
  &lt;DailyGoal percent="1.0" coin="138" award="10002" expDL="128" expUL="128" /&gt;
&lt;/LevelUp&gt;</v>
      </c>
    </row>
    <row r="31" spans="1:28">
      <c r="A31" s="39" t="s">
        <v>1144</v>
      </c>
      <c r="B31" s="39" t="str">
        <f t="shared" si="0"/>
        <v>29</v>
      </c>
      <c r="C31" s="39" t="str">
        <f t="shared" si="1"/>
        <v>4590</v>
      </c>
      <c r="D31" s="31"/>
      <c r="E31" s="40">
        <v>29</v>
      </c>
      <c r="F31" s="40">
        <v>4590</v>
      </c>
      <c r="G31" s="40">
        <v>86</v>
      </c>
      <c r="H31" s="41">
        <v>173</v>
      </c>
      <c r="I31" s="41">
        <v>173</v>
      </c>
      <c r="J31" s="42">
        <v>4</v>
      </c>
      <c r="K31" s="42">
        <v>4</v>
      </c>
      <c r="L31" s="42">
        <v>11</v>
      </c>
      <c r="M31" s="42">
        <f t="shared" si="2"/>
        <v>2</v>
      </c>
      <c r="N31" s="42">
        <v>0.8</v>
      </c>
      <c r="O31" s="42">
        <v>0.1</v>
      </c>
      <c r="P31" s="123">
        <v>62</v>
      </c>
      <c r="Q31" s="123">
        <v>10000</v>
      </c>
      <c r="R31" s="43">
        <v>66</v>
      </c>
      <c r="S31" s="43">
        <v>66</v>
      </c>
      <c r="T31" s="37">
        <v>79</v>
      </c>
      <c r="U31" s="125">
        <v>10001</v>
      </c>
      <c r="V31" s="37">
        <v>99</v>
      </c>
      <c r="W31" s="37">
        <v>99</v>
      </c>
      <c r="X31" s="126">
        <v>139</v>
      </c>
      <c r="Y31" s="126">
        <v>10002</v>
      </c>
      <c r="Z31" s="38">
        <v>132</v>
      </c>
      <c r="AA31" s="38">
        <v>132</v>
      </c>
      <c r="AB31" t="str">
        <f t="shared" si="3"/>
        <v>&lt;LevelUp level="29" exp="4590" hunger="86" coinDL="173" coinUL="173"&gt;
  &lt;DrinkWater coinDL="4" coinUL="4" expN="11" expG="2" rate30="0.8" rateMore="0.1" /&gt;
  &lt;DailyGoal percent="0.3" coin="62" award="10000" expDL="66" expUL="66" /&gt;
  &lt;DailyGoal percent="0.6" coin="79" award="10001" expDL="99" expUL="99" /&gt;
  &lt;DailyGoal percent="1.0" coin="139" award="10002" expDL="132" expUL="132" /&gt;
&lt;/LevelUp&gt;</v>
      </c>
    </row>
    <row r="32" spans="1:28">
      <c r="A32" s="39" t="s">
        <v>1145</v>
      </c>
      <c r="B32" s="39" t="str">
        <f t="shared" si="0"/>
        <v>30</v>
      </c>
      <c r="C32" s="39" t="str">
        <f t="shared" si="1"/>
        <v>5165</v>
      </c>
      <c r="D32" s="31"/>
      <c r="E32" s="40">
        <v>30</v>
      </c>
      <c r="F32" s="40">
        <v>5165</v>
      </c>
      <c r="G32" s="40">
        <v>88</v>
      </c>
      <c r="H32" s="41">
        <v>178</v>
      </c>
      <c r="I32" s="41">
        <v>178</v>
      </c>
      <c r="J32" s="42">
        <v>4</v>
      </c>
      <c r="K32" s="42">
        <v>4</v>
      </c>
      <c r="L32" s="42">
        <v>12</v>
      </c>
      <c r="M32" s="42">
        <f t="shared" si="2"/>
        <v>2</v>
      </c>
      <c r="N32" s="42">
        <v>0.8</v>
      </c>
      <c r="O32" s="42">
        <v>0.1</v>
      </c>
      <c r="P32" s="123">
        <v>62</v>
      </c>
      <c r="Q32" s="123">
        <v>10000</v>
      </c>
      <c r="R32" s="43">
        <v>68</v>
      </c>
      <c r="S32" s="43">
        <v>68</v>
      </c>
      <c r="T32" s="37">
        <v>79</v>
      </c>
      <c r="U32" s="125">
        <v>10001</v>
      </c>
      <c r="V32" s="37">
        <v>102</v>
      </c>
      <c r="W32" s="37">
        <v>102</v>
      </c>
      <c r="X32" s="126">
        <v>139</v>
      </c>
      <c r="Y32" s="126">
        <v>10002</v>
      </c>
      <c r="Z32" s="38">
        <v>136</v>
      </c>
      <c r="AA32" s="38">
        <v>136</v>
      </c>
      <c r="AB32" t="str">
        <f t="shared" si="3"/>
        <v>&lt;LevelUp level="30" exp="5165" hunger="88" coinDL="178" coinUL="178"&gt;
  &lt;DrinkWater coinDL="4" coinUL="4" expN="12" expG="2" rate30="0.8" rateMore="0.1" /&gt;
  &lt;DailyGoal percent="0.3" coin="62" award="10000" expDL="68" expUL="68" /&gt;
  &lt;DailyGoal percent="0.6" coin="79" award="10001" expDL="102" expUL="102" /&gt;
  &lt;DailyGoal percent="1.0" coin="139" award="10002" expDL="136" expUL="136" /&gt;
&lt;/LevelUp&gt;</v>
      </c>
    </row>
    <row r="33" spans="1:28">
      <c r="A33" s="39" t="s">
        <v>1146</v>
      </c>
      <c r="B33" s="39" t="str">
        <f t="shared" si="0"/>
        <v>31</v>
      </c>
      <c r="C33" s="39" t="str">
        <f t="shared" si="1"/>
        <v>5465</v>
      </c>
      <c r="D33" s="31"/>
      <c r="E33" s="40">
        <v>31</v>
      </c>
      <c r="F33" s="40">
        <v>5465</v>
      </c>
      <c r="G33" s="40">
        <v>90</v>
      </c>
      <c r="H33" s="41">
        <v>183</v>
      </c>
      <c r="I33" s="41">
        <v>183</v>
      </c>
      <c r="J33" s="42">
        <v>4</v>
      </c>
      <c r="K33" s="42">
        <v>4</v>
      </c>
      <c r="L33" s="42">
        <v>12</v>
      </c>
      <c r="M33" s="42">
        <f t="shared" si="2"/>
        <v>2</v>
      </c>
      <c r="N33" s="42">
        <v>0.8</v>
      </c>
      <c r="O33" s="42">
        <v>0.1</v>
      </c>
      <c r="P33" s="123">
        <v>63</v>
      </c>
      <c r="Q33" s="123">
        <v>10000</v>
      </c>
      <c r="R33" s="43">
        <v>70</v>
      </c>
      <c r="S33" s="43">
        <v>70</v>
      </c>
      <c r="T33" s="37">
        <v>80</v>
      </c>
      <c r="U33" s="125">
        <v>10001</v>
      </c>
      <c r="V33" s="37">
        <v>105</v>
      </c>
      <c r="W33" s="37">
        <v>105</v>
      </c>
      <c r="X33" s="126">
        <v>140</v>
      </c>
      <c r="Y33" s="126">
        <v>10002</v>
      </c>
      <c r="Z33" s="38">
        <v>140</v>
      </c>
      <c r="AA33" s="38">
        <v>140</v>
      </c>
      <c r="AB33" t="str">
        <f t="shared" si="3"/>
        <v>&lt;LevelUp level="31" exp="5465" hunger="90" coinDL="183" coinUL="183"&gt;
  &lt;DrinkWater coinDL="4" coinUL="4" expN="12" expG="2" rate30="0.8" rateMore="0.1" /&gt;
  &lt;DailyGoal percent="0.3" coin="63" award="10000" expDL="70" expUL="70" /&gt;
  &lt;DailyGoal percent="0.6" coin="80" award="10001" expDL="105" expUL="105" /&gt;
  &lt;DailyGoal percent="1.0" coin="140" award="10002" expDL="140" expUL="140" /&gt;
&lt;/LevelUp&gt;</v>
      </c>
    </row>
    <row r="34" spans="1:28">
      <c r="A34" s="39" t="s">
        <v>1147</v>
      </c>
      <c r="B34" s="39" t="str">
        <f t="shared" si="0"/>
        <v>32</v>
      </c>
      <c r="C34" s="39" t="str">
        <f t="shared" si="1"/>
        <v>5770</v>
      </c>
      <c r="D34" s="31"/>
      <c r="E34" s="40">
        <v>32</v>
      </c>
      <c r="F34" s="40">
        <v>5770</v>
      </c>
      <c r="G34" s="40">
        <v>92</v>
      </c>
      <c r="H34" s="41">
        <v>188</v>
      </c>
      <c r="I34" s="41">
        <v>188</v>
      </c>
      <c r="J34" s="42">
        <v>4</v>
      </c>
      <c r="K34" s="42">
        <v>4</v>
      </c>
      <c r="L34" s="42">
        <v>12</v>
      </c>
      <c r="M34" s="42">
        <f t="shared" si="2"/>
        <v>2</v>
      </c>
      <c r="N34" s="42">
        <v>0.8</v>
      </c>
      <c r="O34" s="42">
        <v>0.1</v>
      </c>
      <c r="P34" s="123">
        <v>63</v>
      </c>
      <c r="Q34" s="123">
        <v>10000</v>
      </c>
      <c r="R34" s="43">
        <v>72</v>
      </c>
      <c r="S34" s="43">
        <v>72</v>
      </c>
      <c r="T34" s="37">
        <v>81</v>
      </c>
      <c r="U34" s="125">
        <v>10001</v>
      </c>
      <c r="V34" s="37">
        <v>108</v>
      </c>
      <c r="W34" s="37">
        <v>108</v>
      </c>
      <c r="X34" s="126">
        <v>141</v>
      </c>
      <c r="Y34" s="126">
        <v>10002</v>
      </c>
      <c r="Z34" s="38">
        <v>144</v>
      </c>
      <c r="AA34" s="38">
        <v>144</v>
      </c>
      <c r="AB34" t="str">
        <f t="shared" si="3"/>
        <v>&lt;LevelUp level="32" exp="5770" hunger="92" coinDL="188" coinUL="188"&gt;
  &lt;DrinkWater coinDL="4" coinUL="4" expN="12" expG="2" rate30="0.8" rateMore="0.1" /&gt;
  &lt;DailyGoal percent="0.3" coin="63" award="10000" expDL="72" expUL="72" /&gt;
  &lt;DailyGoal percent="0.6" coin="81" award="10001" expDL="108" expUL="108" /&gt;
  &lt;DailyGoal percent="1.0" coin="141" award="10002" expDL="144" expUL="144" /&gt;
&lt;/LevelUp&gt;</v>
      </c>
    </row>
    <row r="35" spans="1:28">
      <c r="A35" s="39" t="s">
        <v>1148</v>
      </c>
      <c r="B35" s="39" t="str">
        <f t="shared" si="0"/>
        <v>33</v>
      </c>
      <c r="C35" s="39" t="str">
        <f t="shared" si="1"/>
        <v>6435</v>
      </c>
      <c r="D35" s="31"/>
      <c r="E35" s="40">
        <v>33</v>
      </c>
      <c r="F35" s="40">
        <v>6435</v>
      </c>
      <c r="G35" s="40">
        <v>94</v>
      </c>
      <c r="H35" s="41">
        <v>192</v>
      </c>
      <c r="I35" s="41">
        <v>192</v>
      </c>
      <c r="J35" s="42">
        <v>4</v>
      </c>
      <c r="K35" s="42">
        <v>4</v>
      </c>
      <c r="L35" s="42">
        <v>13</v>
      </c>
      <c r="M35" s="42">
        <f t="shared" si="2"/>
        <v>2</v>
      </c>
      <c r="N35" s="42">
        <v>0.8</v>
      </c>
      <c r="O35" s="42">
        <v>0.1</v>
      </c>
      <c r="P35" s="123">
        <v>64</v>
      </c>
      <c r="Q35" s="123">
        <v>10000</v>
      </c>
      <c r="R35" s="43">
        <v>74</v>
      </c>
      <c r="S35" s="43">
        <v>74</v>
      </c>
      <c r="T35" s="37">
        <v>81</v>
      </c>
      <c r="U35" s="125">
        <v>10001</v>
      </c>
      <c r="V35" s="37">
        <v>111</v>
      </c>
      <c r="W35" s="37">
        <v>111</v>
      </c>
      <c r="X35" s="126">
        <v>141</v>
      </c>
      <c r="Y35" s="126">
        <v>10002</v>
      </c>
      <c r="Z35" s="38">
        <v>148</v>
      </c>
      <c r="AA35" s="38">
        <v>148</v>
      </c>
      <c r="AB35" t="str">
        <f t="shared" si="3"/>
        <v>&lt;LevelUp level="33" exp="6435" hunger="94" coinDL="192" coinUL="192"&gt;
  &lt;DrinkWater coinDL="4" coinUL="4" expN="13" expG="2" rate30="0.8" rateMore="0.1" /&gt;
  &lt;DailyGoal percent="0.3" coin="64" award="10000" expDL="74" expUL="74" /&gt;
  &lt;DailyGoal percent="0.6" coin="81" award="10001" expDL="111" expUL="111" /&gt;
  &lt;DailyGoal percent="1.0" coin="141" award="10002" expDL="148" expUL="148" /&gt;
&lt;/LevelUp&gt;</v>
      </c>
    </row>
    <row r="36" spans="1:28">
      <c r="A36" s="39" t="s">
        <v>1149</v>
      </c>
      <c r="B36" s="39" t="str">
        <f t="shared" si="0"/>
        <v>34</v>
      </c>
      <c r="C36" s="39" t="str">
        <f t="shared" si="1"/>
        <v>6775</v>
      </c>
      <c r="D36" s="31"/>
      <c r="E36" s="40">
        <v>34</v>
      </c>
      <c r="F36" s="40">
        <v>6775</v>
      </c>
      <c r="G36" s="40">
        <v>96</v>
      </c>
      <c r="H36" s="41">
        <v>197</v>
      </c>
      <c r="I36" s="41">
        <v>197</v>
      </c>
      <c r="J36" s="42">
        <v>4</v>
      </c>
      <c r="K36" s="42">
        <v>4</v>
      </c>
      <c r="L36" s="42">
        <v>13</v>
      </c>
      <c r="M36" s="42">
        <f t="shared" si="2"/>
        <v>2</v>
      </c>
      <c r="N36" s="42">
        <v>0.8</v>
      </c>
      <c r="O36" s="42">
        <v>0.1</v>
      </c>
      <c r="P36" s="123">
        <v>64</v>
      </c>
      <c r="Q36" s="123">
        <v>10000</v>
      </c>
      <c r="R36" s="43">
        <v>76</v>
      </c>
      <c r="S36" s="43">
        <v>76</v>
      </c>
      <c r="T36" s="37">
        <v>82</v>
      </c>
      <c r="U36" s="125">
        <v>10001</v>
      </c>
      <c r="V36" s="37">
        <v>114</v>
      </c>
      <c r="W36" s="37">
        <v>114</v>
      </c>
      <c r="X36" s="126">
        <v>142</v>
      </c>
      <c r="Y36" s="126">
        <v>10002</v>
      </c>
      <c r="Z36" s="38">
        <v>152</v>
      </c>
      <c r="AA36" s="38">
        <v>152</v>
      </c>
      <c r="AB36" t="str">
        <f t="shared" si="3"/>
        <v>&lt;LevelUp level="34" exp="6775" hunger="96" coinDL="197" coinUL="197"&gt;
  &lt;DrinkWater coinDL="4" coinUL="4" expN="13" expG="2" rate30="0.8" rateMore="0.1" /&gt;
  &lt;DailyGoal percent="0.3" coin="64" award="10000" expDL="76" expUL="76" /&gt;
  &lt;DailyGoal percent="0.6" coin="82" award="10001" expDL="114" expUL="114" /&gt;
  &lt;DailyGoal percent="1.0" coin="142" award="10002" expDL="152" expUL="152" /&gt;
&lt;/LevelUp&gt;</v>
      </c>
    </row>
    <row r="37" spans="1:28">
      <c r="A37" s="39" t="s">
        <v>1150</v>
      </c>
      <c r="B37" s="39" t="str">
        <f t="shared" si="0"/>
        <v>35</v>
      </c>
      <c r="C37" s="39" t="str">
        <f t="shared" si="1"/>
        <v>7120</v>
      </c>
      <c r="D37" s="31"/>
      <c r="E37" s="40">
        <v>35</v>
      </c>
      <c r="F37" s="40">
        <v>7120</v>
      </c>
      <c r="G37" s="40">
        <v>98</v>
      </c>
      <c r="H37" s="41">
        <v>202</v>
      </c>
      <c r="I37" s="41">
        <v>202</v>
      </c>
      <c r="J37" s="42">
        <v>4</v>
      </c>
      <c r="K37" s="42">
        <v>4</v>
      </c>
      <c r="L37" s="42">
        <v>13</v>
      </c>
      <c r="M37" s="42">
        <f t="shared" si="2"/>
        <v>2</v>
      </c>
      <c r="N37" s="42">
        <v>0.8</v>
      </c>
      <c r="O37" s="42">
        <v>0.1</v>
      </c>
      <c r="P37" s="123">
        <v>65</v>
      </c>
      <c r="Q37" s="123">
        <v>10000</v>
      </c>
      <c r="R37" s="43">
        <v>78</v>
      </c>
      <c r="S37" s="43">
        <v>78</v>
      </c>
      <c r="T37" s="37">
        <v>82</v>
      </c>
      <c r="U37" s="125">
        <v>10001</v>
      </c>
      <c r="V37" s="37">
        <v>117</v>
      </c>
      <c r="W37" s="37">
        <v>117</v>
      </c>
      <c r="X37" s="126">
        <v>143</v>
      </c>
      <c r="Y37" s="126">
        <v>10002</v>
      </c>
      <c r="Z37" s="38">
        <v>156</v>
      </c>
      <c r="AA37" s="38">
        <v>156</v>
      </c>
      <c r="AB37" t="str">
        <f t="shared" si="3"/>
        <v>&lt;LevelUp level="35" exp="7120" hunger="98" coinDL="202" coinUL="202"&gt;
  &lt;DrinkWater coinDL="4" coinUL="4" expN="13" expG="2" rate30="0.8" rateMore="0.1" /&gt;
  &lt;DailyGoal percent="0.3" coin="65" award="10000" expDL="78" expUL="78" /&gt;
  &lt;DailyGoal percent="0.6" coin="82" award="10001" expDL="117" expUL="117" /&gt;
  &lt;DailyGoal percent="1.0" coin="143" award="10002" expDL="156" expUL="156" /&gt;
&lt;/LevelUp&gt;</v>
      </c>
    </row>
    <row r="38" spans="1:28">
      <c r="A38" s="39" t="s">
        <v>1151</v>
      </c>
      <c r="B38" s="39" t="str">
        <f t="shared" si="0"/>
        <v>36</v>
      </c>
      <c r="C38" s="39" t="str">
        <f t="shared" si="1"/>
        <v>7875</v>
      </c>
      <c r="D38" s="31"/>
      <c r="E38" s="40">
        <v>36</v>
      </c>
      <c r="F38" s="40">
        <v>7875</v>
      </c>
      <c r="G38" s="40">
        <v>100</v>
      </c>
      <c r="H38" s="41">
        <v>207</v>
      </c>
      <c r="I38" s="41">
        <v>207</v>
      </c>
      <c r="J38" s="42">
        <v>5</v>
      </c>
      <c r="K38" s="42">
        <v>5</v>
      </c>
      <c r="L38" s="42">
        <v>14</v>
      </c>
      <c r="M38" s="42">
        <f t="shared" si="2"/>
        <v>3</v>
      </c>
      <c r="N38" s="42">
        <v>0.8</v>
      </c>
      <c r="O38" s="42">
        <v>0.1</v>
      </c>
      <c r="P38" s="123">
        <v>65</v>
      </c>
      <c r="Q38" s="123">
        <v>10000</v>
      </c>
      <c r="R38" s="43">
        <v>80</v>
      </c>
      <c r="S38" s="43">
        <v>80</v>
      </c>
      <c r="T38" s="37">
        <v>83</v>
      </c>
      <c r="U38" s="125">
        <v>10001</v>
      </c>
      <c r="V38" s="37">
        <v>120</v>
      </c>
      <c r="W38" s="37">
        <v>120</v>
      </c>
      <c r="X38" s="126">
        <v>144</v>
      </c>
      <c r="Y38" s="126">
        <v>10002</v>
      </c>
      <c r="Z38" s="38">
        <v>160</v>
      </c>
      <c r="AA38" s="38">
        <v>160</v>
      </c>
      <c r="AB38" t="str">
        <f t="shared" si="3"/>
        <v>&lt;LevelUp level="36" exp="7875" hunger="100" coinDL="207" coinUL="207"&gt;
  &lt;DrinkWater coinDL="5" coinUL="5" expN="14" expG="3" rate30="0.8" rateMore="0.1" /&gt;
  &lt;DailyGoal percent="0.3" coin="65" award="10000" expDL="80" expUL="80" /&gt;
  &lt;DailyGoal percent="0.6" coin="83" award="10001" expDL="120" expUL="120" /&gt;
  &lt;DailyGoal percent="1.0" coin="144" award="10002" expDL="160" expUL="160" /&gt;
&lt;/LevelUp&gt;</v>
      </c>
    </row>
    <row r="39" spans="1:28">
      <c r="A39" s="39" t="s">
        <v>1152</v>
      </c>
      <c r="B39" s="39" t="str">
        <f t="shared" si="0"/>
        <v>37</v>
      </c>
      <c r="C39" s="39" t="str">
        <f t="shared" si="1"/>
        <v>8255</v>
      </c>
      <c r="D39" s="31"/>
      <c r="E39" s="40">
        <v>37</v>
      </c>
      <c r="F39" s="40">
        <v>8255</v>
      </c>
      <c r="G39" s="40">
        <v>102</v>
      </c>
      <c r="H39" s="41">
        <v>212</v>
      </c>
      <c r="I39" s="41">
        <v>212</v>
      </c>
      <c r="J39" s="42">
        <v>5</v>
      </c>
      <c r="K39" s="42">
        <v>5</v>
      </c>
      <c r="L39" s="42">
        <v>14</v>
      </c>
      <c r="M39" s="42">
        <f t="shared" si="2"/>
        <v>3</v>
      </c>
      <c r="N39" s="42">
        <v>0.8</v>
      </c>
      <c r="O39" s="42">
        <v>0.1</v>
      </c>
      <c r="P39" s="123">
        <v>66</v>
      </c>
      <c r="Q39" s="123">
        <v>10000</v>
      </c>
      <c r="R39" s="43">
        <v>82</v>
      </c>
      <c r="S39" s="43">
        <v>82</v>
      </c>
      <c r="T39" s="37">
        <v>83</v>
      </c>
      <c r="U39" s="125">
        <v>10001</v>
      </c>
      <c r="V39" s="37">
        <v>123</v>
      </c>
      <c r="W39" s="37">
        <v>123</v>
      </c>
      <c r="X39" s="126">
        <v>144</v>
      </c>
      <c r="Y39" s="126">
        <v>10002</v>
      </c>
      <c r="Z39" s="38">
        <v>164</v>
      </c>
      <c r="AA39" s="38">
        <v>164</v>
      </c>
      <c r="AB39" t="str">
        <f t="shared" si="3"/>
        <v>&lt;LevelUp level="37" exp="8255" hunger="102" coinDL="212" coinUL="212"&gt;
  &lt;DrinkWater coinDL="5" coinUL="5" expN="14" expG="3" rate30="0.8" rateMore="0.1" /&gt;
  &lt;DailyGoal percent="0.3" coin="66" award="10000" expDL="82" expUL="82" /&gt;
  &lt;DailyGoal percent="0.6" coin="83" award="10001" expDL="123" expUL="123" /&gt;
  &lt;DailyGoal percent="1.0" coin="144" award="10002" expDL="164" expUL="164" /&gt;
&lt;/LevelUp&gt;</v>
      </c>
    </row>
    <row r="40" spans="1:28">
      <c r="A40" s="39" t="s">
        <v>1153</v>
      </c>
      <c r="B40" s="39" t="str">
        <f t="shared" si="0"/>
        <v>38</v>
      </c>
      <c r="C40" s="39" t="str">
        <f t="shared" si="1"/>
        <v>8650</v>
      </c>
      <c r="D40" s="31"/>
      <c r="E40" s="40">
        <v>38</v>
      </c>
      <c r="F40" s="40">
        <v>8650</v>
      </c>
      <c r="G40" s="40">
        <v>104</v>
      </c>
      <c r="H40" s="41">
        <v>217</v>
      </c>
      <c r="I40" s="41">
        <v>217</v>
      </c>
      <c r="J40" s="42">
        <v>5</v>
      </c>
      <c r="K40" s="42">
        <v>5</v>
      </c>
      <c r="L40" s="42">
        <v>14</v>
      </c>
      <c r="M40" s="42">
        <f t="shared" si="2"/>
        <v>3</v>
      </c>
      <c r="N40" s="42">
        <v>0.8</v>
      </c>
      <c r="O40" s="42">
        <v>0.1</v>
      </c>
      <c r="P40" s="123">
        <v>66</v>
      </c>
      <c r="Q40" s="123">
        <v>10000</v>
      </c>
      <c r="R40" s="43">
        <v>84</v>
      </c>
      <c r="S40" s="43">
        <v>84</v>
      </c>
      <c r="T40" s="37">
        <v>84</v>
      </c>
      <c r="U40" s="125">
        <v>10001</v>
      </c>
      <c r="V40" s="37">
        <v>126</v>
      </c>
      <c r="W40" s="37">
        <v>126</v>
      </c>
      <c r="X40" s="126">
        <v>145</v>
      </c>
      <c r="Y40" s="126">
        <v>10002</v>
      </c>
      <c r="Z40" s="38">
        <v>168</v>
      </c>
      <c r="AA40" s="38">
        <v>168</v>
      </c>
      <c r="AB40" t="str">
        <f t="shared" si="3"/>
        <v>&lt;LevelUp level="38" exp="8650" hunger="104" coinDL="217" coinUL="217"&gt;
  &lt;DrinkWater coinDL="5" coinUL="5" expN="14" expG="3" rate30="0.8" rateMore="0.1" /&gt;
  &lt;DailyGoal percent="0.3" coin="66" award="10000" expDL="84" expUL="84" /&gt;
  &lt;DailyGoal percent="0.6" coin="84" award="10001" expDL="126" expUL="126" /&gt;
  &lt;DailyGoal percent="1.0" coin="145" award="10002" expDL="168" expUL="168" /&gt;
&lt;/LevelUp&gt;</v>
      </c>
    </row>
    <row r="41" spans="1:28">
      <c r="A41" s="39" t="s">
        <v>1154</v>
      </c>
      <c r="B41" s="39" t="str">
        <f t="shared" si="0"/>
        <v>39</v>
      </c>
      <c r="C41" s="39" t="str">
        <f t="shared" si="1"/>
        <v>9495</v>
      </c>
      <c r="D41" s="31"/>
      <c r="E41" s="40">
        <v>39</v>
      </c>
      <c r="F41" s="40">
        <v>9495</v>
      </c>
      <c r="G41" s="40">
        <v>106</v>
      </c>
      <c r="H41" s="41">
        <v>222</v>
      </c>
      <c r="I41" s="41">
        <v>222</v>
      </c>
      <c r="J41" s="42">
        <v>5</v>
      </c>
      <c r="K41" s="42">
        <v>5</v>
      </c>
      <c r="L41" s="42">
        <v>15</v>
      </c>
      <c r="M41" s="42">
        <f t="shared" si="2"/>
        <v>3</v>
      </c>
      <c r="N41" s="42">
        <v>0.8</v>
      </c>
      <c r="O41" s="42">
        <v>0.1</v>
      </c>
      <c r="P41" s="123">
        <v>67</v>
      </c>
      <c r="Q41" s="123">
        <v>10000</v>
      </c>
      <c r="R41" s="43">
        <v>86</v>
      </c>
      <c r="S41" s="43">
        <v>86</v>
      </c>
      <c r="T41" s="37">
        <v>84</v>
      </c>
      <c r="U41" s="125">
        <v>10001</v>
      </c>
      <c r="V41" s="37">
        <v>129</v>
      </c>
      <c r="W41" s="37">
        <v>129</v>
      </c>
      <c r="X41" s="126">
        <v>145</v>
      </c>
      <c r="Y41" s="126">
        <v>10002</v>
      </c>
      <c r="Z41" s="38">
        <v>172</v>
      </c>
      <c r="AA41" s="38">
        <v>172</v>
      </c>
      <c r="AB41" t="str">
        <f t="shared" si="3"/>
        <v>&lt;LevelUp level="39" exp="9495" hunger="106" coinDL="222" coinUL="222"&gt;
  &lt;DrinkWater coinDL="5" coinUL="5" expN="15" expG="3" rate30="0.8" rateMore="0.1" /&gt;
  &lt;DailyGoal percent="0.3" coin="67" award="10000" expDL="86" expUL="86" /&gt;
  &lt;DailyGoal percent="0.6" coin="84" award="10001" expDL="129" expUL="129" /&gt;
  &lt;DailyGoal percent="1.0" coin="145" award="10002" expDL="172" expUL="172" /&gt;
&lt;/LevelUp&gt;</v>
      </c>
    </row>
    <row r="42" spans="1:28">
      <c r="A42" s="39" t="s">
        <v>1155</v>
      </c>
      <c r="B42" s="39" t="str">
        <f t="shared" si="0"/>
        <v>40</v>
      </c>
      <c r="C42" s="39" t="str">
        <f t="shared" si="1"/>
        <v>9920</v>
      </c>
      <c r="D42" s="31"/>
      <c r="E42" s="40">
        <v>40</v>
      </c>
      <c r="F42" s="40">
        <v>9920</v>
      </c>
      <c r="G42" s="40">
        <v>108</v>
      </c>
      <c r="H42" s="41">
        <v>227</v>
      </c>
      <c r="I42" s="41">
        <v>227</v>
      </c>
      <c r="J42" s="42">
        <v>5</v>
      </c>
      <c r="K42" s="42">
        <v>5</v>
      </c>
      <c r="L42" s="42">
        <v>15</v>
      </c>
      <c r="M42" s="42">
        <f t="shared" si="2"/>
        <v>3</v>
      </c>
      <c r="N42" s="42">
        <v>0.8</v>
      </c>
      <c r="O42" s="42">
        <v>0.1</v>
      </c>
      <c r="P42" s="123">
        <v>67</v>
      </c>
      <c r="Q42" s="123">
        <v>10000</v>
      </c>
      <c r="R42" s="43">
        <v>88</v>
      </c>
      <c r="S42" s="43">
        <v>88</v>
      </c>
      <c r="T42" s="37">
        <v>85</v>
      </c>
      <c r="U42" s="125">
        <v>10001</v>
      </c>
      <c r="V42" s="37">
        <v>132</v>
      </c>
      <c r="W42" s="37">
        <v>132</v>
      </c>
      <c r="X42" s="126">
        <v>146</v>
      </c>
      <c r="Y42" s="126">
        <v>10002</v>
      </c>
      <c r="Z42" s="38">
        <v>176</v>
      </c>
      <c r="AA42" s="38">
        <v>176</v>
      </c>
      <c r="AB42" t="str">
        <f t="shared" si="3"/>
        <v>&lt;LevelUp level="40" exp="9920" hunger="108" coinDL="227" coinUL="227"&gt;
  &lt;DrinkWater coinDL="5" coinUL="5" expN="15" expG="3" rate30="0.8" rateMore="0.1" /&gt;
  &lt;DailyGoal percent="0.3" coin="67" award="10000" expDL="88" expUL="88" /&gt;
  &lt;DailyGoal percent="0.6" coin="85" award="10001" expDL="132" expUL="132" /&gt;
  &lt;DailyGoal percent="1.0" coin="146" award="10002" expDL="176" expUL="176" /&gt;
&lt;/LevelUp&gt;</v>
      </c>
    </row>
    <row r="43" spans="1:28">
      <c r="A43" s="39" t="s">
        <v>1156</v>
      </c>
      <c r="B43" s="39" t="str">
        <f t="shared" si="0"/>
        <v>41</v>
      </c>
      <c r="C43" s="39" t="str">
        <f t="shared" si="1"/>
        <v>10360</v>
      </c>
      <c r="D43" s="31"/>
      <c r="E43" s="40">
        <v>41</v>
      </c>
      <c r="F43" s="40">
        <v>10360</v>
      </c>
      <c r="G43" s="40">
        <v>110</v>
      </c>
      <c r="H43" s="41">
        <v>232</v>
      </c>
      <c r="I43" s="41">
        <v>232</v>
      </c>
      <c r="J43" s="42">
        <v>5</v>
      </c>
      <c r="K43" s="42">
        <v>5</v>
      </c>
      <c r="L43" s="42">
        <v>15</v>
      </c>
      <c r="M43" s="42">
        <f t="shared" si="2"/>
        <v>3</v>
      </c>
      <c r="N43" s="42">
        <v>0.8</v>
      </c>
      <c r="O43" s="42">
        <v>0.1</v>
      </c>
      <c r="P43" s="123">
        <v>68</v>
      </c>
      <c r="Q43" s="123">
        <v>10000</v>
      </c>
      <c r="R43" s="43">
        <v>90</v>
      </c>
      <c r="S43" s="43">
        <v>90</v>
      </c>
      <c r="T43" s="37">
        <v>85</v>
      </c>
      <c r="U43" s="125">
        <v>10001</v>
      </c>
      <c r="V43" s="37">
        <v>135</v>
      </c>
      <c r="W43" s="37">
        <v>135</v>
      </c>
      <c r="X43" s="126">
        <v>147</v>
      </c>
      <c r="Y43" s="126">
        <v>10002</v>
      </c>
      <c r="Z43" s="38">
        <v>180</v>
      </c>
      <c r="AA43" s="38">
        <v>180</v>
      </c>
      <c r="AB43" t="str">
        <f t="shared" si="3"/>
        <v>&lt;LevelUp level="41" exp="10360" hunger="110" coinDL="232" coinUL="232"&gt;
  &lt;DrinkWater coinDL="5" coinUL="5" expN="15" expG="3" rate30="0.8" rateMore="0.1" /&gt;
  &lt;DailyGoal percent="0.3" coin="68" award="10000" expDL="90" expUL="90" /&gt;
  &lt;DailyGoal percent="0.6" coin="85" award="10001" expDL="135" expUL="135" /&gt;
  &lt;DailyGoal percent="1.0" coin="147" award="10002" expDL="180" expUL="180" /&gt;
&lt;/LevelUp&gt;</v>
      </c>
    </row>
    <row r="44" spans="1:28">
      <c r="A44" s="39" t="s">
        <v>1157</v>
      </c>
      <c r="B44" s="39" t="str">
        <f t="shared" si="0"/>
        <v>42</v>
      </c>
      <c r="C44" s="39" t="str">
        <f t="shared" si="1"/>
        <v>11300</v>
      </c>
      <c r="D44" s="31"/>
      <c r="E44" s="40">
        <v>42</v>
      </c>
      <c r="F44" s="40">
        <v>11300</v>
      </c>
      <c r="G44" s="40">
        <v>112</v>
      </c>
      <c r="H44" s="41">
        <v>237</v>
      </c>
      <c r="I44" s="41">
        <v>237</v>
      </c>
      <c r="J44" s="42">
        <v>5</v>
      </c>
      <c r="K44" s="42">
        <v>5</v>
      </c>
      <c r="L44" s="42">
        <v>16</v>
      </c>
      <c r="M44" s="42">
        <f t="shared" si="2"/>
        <v>3</v>
      </c>
      <c r="N44" s="42">
        <v>0.8</v>
      </c>
      <c r="O44" s="42">
        <v>0.1</v>
      </c>
      <c r="P44" s="123">
        <v>68</v>
      </c>
      <c r="Q44" s="123">
        <v>10000</v>
      </c>
      <c r="R44" s="43">
        <v>92</v>
      </c>
      <c r="S44" s="43">
        <v>92</v>
      </c>
      <c r="T44" s="37">
        <v>86</v>
      </c>
      <c r="U44" s="125">
        <v>10001</v>
      </c>
      <c r="V44" s="37">
        <v>138</v>
      </c>
      <c r="W44" s="37">
        <v>138</v>
      </c>
      <c r="X44" s="126">
        <v>147</v>
      </c>
      <c r="Y44" s="126">
        <v>10002</v>
      </c>
      <c r="Z44" s="38">
        <v>184</v>
      </c>
      <c r="AA44" s="38">
        <v>184</v>
      </c>
      <c r="AB44" t="str">
        <f t="shared" si="3"/>
        <v>&lt;LevelUp level="42" exp="11300" hunger="112" coinDL="237" coinUL="237"&gt;
  &lt;DrinkWater coinDL="5" coinUL="5" expN="16" expG="3" rate30="0.8" rateMore="0.1" /&gt;
  &lt;DailyGoal percent="0.3" coin="68" award="10000" expDL="92" expUL="92" /&gt;
  &lt;DailyGoal percent="0.6" coin="86" award="10001" expDL="138" expUL="138" /&gt;
  &lt;DailyGoal percent="1.0" coin="147" award="10002" expDL="184" expUL="184" /&gt;
&lt;/LevelUp&gt;</v>
      </c>
    </row>
    <row r="45" spans="1:28">
      <c r="A45" s="39" t="s">
        <v>1158</v>
      </c>
      <c r="B45" s="39" t="str">
        <f t="shared" si="0"/>
        <v>43</v>
      </c>
      <c r="C45" s="39" t="str">
        <f t="shared" si="1"/>
        <v>11775</v>
      </c>
      <c r="D45" s="31"/>
      <c r="E45" s="40">
        <v>43</v>
      </c>
      <c r="F45" s="40">
        <v>11775</v>
      </c>
      <c r="G45" s="40">
        <v>114</v>
      </c>
      <c r="H45" s="41">
        <v>242</v>
      </c>
      <c r="I45" s="41">
        <v>242</v>
      </c>
      <c r="J45" s="42">
        <v>5</v>
      </c>
      <c r="K45" s="42">
        <v>5</v>
      </c>
      <c r="L45" s="42">
        <v>16</v>
      </c>
      <c r="M45" s="42">
        <f t="shared" si="2"/>
        <v>3</v>
      </c>
      <c r="N45" s="42">
        <v>0.8</v>
      </c>
      <c r="O45" s="42">
        <v>0.1</v>
      </c>
      <c r="P45" s="123">
        <v>68</v>
      </c>
      <c r="Q45" s="123">
        <v>10000</v>
      </c>
      <c r="R45" s="43">
        <v>94</v>
      </c>
      <c r="S45" s="43">
        <v>94</v>
      </c>
      <c r="T45" s="37">
        <v>86</v>
      </c>
      <c r="U45" s="125">
        <v>10001</v>
      </c>
      <c r="V45" s="37">
        <v>141</v>
      </c>
      <c r="W45" s="37">
        <v>141</v>
      </c>
      <c r="X45" s="126">
        <v>148</v>
      </c>
      <c r="Y45" s="126">
        <v>10002</v>
      </c>
      <c r="Z45" s="38">
        <v>188</v>
      </c>
      <c r="AA45" s="38">
        <v>188</v>
      </c>
      <c r="AB45" t="str">
        <f t="shared" si="3"/>
        <v>&lt;LevelUp level="43" exp="11775" hunger="114" coinDL="242" coinUL="242"&gt;
  &lt;DrinkWater coinDL="5" coinUL="5" expN="16" expG="3" rate30="0.8" rateMore="0.1" /&gt;
  &lt;DailyGoal percent="0.3" coin="68" award="10000" expDL="94" expUL="94" /&gt;
  &lt;DailyGoal percent="0.6" coin="86" award="10001" expDL="141" expUL="141" /&gt;
  &lt;DailyGoal percent="1.0" coin="148" award="10002" expDL="188" expUL="188" /&gt;
&lt;/LevelUp&gt;</v>
      </c>
    </row>
    <row r="46" spans="1:28">
      <c r="A46" s="39" t="s">
        <v>1159</v>
      </c>
      <c r="B46" s="39" t="str">
        <f t="shared" si="0"/>
        <v>44</v>
      </c>
      <c r="C46" s="39" t="str">
        <f t="shared" si="1"/>
        <v>12260</v>
      </c>
      <c r="D46" s="31"/>
      <c r="E46" s="40">
        <v>44</v>
      </c>
      <c r="F46" s="40">
        <v>12260</v>
      </c>
      <c r="G46" s="40">
        <v>116</v>
      </c>
      <c r="H46" s="41">
        <v>247</v>
      </c>
      <c r="I46" s="41">
        <v>247</v>
      </c>
      <c r="J46" s="42">
        <v>5</v>
      </c>
      <c r="K46" s="42">
        <v>5</v>
      </c>
      <c r="L46" s="42">
        <v>16</v>
      </c>
      <c r="M46" s="42">
        <f t="shared" si="2"/>
        <v>3</v>
      </c>
      <c r="N46" s="42">
        <v>0.8</v>
      </c>
      <c r="O46" s="42">
        <v>0.1</v>
      </c>
      <c r="P46" s="123">
        <v>69</v>
      </c>
      <c r="Q46" s="123">
        <v>10000</v>
      </c>
      <c r="R46" s="43">
        <v>96</v>
      </c>
      <c r="S46" s="43">
        <v>96</v>
      </c>
      <c r="T46" s="37">
        <v>87</v>
      </c>
      <c r="U46" s="125">
        <v>10001</v>
      </c>
      <c r="V46" s="37">
        <v>144</v>
      </c>
      <c r="W46" s="37">
        <v>144</v>
      </c>
      <c r="X46" s="126">
        <v>149</v>
      </c>
      <c r="Y46" s="126">
        <v>10002</v>
      </c>
      <c r="Z46" s="38">
        <v>192</v>
      </c>
      <c r="AA46" s="38">
        <v>192</v>
      </c>
      <c r="AB46" t="str">
        <f t="shared" si="3"/>
        <v>&lt;LevelUp level="44" exp="12260" hunger="116" coinDL="247" coinUL="247"&gt;
  &lt;DrinkWater coinDL="5" coinUL="5" expN="16" expG="3" rate30="0.8" rateMore="0.1" /&gt;
  &lt;DailyGoal percent="0.3" coin="69" award="10000" expDL="96" expUL="96" /&gt;
  &lt;DailyGoal percent="0.6" coin="87" award="10001" expDL="144" expUL="144" /&gt;
  &lt;DailyGoal percent="1.0" coin="149" award="10002" expDL="192" expUL="192" /&gt;
&lt;/LevelUp&gt;</v>
      </c>
    </row>
    <row r="47" spans="1:28">
      <c r="A47" s="39" t="s">
        <v>1160</v>
      </c>
      <c r="B47" s="39" t="str">
        <f t="shared" si="0"/>
        <v>45</v>
      </c>
      <c r="C47" s="39" t="str">
        <f t="shared" si="1"/>
        <v>13305</v>
      </c>
      <c r="D47" s="31"/>
      <c r="E47" s="40">
        <v>45</v>
      </c>
      <c r="F47" s="40">
        <v>13305</v>
      </c>
      <c r="G47" s="40">
        <v>118</v>
      </c>
      <c r="H47" s="41">
        <v>252</v>
      </c>
      <c r="I47" s="41">
        <v>252</v>
      </c>
      <c r="J47" s="42">
        <v>5</v>
      </c>
      <c r="K47" s="42">
        <v>5</v>
      </c>
      <c r="L47" s="42">
        <v>17</v>
      </c>
      <c r="M47" s="42">
        <f t="shared" si="2"/>
        <v>3</v>
      </c>
      <c r="N47" s="42">
        <v>0.8</v>
      </c>
      <c r="O47" s="42">
        <v>0.1</v>
      </c>
      <c r="P47" s="123">
        <v>69</v>
      </c>
      <c r="Q47" s="123">
        <v>10000</v>
      </c>
      <c r="R47" s="43">
        <v>98</v>
      </c>
      <c r="S47" s="43">
        <v>98</v>
      </c>
      <c r="T47" s="37">
        <v>87</v>
      </c>
      <c r="U47" s="125">
        <v>10001</v>
      </c>
      <c r="V47" s="37">
        <v>147</v>
      </c>
      <c r="W47" s="37">
        <v>147</v>
      </c>
      <c r="X47" s="126">
        <v>149</v>
      </c>
      <c r="Y47" s="126">
        <v>10002</v>
      </c>
      <c r="Z47" s="38">
        <v>196</v>
      </c>
      <c r="AA47" s="38">
        <v>196</v>
      </c>
      <c r="AB47" t="str">
        <f t="shared" si="3"/>
        <v>&lt;LevelUp level="45" exp="13305" hunger="118" coinDL="252" coinUL="252"&gt;
  &lt;DrinkWater coinDL="5" coinUL="5" expN="17" expG="3" rate30="0.8" rateMore="0.1" /&gt;
  &lt;DailyGoal percent="0.3" coin="69" award="10000" expDL="98" expUL="98" /&gt;
  &lt;DailyGoal percent="0.6" coin="87" award="10001" expDL="147" expUL="147" /&gt;
  &lt;DailyGoal percent="1.0" coin="149" award="10002" expDL="196" expUL="196" /&gt;
&lt;/LevelUp&gt;</v>
      </c>
    </row>
    <row r="48" spans="1:28">
      <c r="A48" s="39" t="s">
        <v>1161</v>
      </c>
      <c r="B48" s="39" t="str">
        <f t="shared" si="0"/>
        <v>46</v>
      </c>
      <c r="C48" s="39" t="str">
        <f t="shared" si="1"/>
        <v>13825</v>
      </c>
      <c r="D48" s="31"/>
      <c r="E48" s="40">
        <v>46</v>
      </c>
      <c r="F48" s="40">
        <v>13825</v>
      </c>
      <c r="G48" s="40">
        <v>120</v>
      </c>
      <c r="H48" s="41">
        <v>257</v>
      </c>
      <c r="I48" s="41">
        <v>257</v>
      </c>
      <c r="J48" s="42">
        <v>5</v>
      </c>
      <c r="K48" s="42">
        <v>5</v>
      </c>
      <c r="L48" s="42">
        <v>17</v>
      </c>
      <c r="M48" s="42">
        <f t="shared" si="2"/>
        <v>3</v>
      </c>
      <c r="N48" s="42">
        <v>0.8</v>
      </c>
      <c r="O48" s="42">
        <v>0.1</v>
      </c>
      <c r="P48" s="123">
        <v>70</v>
      </c>
      <c r="Q48" s="123">
        <v>10000</v>
      </c>
      <c r="R48" s="43">
        <v>100</v>
      </c>
      <c r="S48" s="43">
        <v>100</v>
      </c>
      <c r="T48" s="37">
        <v>88</v>
      </c>
      <c r="U48" s="125">
        <v>10001</v>
      </c>
      <c r="V48" s="37">
        <v>150</v>
      </c>
      <c r="W48" s="37">
        <v>150</v>
      </c>
      <c r="X48" s="126">
        <v>150</v>
      </c>
      <c r="Y48" s="126">
        <v>10002</v>
      </c>
      <c r="Z48" s="38">
        <v>200</v>
      </c>
      <c r="AA48" s="38">
        <v>200</v>
      </c>
      <c r="AB48" t="str">
        <f t="shared" si="3"/>
        <v>&lt;LevelUp level="46" exp="13825" hunger="120" coinDL="257" coinUL="257"&gt;
  &lt;DrinkWater coinDL="5" coinUL="5" expN="17" expG="3" rate30="0.8" rateMore="0.1" /&gt;
  &lt;DailyGoal percent="0.3" coin="70" award="10000" expDL="100" expUL="100" /&gt;
  &lt;DailyGoal percent="0.6" coin="88" award="10001" expDL="150" expUL="150" /&gt;
  &lt;DailyGoal percent="1.0" coin="150" award="10002" expDL="200" expUL="200" /&gt;
&lt;/LevelUp&gt;</v>
      </c>
    </row>
    <row r="49" spans="1:28">
      <c r="A49" s="39" t="s">
        <v>1162</v>
      </c>
      <c r="B49" s="39" t="str">
        <f t="shared" si="0"/>
        <v>47</v>
      </c>
      <c r="C49" s="39" t="str">
        <f t="shared" si="1"/>
        <v>14360</v>
      </c>
      <c r="D49" s="31"/>
      <c r="E49" s="40">
        <v>47</v>
      </c>
      <c r="F49" s="40">
        <v>14360</v>
      </c>
      <c r="G49" s="40">
        <v>122</v>
      </c>
      <c r="H49" s="41">
        <v>263</v>
      </c>
      <c r="I49" s="41">
        <v>263</v>
      </c>
      <c r="J49" s="42">
        <v>5</v>
      </c>
      <c r="K49" s="42">
        <v>5</v>
      </c>
      <c r="L49" s="42">
        <v>17</v>
      </c>
      <c r="M49" s="42">
        <f t="shared" si="2"/>
        <v>3</v>
      </c>
      <c r="N49" s="42">
        <v>0.8</v>
      </c>
      <c r="O49" s="42">
        <v>0.1</v>
      </c>
      <c r="P49" s="123">
        <v>70</v>
      </c>
      <c r="Q49" s="123">
        <v>10000</v>
      </c>
      <c r="R49" s="43">
        <v>102</v>
      </c>
      <c r="S49" s="43">
        <v>102</v>
      </c>
      <c r="T49" s="37">
        <v>88</v>
      </c>
      <c r="U49" s="125">
        <v>10001</v>
      </c>
      <c r="V49" s="37">
        <v>153</v>
      </c>
      <c r="W49" s="37">
        <v>153</v>
      </c>
      <c r="X49" s="126">
        <v>150</v>
      </c>
      <c r="Y49" s="126">
        <v>10002</v>
      </c>
      <c r="Z49" s="38">
        <v>204</v>
      </c>
      <c r="AA49" s="38">
        <v>204</v>
      </c>
      <c r="AB49" t="str">
        <f t="shared" si="3"/>
        <v>&lt;LevelUp level="47" exp="14360" hunger="122" coinDL="263" coinUL="263"&gt;
  &lt;DrinkWater coinDL="5" coinUL="5" expN="17" expG="3" rate30="0.8" rateMore="0.1" /&gt;
  &lt;DailyGoal percent="0.3" coin="70" award="10000" expDL="102" expUL="102" /&gt;
  &lt;DailyGoal percent="0.6" coin="88" award="10001" expDL="153" expUL="153" /&gt;
  &lt;DailyGoal percent="1.0" coin="150" award="10002" expDL="204" expUL="204" /&gt;
&lt;/LevelUp&gt;</v>
      </c>
    </row>
    <row r="50" spans="1:28">
      <c r="A50" s="39" t="s">
        <v>1163</v>
      </c>
      <c r="B50" s="39" t="str">
        <f t="shared" si="0"/>
        <v>48</v>
      </c>
      <c r="C50" s="39" t="str">
        <f t="shared" si="1"/>
        <v>15505</v>
      </c>
      <c r="D50" s="31"/>
      <c r="E50" s="40">
        <v>48</v>
      </c>
      <c r="F50" s="40">
        <v>15505</v>
      </c>
      <c r="G50" s="40">
        <v>124</v>
      </c>
      <c r="H50" s="41">
        <v>268</v>
      </c>
      <c r="I50" s="41">
        <v>268</v>
      </c>
      <c r="J50" s="42">
        <v>5</v>
      </c>
      <c r="K50" s="42">
        <v>5</v>
      </c>
      <c r="L50" s="42">
        <v>18</v>
      </c>
      <c r="M50" s="42">
        <f t="shared" si="2"/>
        <v>3</v>
      </c>
      <c r="N50" s="42">
        <v>0.8</v>
      </c>
      <c r="O50" s="42">
        <v>0.1</v>
      </c>
      <c r="P50" s="123">
        <v>70</v>
      </c>
      <c r="Q50" s="123">
        <v>10000</v>
      </c>
      <c r="R50" s="43">
        <v>104</v>
      </c>
      <c r="S50" s="43">
        <v>104</v>
      </c>
      <c r="T50" s="37">
        <v>89</v>
      </c>
      <c r="U50" s="125">
        <v>10001</v>
      </c>
      <c r="V50" s="37">
        <v>156</v>
      </c>
      <c r="W50" s="37">
        <v>156</v>
      </c>
      <c r="X50" s="126">
        <v>151</v>
      </c>
      <c r="Y50" s="126">
        <v>10002</v>
      </c>
      <c r="Z50" s="38">
        <v>208</v>
      </c>
      <c r="AA50" s="38">
        <v>208</v>
      </c>
      <c r="AB50" t="str">
        <f t="shared" si="3"/>
        <v>&lt;LevelUp level="48" exp="15505" hunger="124" coinDL="268" coinUL="268"&gt;
  &lt;DrinkWater coinDL="5" coinUL="5" expN="18" expG="3" rate30="0.8" rateMore="0.1" /&gt;
  &lt;DailyGoal percent="0.3" coin="70" award="10000" expDL="104" expUL="104" /&gt;
  &lt;DailyGoal percent="0.6" coin="89" award="10001" expDL="156" expUL="156" /&gt;
  &lt;DailyGoal percent="1.0" coin="151" award="10002" expDL="208" expUL="208" /&gt;
&lt;/LevelUp&gt;</v>
      </c>
    </row>
    <row r="51" spans="1:28">
      <c r="A51" s="39" t="s">
        <v>1164</v>
      </c>
      <c r="B51" s="39" t="str">
        <f t="shared" si="0"/>
        <v>49</v>
      </c>
      <c r="C51" s="39" t="str">
        <f t="shared" si="1"/>
        <v>16080</v>
      </c>
      <c r="D51" s="31"/>
      <c r="E51" s="40">
        <v>49</v>
      </c>
      <c r="F51" s="40">
        <v>16080</v>
      </c>
      <c r="G51" s="40">
        <v>126</v>
      </c>
      <c r="H51" s="41">
        <v>273</v>
      </c>
      <c r="I51" s="41">
        <v>273</v>
      </c>
      <c r="J51" s="42">
        <v>5</v>
      </c>
      <c r="K51" s="42">
        <v>5</v>
      </c>
      <c r="L51" s="42">
        <v>18</v>
      </c>
      <c r="M51" s="42">
        <f t="shared" si="2"/>
        <v>3</v>
      </c>
      <c r="N51" s="42">
        <v>0.8</v>
      </c>
      <c r="O51" s="42">
        <v>0.1</v>
      </c>
      <c r="P51" s="123">
        <v>71</v>
      </c>
      <c r="Q51" s="123">
        <v>10000</v>
      </c>
      <c r="R51" s="43">
        <v>106</v>
      </c>
      <c r="S51" s="43">
        <v>106</v>
      </c>
      <c r="T51" s="37">
        <v>89</v>
      </c>
      <c r="U51" s="125">
        <v>10001</v>
      </c>
      <c r="V51" s="37">
        <v>159</v>
      </c>
      <c r="W51" s="37">
        <v>159</v>
      </c>
      <c r="X51" s="126">
        <v>152</v>
      </c>
      <c r="Y51" s="126">
        <v>10002</v>
      </c>
      <c r="Z51" s="38">
        <v>212</v>
      </c>
      <c r="AA51" s="38">
        <v>212</v>
      </c>
      <c r="AB51" t="str">
        <f t="shared" si="3"/>
        <v>&lt;LevelUp level="49" exp="16080" hunger="126" coinDL="273" coinUL="273"&gt;
  &lt;DrinkWater coinDL="5" coinUL="5" expN="18" expG="3" rate30="0.8" rateMore="0.1" /&gt;
  &lt;DailyGoal percent="0.3" coin="71" award="10000" expDL="106" expUL="106" /&gt;
  &lt;DailyGoal percent="0.6" coin="89" award="10001" expDL="159" expUL="159" /&gt;
  &lt;DailyGoal percent="1.0" coin="152" award="10002" expDL="212" expUL="212" /&gt;
&lt;/LevelUp&gt;</v>
      </c>
    </row>
    <row r="52" spans="1:28">
      <c r="A52" s="39" t="s">
        <v>1165</v>
      </c>
      <c r="B52" s="39" t="str">
        <f t="shared" si="0"/>
        <v>50</v>
      </c>
      <c r="C52" s="39" t="str">
        <f t="shared" si="1"/>
        <v>16660</v>
      </c>
      <c r="D52" s="31"/>
      <c r="E52" s="40">
        <v>50</v>
      </c>
      <c r="F52" s="40">
        <v>16660</v>
      </c>
      <c r="G52" s="40">
        <v>128</v>
      </c>
      <c r="H52" s="41">
        <v>278</v>
      </c>
      <c r="I52" s="41">
        <v>278</v>
      </c>
      <c r="J52" s="42">
        <v>5</v>
      </c>
      <c r="K52" s="42">
        <v>5</v>
      </c>
      <c r="L52" s="42">
        <v>18</v>
      </c>
      <c r="M52" s="42">
        <f t="shared" si="2"/>
        <v>3</v>
      </c>
      <c r="N52" s="42">
        <v>0.8</v>
      </c>
      <c r="O52" s="42">
        <v>0.1</v>
      </c>
      <c r="P52" s="123">
        <v>71</v>
      </c>
      <c r="Q52" s="123">
        <v>10000</v>
      </c>
      <c r="R52" s="43">
        <v>108</v>
      </c>
      <c r="S52" s="43">
        <v>108</v>
      </c>
      <c r="T52" s="37">
        <v>90</v>
      </c>
      <c r="U52" s="125">
        <v>10001</v>
      </c>
      <c r="V52" s="37">
        <v>162</v>
      </c>
      <c r="W52" s="37">
        <v>162</v>
      </c>
      <c r="X52" s="126">
        <v>152</v>
      </c>
      <c r="Y52" s="126">
        <v>10002</v>
      </c>
      <c r="Z52" s="38">
        <v>216</v>
      </c>
      <c r="AA52" s="38">
        <v>216</v>
      </c>
      <c r="AB52" t="str">
        <f t="shared" si="3"/>
        <v>&lt;LevelUp level="50" exp="16660" hunger="128" coinDL="278" coinUL="278"&gt;
  &lt;DrinkWater coinDL="5" coinUL="5" expN="18" expG="3" rate30="0.8" rateMore="0.1" /&gt;
  &lt;DailyGoal percent="0.3" coin="71" award="10000" expDL="108" expUL="108" /&gt;
  &lt;DailyGoal percent="0.6" coin="90" award="10001" expDL="162" expUL="162" /&gt;
  &lt;DailyGoal percent="1.0" coin="152" award="10002" expDL="216" expUL="216" /&gt;
&lt;/LevelUp&gt;</v>
      </c>
    </row>
    <row r="53" spans="1:28">
      <c r="A53" s="39" t="s">
        <v>1166</v>
      </c>
      <c r="B53" s="39" t="str">
        <f t="shared" si="0"/>
        <v>51</v>
      </c>
      <c r="C53" s="39" t="str">
        <f t="shared" si="1"/>
        <v>17915</v>
      </c>
      <c r="D53" s="31"/>
      <c r="E53" s="40">
        <v>51</v>
      </c>
      <c r="F53" s="40">
        <v>17915</v>
      </c>
      <c r="G53" s="40">
        <v>130</v>
      </c>
      <c r="H53" s="41">
        <v>283</v>
      </c>
      <c r="I53" s="41">
        <v>283</v>
      </c>
      <c r="J53" s="42">
        <v>5</v>
      </c>
      <c r="K53" s="42">
        <v>5</v>
      </c>
      <c r="L53" s="42">
        <v>19</v>
      </c>
      <c r="M53" s="42">
        <f t="shared" si="2"/>
        <v>3</v>
      </c>
      <c r="N53" s="42">
        <v>0.8</v>
      </c>
      <c r="O53" s="42">
        <v>0.1</v>
      </c>
      <c r="P53" s="123">
        <v>72</v>
      </c>
      <c r="Q53" s="123">
        <v>10000</v>
      </c>
      <c r="R53" s="43">
        <v>110</v>
      </c>
      <c r="S53" s="43">
        <v>110</v>
      </c>
      <c r="T53" s="37">
        <v>90</v>
      </c>
      <c r="U53" s="125">
        <v>10001</v>
      </c>
      <c r="V53" s="37">
        <v>165</v>
      </c>
      <c r="W53" s="37">
        <v>165</v>
      </c>
      <c r="X53" s="126">
        <v>153</v>
      </c>
      <c r="Y53" s="126">
        <v>10002</v>
      </c>
      <c r="Z53" s="38">
        <v>220</v>
      </c>
      <c r="AA53" s="38">
        <v>220</v>
      </c>
      <c r="AB53" t="str">
        <f t="shared" si="3"/>
        <v>&lt;LevelUp level="51" exp="17915" hunger="130" coinDL="283" coinUL="283"&gt;
  &lt;DrinkWater coinDL="5" coinUL="5" expN="19" expG="3" rate30="0.8" rateMore="0.1" /&gt;
  &lt;DailyGoal percent="0.3" coin="72" award="10000" expDL="110" expUL="110" /&gt;
  &lt;DailyGoal percent="0.6" coin="90" award="10001" expDL="165" expUL="165" /&gt;
  &lt;DailyGoal percent="1.0" coin="153" award="10002" expDL="220" expUL="220" /&gt;
&lt;/LevelUp&gt;</v>
      </c>
    </row>
    <row r="54" spans="1:28">
      <c r="A54" s="39" t="s">
        <v>1167</v>
      </c>
      <c r="B54" s="39" t="str">
        <f t="shared" si="0"/>
        <v>52</v>
      </c>
      <c r="C54" s="39" t="str">
        <f t="shared" si="1"/>
        <v>18540</v>
      </c>
      <c r="D54" s="31"/>
      <c r="E54" s="40">
        <v>52</v>
      </c>
      <c r="F54" s="40">
        <v>18540</v>
      </c>
      <c r="G54" s="40">
        <v>132</v>
      </c>
      <c r="H54" s="41">
        <v>289</v>
      </c>
      <c r="I54" s="41">
        <v>289</v>
      </c>
      <c r="J54" s="42">
        <v>5</v>
      </c>
      <c r="K54" s="42">
        <v>5</v>
      </c>
      <c r="L54" s="42">
        <v>19</v>
      </c>
      <c r="M54" s="42">
        <f t="shared" si="2"/>
        <v>3</v>
      </c>
      <c r="N54" s="42">
        <v>0.8</v>
      </c>
      <c r="O54" s="42">
        <v>0.1</v>
      </c>
      <c r="P54" s="123">
        <v>72</v>
      </c>
      <c r="Q54" s="123">
        <v>10000</v>
      </c>
      <c r="R54" s="43">
        <v>112</v>
      </c>
      <c r="S54" s="43">
        <v>112</v>
      </c>
      <c r="T54" s="37">
        <v>90</v>
      </c>
      <c r="U54" s="125">
        <v>10001</v>
      </c>
      <c r="V54" s="37">
        <v>168</v>
      </c>
      <c r="W54" s="37">
        <v>168</v>
      </c>
      <c r="X54" s="126">
        <v>153</v>
      </c>
      <c r="Y54" s="126">
        <v>10002</v>
      </c>
      <c r="Z54" s="38">
        <v>224</v>
      </c>
      <c r="AA54" s="38">
        <v>224</v>
      </c>
      <c r="AB54" t="str">
        <f t="shared" si="3"/>
        <v>&lt;LevelUp level="52" exp="18540" hunger="132" coinDL="289" coinUL="289"&gt;
  &lt;DrinkWater coinDL="5" coinUL="5" expN="19" expG="3" rate30="0.8" rateMore="0.1" /&gt;
  &lt;DailyGoal percent="0.3" coin="72" award="10000" expDL="112" expUL="112" /&gt;
  &lt;DailyGoal percent="0.6" coin="90" award="10001" expDL="168" expUL="168" /&gt;
  &lt;DailyGoal percent="1.0" coin="153" award="10002" expDL="224" expUL="224" /&gt;
&lt;/LevelUp&gt;</v>
      </c>
    </row>
    <row r="55" spans="1:28">
      <c r="A55" s="39" t="s">
        <v>1168</v>
      </c>
      <c r="B55" s="39" t="str">
        <f t="shared" si="0"/>
        <v>53</v>
      </c>
      <c r="C55" s="39" t="str">
        <f t="shared" si="1"/>
        <v>19175</v>
      </c>
      <c r="D55" s="31"/>
      <c r="E55" s="40">
        <v>53</v>
      </c>
      <c r="F55" s="40">
        <v>19175</v>
      </c>
      <c r="G55" s="40">
        <v>134</v>
      </c>
      <c r="H55" s="41">
        <v>294</v>
      </c>
      <c r="I55" s="41">
        <v>294</v>
      </c>
      <c r="J55" s="42">
        <v>5</v>
      </c>
      <c r="K55" s="42">
        <v>5</v>
      </c>
      <c r="L55" s="42">
        <v>19</v>
      </c>
      <c r="M55" s="42">
        <f t="shared" si="2"/>
        <v>3</v>
      </c>
      <c r="N55" s="42">
        <v>0.8</v>
      </c>
      <c r="O55" s="42">
        <v>0.1</v>
      </c>
      <c r="P55" s="123">
        <v>72</v>
      </c>
      <c r="Q55" s="123">
        <v>10000</v>
      </c>
      <c r="R55" s="43">
        <v>114</v>
      </c>
      <c r="S55" s="43">
        <v>114</v>
      </c>
      <c r="T55" s="37">
        <v>91</v>
      </c>
      <c r="U55" s="125">
        <v>10001</v>
      </c>
      <c r="V55" s="37">
        <v>171</v>
      </c>
      <c r="W55" s="37">
        <v>171</v>
      </c>
      <c r="X55" s="126">
        <v>154</v>
      </c>
      <c r="Y55" s="126">
        <v>10002</v>
      </c>
      <c r="Z55" s="38">
        <v>228</v>
      </c>
      <c r="AA55" s="38">
        <v>228</v>
      </c>
      <c r="AB55" t="str">
        <f t="shared" si="3"/>
        <v>&lt;LevelUp level="53" exp="19175" hunger="134" coinDL="294" coinUL="294"&gt;
  &lt;DrinkWater coinDL="5" coinUL="5" expN="19" expG="3" rate30="0.8" rateMore="0.1" /&gt;
  &lt;DailyGoal percent="0.3" coin="72" award="10000" expDL="114" expUL="114" /&gt;
  &lt;DailyGoal percent="0.6" coin="91" award="10001" expDL="171" expUL="171" /&gt;
  &lt;DailyGoal percent="1.0" coin="154" award="10002" expDL="228" expUL="228" /&gt;
&lt;/LevelUp&gt;</v>
      </c>
    </row>
    <row r="56" spans="1:28">
      <c r="A56" s="39" t="s">
        <v>1169</v>
      </c>
      <c r="B56" s="39" t="str">
        <f t="shared" si="0"/>
        <v>54</v>
      </c>
      <c r="C56" s="39" t="str">
        <f t="shared" si="1"/>
        <v>20535</v>
      </c>
      <c r="D56" s="31"/>
      <c r="E56" s="40">
        <v>54</v>
      </c>
      <c r="F56" s="40">
        <v>20535</v>
      </c>
      <c r="G56" s="40">
        <v>136</v>
      </c>
      <c r="H56" s="41">
        <v>299</v>
      </c>
      <c r="I56" s="41">
        <v>299</v>
      </c>
      <c r="J56" s="42">
        <v>5</v>
      </c>
      <c r="K56" s="42">
        <v>5</v>
      </c>
      <c r="L56" s="42">
        <v>20</v>
      </c>
      <c r="M56" s="42">
        <f t="shared" si="2"/>
        <v>4</v>
      </c>
      <c r="N56" s="42">
        <v>0.8</v>
      </c>
      <c r="O56" s="42">
        <v>0.1</v>
      </c>
      <c r="P56" s="123">
        <v>73</v>
      </c>
      <c r="Q56" s="123">
        <v>10000</v>
      </c>
      <c r="R56" s="43">
        <v>116</v>
      </c>
      <c r="S56" s="43">
        <v>116</v>
      </c>
      <c r="T56" s="37">
        <v>91</v>
      </c>
      <c r="U56" s="125">
        <v>10001</v>
      </c>
      <c r="V56" s="37">
        <v>174</v>
      </c>
      <c r="W56" s="37">
        <v>174</v>
      </c>
      <c r="X56" s="126">
        <v>154</v>
      </c>
      <c r="Y56" s="126">
        <v>10002</v>
      </c>
      <c r="Z56" s="38">
        <v>232</v>
      </c>
      <c r="AA56" s="38">
        <v>232</v>
      </c>
      <c r="AB56" t="str">
        <f t="shared" si="3"/>
        <v>&lt;LevelUp level="54" exp="20535" hunger="136" coinDL="299" coinUL="299"&gt;
  &lt;DrinkWater coinDL="5" coinUL="5" expN="20" expG="4" rate30="0.8" rateMore="0.1" /&gt;
  &lt;DailyGoal percent="0.3" coin="73" award="10000" expDL="116" expUL="116" /&gt;
  &lt;DailyGoal percent="0.6" coin="91" award="10001" expDL="174" expUL="174" /&gt;
  &lt;DailyGoal percent="1.0" coin="154" award="10002" expDL="232" expUL="232" /&gt;
&lt;/LevelUp&gt;</v>
      </c>
    </row>
    <row r="57" spans="1:28">
      <c r="A57" s="39" t="s">
        <v>1170</v>
      </c>
      <c r="B57" s="39" t="str">
        <f t="shared" si="0"/>
        <v>55</v>
      </c>
      <c r="C57" s="39" t="str">
        <f t="shared" si="1"/>
        <v>21215</v>
      </c>
      <c r="D57" s="31"/>
      <c r="E57" s="40">
        <v>55</v>
      </c>
      <c r="F57" s="40">
        <v>21215</v>
      </c>
      <c r="G57" s="40">
        <v>138</v>
      </c>
      <c r="H57" s="41">
        <v>305</v>
      </c>
      <c r="I57" s="41">
        <v>305</v>
      </c>
      <c r="J57" s="42">
        <v>5</v>
      </c>
      <c r="K57" s="42">
        <v>5</v>
      </c>
      <c r="L57" s="42">
        <v>20</v>
      </c>
      <c r="M57" s="42">
        <f t="shared" si="2"/>
        <v>4</v>
      </c>
      <c r="N57" s="42">
        <v>0.8</v>
      </c>
      <c r="O57" s="42">
        <v>0.1</v>
      </c>
      <c r="P57" s="123">
        <v>73</v>
      </c>
      <c r="Q57" s="123">
        <v>10000</v>
      </c>
      <c r="R57" s="43">
        <v>118</v>
      </c>
      <c r="S57" s="43">
        <v>118</v>
      </c>
      <c r="T57" s="37">
        <v>92</v>
      </c>
      <c r="U57" s="125">
        <v>10001</v>
      </c>
      <c r="V57" s="37">
        <v>177</v>
      </c>
      <c r="W57" s="37">
        <v>177</v>
      </c>
      <c r="X57" s="126">
        <v>155</v>
      </c>
      <c r="Y57" s="126">
        <v>10002</v>
      </c>
      <c r="Z57" s="38">
        <v>236</v>
      </c>
      <c r="AA57" s="38">
        <v>236</v>
      </c>
      <c r="AB57" t="str">
        <f t="shared" si="3"/>
        <v>&lt;LevelUp level="55" exp="21215" hunger="138" coinDL="305" coinUL="305"&gt;
  &lt;DrinkWater coinDL="5" coinUL="5" expN="20" expG="4" rate30="0.8" rateMore="0.1" /&gt;
  &lt;DailyGoal percent="0.3" coin="73" award="10000" expDL="118" expUL="118" /&gt;
  &lt;DailyGoal percent="0.6" coin="92" award="10001" expDL="177" expUL="177" /&gt;
  &lt;DailyGoal percent="1.0" coin="155" award="10002" expDL="236" expUL="236" /&gt;
&lt;/LevelUp&gt;</v>
      </c>
    </row>
    <row r="58" spans="1:28">
      <c r="A58" s="39" t="s">
        <v>1171</v>
      </c>
      <c r="B58" s="39" t="str">
        <f t="shared" si="0"/>
        <v>56</v>
      </c>
      <c r="C58" s="39" t="str">
        <f t="shared" si="1"/>
        <v>21900</v>
      </c>
      <c r="D58" s="31"/>
      <c r="E58" s="40">
        <v>56</v>
      </c>
      <c r="F58" s="40">
        <v>21900</v>
      </c>
      <c r="G58" s="40">
        <v>140</v>
      </c>
      <c r="H58" s="41">
        <v>310</v>
      </c>
      <c r="I58" s="41">
        <v>310</v>
      </c>
      <c r="J58" s="42">
        <v>5</v>
      </c>
      <c r="K58" s="42">
        <v>5</v>
      </c>
      <c r="L58" s="42">
        <v>20</v>
      </c>
      <c r="M58" s="42">
        <f t="shared" si="2"/>
        <v>4</v>
      </c>
      <c r="N58" s="42">
        <v>0.8</v>
      </c>
      <c r="O58" s="42">
        <v>0.1</v>
      </c>
      <c r="P58" s="123">
        <v>74</v>
      </c>
      <c r="Q58" s="123">
        <v>10000</v>
      </c>
      <c r="R58" s="43">
        <v>120</v>
      </c>
      <c r="S58" s="43">
        <v>120</v>
      </c>
      <c r="T58" s="37">
        <v>92</v>
      </c>
      <c r="U58" s="125">
        <v>10001</v>
      </c>
      <c r="V58" s="37">
        <v>180</v>
      </c>
      <c r="W58" s="37">
        <v>180</v>
      </c>
      <c r="X58" s="126">
        <v>155</v>
      </c>
      <c r="Y58" s="126">
        <v>10002</v>
      </c>
      <c r="Z58" s="38">
        <v>240</v>
      </c>
      <c r="AA58" s="38">
        <v>240</v>
      </c>
      <c r="AB58" t="str">
        <f t="shared" si="3"/>
        <v>&lt;LevelUp level="56" exp="21900" hunger="140" coinDL="310" coinUL="310"&gt;
  &lt;DrinkWater coinDL="5" coinUL="5" expN="20" expG="4" rate30="0.8" rateMore="0.1" /&gt;
  &lt;DailyGoal percent="0.3" coin="74" award="10000" expDL="120" expUL="120" /&gt;
  &lt;DailyGoal percent="0.6" coin="92" award="10001" expDL="180" expUL="180" /&gt;
  &lt;DailyGoal percent="1.0" coin="155" award="10002" expDL="240" expUL="240" /&gt;
&lt;/LevelUp&gt;</v>
      </c>
    </row>
    <row r="59" spans="1:28">
      <c r="A59" s="39" t="s">
        <v>1172</v>
      </c>
      <c r="B59" s="39" t="str">
        <f t="shared" si="0"/>
        <v>57</v>
      </c>
      <c r="C59" s="39" t="str">
        <f t="shared" si="1"/>
        <v>23375</v>
      </c>
      <c r="D59" s="31"/>
      <c r="E59" s="40">
        <v>57</v>
      </c>
      <c r="F59" s="40">
        <v>23375</v>
      </c>
      <c r="G59" s="40">
        <v>142</v>
      </c>
      <c r="H59" s="41">
        <v>315</v>
      </c>
      <c r="I59" s="41">
        <v>315</v>
      </c>
      <c r="J59" s="42">
        <v>5</v>
      </c>
      <c r="K59" s="42">
        <v>5</v>
      </c>
      <c r="L59" s="42">
        <v>21</v>
      </c>
      <c r="M59" s="42">
        <f t="shared" si="2"/>
        <v>4</v>
      </c>
      <c r="N59" s="42">
        <v>0.8</v>
      </c>
      <c r="O59" s="42">
        <v>0.1</v>
      </c>
      <c r="P59" s="123">
        <v>74</v>
      </c>
      <c r="Q59" s="123">
        <v>10000</v>
      </c>
      <c r="R59" s="43">
        <v>122</v>
      </c>
      <c r="S59" s="43">
        <v>122</v>
      </c>
      <c r="T59" s="37">
        <v>93</v>
      </c>
      <c r="U59" s="125">
        <v>10001</v>
      </c>
      <c r="V59" s="37">
        <v>183</v>
      </c>
      <c r="W59" s="37">
        <v>183</v>
      </c>
      <c r="X59" s="126">
        <v>156</v>
      </c>
      <c r="Y59" s="126">
        <v>10002</v>
      </c>
      <c r="Z59" s="38">
        <v>244</v>
      </c>
      <c r="AA59" s="38">
        <v>244</v>
      </c>
      <c r="AB59" t="str">
        <f t="shared" si="3"/>
        <v>&lt;LevelUp level="57" exp="23375" hunger="142" coinDL="315" coinUL="315"&gt;
  &lt;DrinkWater coinDL="5" coinUL="5" expN="21" expG="4" rate30="0.8" rateMore="0.1" /&gt;
  &lt;DailyGoal percent="0.3" coin="74" award="10000" expDL="122" expUL="122" /&gt;
  &lt;DailyGoal percent="0.6" coin="93" award="10001" expDL="183" expUL="183" /&gt;
  &lt;DailyGoal percent="1.0" coin="156" award="10002" expDL="244" expUL="244" /&gt;
&lt;/LevelUp&gt;</v>
      </c>
    </row>
    <row r="60" spans="1:28">
      <c r="A60" s="39" t="s">
        <v>1173</v>
      </c>
      <c r="B60" s="39" t="str">
        <f t="shared" si="0"/>
        <v>58</v>
      </c>
      <c r="C60" s="39" t="str">
        <f t="shared" si="1"/>
        <v>24105</v>
      </c>
      <c r="D60" s="31"/>
      <c r="E60" s="40">
        <v>58</v>
      </c>
      <c r="F60" s="40">
        <v>24105</v>
      </c>
      <c r="G60" s="40">
        <v>144</v>
      </c>
      <c r="H60" s="41">
        <v>321</v>
      </c>
      <c r="I60" s="41">
        <v>321</v>
      </c>
      <c r="J60" s="42">
        <v>5</v>
      </c>
      <c r="K60" s="42">
        <v>5</v>
      </c>
      <c r="L60" s="42">
        <v>21</v>
      </c>
      <c r="M60" s="42">
        <f t="shared" si="2"/>
        <v>4</v>
      </c>
      <c r="N60" s="42">
        <v>0.8</v>
      </c>
      <c r="O60" s="42">
        <v>0.1</v>
      </c>
      <c r="P60" s="123">
        <v>74</v>
      </c>
      <c r="Q60" s="123">
        <v>10000</v>
      </c>
      <c r="R60" s="43">
        <v>124</v>
      </c>
      <c r="S60" s="43">
        <v>124</v>
      </c>
      <c r="T60" s="37">
        <v>93</v>
      </c>
      <c r="U60" s="125">
        <v>10001</v>
      </c>
      <c r="V60" s="37">
        <v>186</v>
      </c>
      <c r="W60" s="37">
        <v>186</v>
      </c>
      <c r="X60" s="126">
        <v>156</v>
      </c>
      <c r="Y60" s="126">
        <v>10002</v>
      </c>
      <c r="Z60" s="38">
        <v>248</v>
      </c>
      <c r="AA60" s="38">
        <v>248</v>
      </c>
      <c r="AB60" t="str">
        <f t="shared" si="3"/>
        <v>&lt;LevelUp level="58" exp="24105" hunger="144" coinDL="321" coinUL="321"&gt;
  &lt;DrinkWater coinDL="5" coinUL="5" expN="21" expG="4" rate30="0.8" rateMore="0.1" /&gt;
  &lt;DailyGoal percent="0.3" coin="74" award="10000" expDL="124" expUL="124" /&gt;
  &lt;DailyGoal percent="0.6" coin="93" award="10001" expDL="186" expUL="186" /&gt;
  &lt;DailyGoal percent="1.0" coin="156" award="10002" expDL="248" expUL="248" /&gt;
&lt;/LevelUp&gt;</v>
      </c>
    </row>
    <row r="61" spans="1:28">
      <c r="A61" s="39" t="s">
        <v>1174</v>
      </c>
      <c r="B61" s="39" t="str">
        <f t="shared" si="0"/>
        <v>59</v>
      </c>
      <c r="C61" s="39" t="str">
        <f t="shared" si="1"/>
        <v>24850</v>
      </c>
      <c r="D61" s="31"/>
      <c r="E61" s="40">
        <v>59</v>
      </c>
      <c r="F61" s="40">
        <v>24850</v>
      </c>
      <c r="G61" s="40">
        <v>146</v>
      </c>
      <c r="H61" s="41">
        <v>326</v>
      </c>
      <c r="I61" s="41">
        <v>326</v>
      </c>
      <c r="J61" s="42">
        <v>5</v>
      </c>
      <c r="K61" s="42">
        <v>5</v>
      </c>
      <c r="L61" s="42">
        <v>21</v>
      </c>
      <c r="M61" s="42">
        <f t="shared" si="2"/>
        <v>4</v>
      </c>
      <c r="N61" s="42">
        <v>0.8</v>
      </c>
      <c r="O61" s="42">
        <v>0.1</v>
      </c>
      <c r="P61" s="123">
        <v>75</v>
      </c>
      <c r="Q61" s="123">
        <v>10000</v>
      </c>
      <c r="R61" s="43">
        <v>126</v>
      </c>
      <c r="S61" s="43">
        <v>126</v>
      </c>
      <c r="T61" s="37">
        <v>93</v>
      </c>
      <c r="U61" s="125">
        <v>10001</v>
      </c>
      <c r="V61" s="37">
        <v>189</v>
      </c>
      <c r="W61" s="37">
        <v>189</v>
      </c>
      <c r="X61" s="126">
        <v>157</v>
      </c>
      <c r="Y61" s="126">
        <v>10002</v>
      </c>
      <c r="Z61" s="38">
        <v>252</v>
      </c>
      <c r="AA61" s="38">
        <v>252</v>
      </c>
      <c r="AB61" t="str">
        <f t="shared" si="3"/>
        <v>&lt;LevelUp level="59" exp="24850" hunger="146" coinDL="326" coinUL="326"&gt;
  &lt;DrinkWater coinDL="5" coinUL="5" expN="21" expG="4" rate30="0.8" rateMore="0.1" /&gt;
  &lt;DailyGoal percent="0.3" coin="75" award="10000" expDL="126" expUL="126" /&gt;
  &lt;DailyGoal percent="0.6" coin="93" award="10001" expDL="189" expUL="189" /&gt;
  &lt;DailyGoal percent="1.0" coin="157" award="10002" expDL="252" expUL="252" /&gt;
&lt;/LevelUp&gt;</v>
      </c>
    </row>
    <row r="62" spans="1:28">
      <c r="A62" s="39" t="s">
        <v>1175</v>
      </c>
      <c r="B62" s="39" t="str">
        <f t="shared" si="0"/>
        <v>60</v>
      </c>
      <c r="C62" s="39" t="str">
        <f t="shared" si="1"/>
        <v>26440</v>
      </c>
      <c r="D62" s="31"/>
      <c r="E62" s="40">
        <v>60</v>
      </c>
      <c r="F62" s="40">
        <v>26440</v>
      </c>
      <c r="G62" s="40">
        <v>148</v>
      </c>
      <c r="H62" s="41">
        <v>332</v>
      </c>
      <c r="I62" s="41">
        <v>332</v>
      </c>
      <c r="J62" s="42">
        <v>5</v>
      </c>
      <c r="K62" s="42">
        <v>5</v>
      </c>
      <c r="L62" s="42">
        <v>22</v>
      </c>
      <c r="M62" s="42">
        <f t="shared" si="2"/>
        <v>4</v>
      </c>
      <c r="N62" s="42">
        <v>0.8</v>
      </c>
      <c r="O62" s="42">
        <v>0.1</v>
      </c>
      <c r="P62" s="123">
        <v>75</v>
      </c>
      <c r="Q62" s="123">
        <v>10000</v>
      </c>
      <c r="R62" s="43">
        <v>128</v>
      </c>
      <c r="S62" s="43">
        <v>128</v>
      </c>
      <c r="T62" s="37">
        <v>94</v>
      </c>
      <c r="U62" s="125">
        <v>10001</v>
      </c>
      <c r="V62" s="37">
        <v>192</v>
      </c>
      <c r="W62" s="37">
        <v>192</v>
      </c>
      <c r="X62" s="126">
        <v>157</v>
      </c>
      <c r="Y62" s="126">
        <v>10002</v>
      </c>
      <c r="Z62" s="38">
        <v>256</v>
      </c>
      <c r="AA62" s="38">
        <v>256</v>
      </c>
      <c r="AB62" t="str">
        <f t="shared" si="3"/>
        <v>&lt;LevelUp level="60" exp="26440" hunger="148" coinDL="332" coinUL="332"&gt;
  &lt;DrinkWater coinDL="5" coinUL="5" expN="22" expG="4" rate30="0.8" rateMore="0.1" /&gt;
  &lt;DailyGoal percent="0.3" coin="75" award="10000" expDL="128" expUL="128" /&gt;
  &lt;DailyGoal percent="0.6" coin="94" award="10001" expDL="192" expUL="192" /&gt;
  &lt;DailyGoal percent="1.0" coin="157" award="10002" expDL="256" expUL="256" /&gt;
&lt;/LevelUp&gt;</v>
      </c>
    </row>
    <row r="63" spans="1:28">
      <c r="A63" s="39" t="s">
        <v>1176</v>
      </c>
      <c r="B63" s="39" t="str">
        <f t="shared" si="0"/>
        <v>61</v>
      </c>
      <c r="C63" s="39" t="str">
        <f t="shared" si="1"/>
        <v>27230</v>
      </c>
      <c r="D63" s="31"/>
      <c r="E63" s="40">
        <v>61</v>
      </c>
      <c r="F63" s="40">
        <v>27230</v>
      </c>
      <c r="G63" s="40">
        <v>150</v>
      </c>
      <c r="H63" s="41">
        <v>337</v>
      </c>
      <c r="I63" s="41">
        <v>337</v>
      </c>
      <c r="J63" s="42">
        <v>5</v>
      </c>
      <c r="K63" s="42">
        <v>5</v>
      </c>
      <c r="L63" s="42">
        <v>22</v>
      </c>
      <c r="M63" s="42">
        <f t="shared" si="2"/>
        <v>4</v>
      </c>
      <c r="N63" s="42">
        <v>0.8</v>
      </c>
      <c r="O63" s="42">
        <v>0.1</v>
      </c>
      <c r="P63" s="123">
        <v>75</v>
      </c>
      <c r="Q63" s="123">
        <v>10000</v>
      </c>
      <c r="R63" s="43">
        <v>130</v>
      </c>
      <c r="S63" s="43">
        <v>130</v>
      </c>
      <c r="T63" s="37">
        <v>94</v>
      </c>
      <c r="U63" s="125">
        <v>10001</v>
      </c>
      <c r="V63" s="37">
        <v>195</v>
      </c>
      <c r="W63" s="37">
        <v>195</v>
      </c>
      <c r="X63" s="126">
        <v>158</v>
      </c>
      <c r="Y63" s="126">
        <v>10002</v>
      </c>
      <c r="Z63" s="38">
        <v>260</v>
      </c>
      <c r="AA63" s="38">
        <v>260</v>
      </c>
      <c r="AB63" t="str">
        <f t="shared" si="3"/>
        <v>&lt;LevelUp level="61" exp="27230" hunger="150" coinDL="337" coinUL="337"&gt;
  &lt;DrinkWater coinDL="5" coinUL="5" expN="22" expG="4" rate30="0.8" rateMore="0.1" /&gt;
  &lt;DailyGoal percent="0.3" coin="75" award="10000" expDL="130" expUL="130" /&gt;
  &lt;DailyGoal percent="0.6" coin="94" award="10001" expDL="195" expUL="195" /&gt;
  &lt;DailyGoal percent="1.0" coin="158" award="10002" expDL="260" expUL="260" /&gt;
&lt;/LevelUp&gt;</v>
      </c>
    </row>
    <row r="64" spans="1:28">
      <c r="A64" s="39" t="s">
        <v>1177</v>
      </c>
      <c r="B64" s="39" t="str">
        <f t="shared" si="0"/>
        <v>62</v>
      </c>
      <c r="C64" s="39" t="str">
        <f t="shared" si="1"/>
        <v>28025</v>
      </c>
      <c r="D64" s="31"/>
      <c r="E64" s="40">
        <v>62</v>
      </c>
      <c r="F64" s="40">
        <v>28025</v>
      </c>
      <c r="G64" s="40">
        <v>152</v>
      </c>
      <c r="H64" s="41">
        <v>343</v>
      </c>
      <c r="I64" s="41">
        <v>343</v>
      </c>
      <c r="J64" s="42">
        <v>5</v>
      </c>
      <c r="K64" s="42">
        <v>5</v>
      </c>
      <c r="L64" s="42">
        <v>22</v>
      </c>
      <c r="M64" s="42">
        <f t="shared" si="2"/>
        <v>4</v>
      </c>
      <c r="N64" s="42">
        <v>0.8</v>
      </c>
      <c r="O64" s="42">
        <v>0.1</v>
      </c>
      <c r="P64" s="123">
        <v>76</v>
      </c>
      <c r="Q64" s="123">
        <v>10000</v>
      </c>
      <c r="R64" s="43">
        <v>132</v>
      </c>
      <c r="S64" s="43">
        <v>132</v>
      </c>
      <c r="T64" s="37">
        <v>95</v>
      </c>
      <c r="U64" s="125">
        <v>10001</v>
      </c>
      <c r="V64" s="37">
        <v>198</v>
      </c>
      <c r="W64" s="37">
        <v>198</v>
      </c>
      <c r="X64" s="126">
        <v>158</v>
      </c>
      <c r="Y64" s="126">
        <v>10002</v>
      </c>
      <c r="Z64" s="38">
        <v>264</v>
      </c>
      <c r="AA64" s="38">
        <v>264</v>
      </c>
      <c r="AB64" t="str">
        <f t="shared" si="3"/>
        <v>&lt;LevelUp level="62" exp="28025" hunger="152" coinDL="343" coinUL="343"&gt;
  &lt;DrinkWater coinDL="5" coinUL="5" expN="22" expG="4" rate30="0.8" rateMore="0.1" /&gt;
  &lt;DailyGoal percent="0.3" coin="76" award="10000" expDL="132" expUL="132" /&gt;
  &lt;DailyGoal percent="0.6" coin="95" award="10001" expDL="198" expUL="198" /&gt;
  &lt;DailyGoal percent="1.0" coin="158" award="10002" expDL="264" expUL="264" /&gt;
&lt;/LevelUp&gt;</v>
      </c>
    </row>
    <row r="65" spans="1:28">
      <c r="A65" s="39" t="s">
        <v>1178</v>
      </c>
      <c r="B65" s="39" t="str">
        <f t="shared" si="0"/>
        <v>63</v>
      </c>
      <c r="C65" s="39" t="str">
        <f t="shared" si="1"/>
        <v>29735</v>
      </c>
      <c r="D65" s="31"/>
      <c r="E65" s="40">
        <v>63</v>
      </c>
      <c r="F65" s="40">
        <v>29735</v>
      </c>
      <c r="G65" s="40">
        <v>154</v>
      </c>
      <c r="H65" s="41">
        <v>348</v>
      </c>
      <c r="I65" s="41">
        <v>348</v>
      </c>
      <c r="J65" s="42">
        <v>5</v>
      </c>
      <c r="K65" s="42">
        <v>5</v>
      </c>
      <c r="L65" s="42">
        <v>23</v>
      </c>
      <c r="M65" s="42">
        <f t="shared" si="2"/>
        <v>4</v>
      </c>
      <c r="N65" s="42">
        <v>0.8</v>
      </c>
      <c r="O65" s="42">
        <v>0.1</v>
      </c>
      <c r="P65" s="123">
        <v>76</v>
      </c>
      <c r="Q65" s="123">
        <v>10000</v>
      </c>
      <c r="R65" s="43">
        <v>134</v>
      </c>
      <c r="S65" s="43">
        <v>134</v>
      </c>
      <c r="T65" s="37">
        <v>95</v>
      </c>
      <c r="U65" s="125">
        <v>10001</v>
      </c>
      <c r="V65" s="37">
        <v>201</v>
      </c>
      <c r="W65" s="37">
        <v>201</v>
      </c>
      <c r="X65" s="126">
        <v>159</v>
      </c>
      <c r="Y65" s="126">
        <v>10002</v>
      </c>
      <c r="Z65" s="38">
        <v>268</v>
      </c>
      <c r="AA65" s="38">
        <v>268</v>
      </c>
      <c r="AB65" t="str">
        <f t="shared" si="3"/>
        <v>&lt;LevelUp level="63" exp="29735" hunger="154" coinDL="348" coinUL="348"&gt;
  &lt;DrinkWater coinDL="5" coinUL="5" expN="23" expG="4" rate30="0.8" rateMore="0.1" /&gt;
  &lt;DailyGoal percent="0.3" coin="76" award="10000" expDL="134" expUL="134" /&gt;
  &lt;DailyGoal percent="0.6" coin="95" award="10001" expDL="201" expUL="201" /&gt;
  &lt;DailyGoal percent="1.0" coin="159" award="10002" expDL="268" expUL="268" /&gt;
&lt;/LevelUp&gt;</v>
      </c>
    </row>
    <row r="66" spans="1:28">
      <c r="A66" s="39" t="s">
        <v>1179</v>
      </c>
      <c r="B66" s="39" t="str">
        <f t="shared" si="0"/>
        <v>64</v>
      </c>
      <c r="C66" s="39" t="str">
        <f t="shared" si="1"/>
        <v>30580</v>
      </c>
      <c r="D66" s="31"/>
      <c r="E66" s="40">
        <v>64</v>
      </c>
      <c r="F66" s="40">
        <v>30580</v>
      </c>
      <c r="G66" s="40">
        <v>156</v>
      </c>
      <c r="H66" s="41">
        <v>354</v>
      </c>
      <c r="I66" s="41">
        <v>354</v>
      </c>
      <c r="J66" s="42">
        <v>6</v>
      </c>
      <c r="K66" s="42">
        <v>6</v>
      </c>
      <c r="L66" s="42">
        <v>23</v>
      </c>
      <c r="M66" s="42">
        <f t="shared" si="2"/>
        <v>4</v>
      </c>
      <c r="N66" s="42">
        <v>0.8</v>
      </c>
      <c r="O66" s="42">
        <v>0.1</v>
      </c>
      <c r="P66" s="123">
        <v>77</v>
      </c>
      <c r="Q66" s="123">
        <v>10000</v>
      </c>
      <c r="R66" s="43">
        <v>136</v>
      </c>
      <c r="S66" s="43">
        <v>136</v>
      </c>
      <c r="T66" s="37">
        <v>96</v>
      </c>
      <c r="U66" s="125">
        <v>10001</v>
      </c>
      <c r="V66" s="37">
        <v>204</v>
      </c>
      <c r="W66" s="37">
        <v>204</v>
      </c>
      <c r="X66" s="126">
        <v>160</v>
      </c>
      <c r="Y66" s="126">
        <v>10002</v>
      </c>
      <c r="Z66" s="38">
        <v>272</v>
      </c>
      <c r="AA66" s="38">
        <v>272</v>
      </c>
      <c r="AB66" t="str">
        <f t="shared" si="3"/>
        <v>&lt;LevelUp level="64" exp="30580" hunger="156" coinDL="354" coinUL="354"&gt;
  &lt;DrinkWater coinDL="6" coinUL="6" expN="23" expG="4" rate30="0.8" rateMore="0.1" /&gt;
  &lt;DailyGoal percent="0.3" coin="77" award="10000" expDL="136" expUL="136" /&gt;
  &lt;DailyGoal percent="0.6" coin="96" award="10001" expDL="204" expUL="204" /&gt;
  &lt;DailyGoal percent="1.0" coin="160" award="10002" expDL="272" expUL="272" /&gt;
&lt;/LevelUp&gt;</v>
      </c>
    </row>
    <row r="67" spans="1:28">
      <c r="A67" s="39" t="s">
        <v>1180</v>
      </c>
      <c r="B67" s="39" t="str">
        <f t="shared" si="0"/>
        <v>65</v>
      </c>
      <c r="C67" s="39" t="str">
        <f t="shared" si="1"/>
        <v>31435</v>
      </c>
      <c r="D67" s="31"/>
      <c r="E67" s="40">
        <v>65</v>
      </c>
      <c r="F67" s="40">
        <v>31435</v>
      </c>
      <c r="G67" s="40">
        <v>158</v>
      </c>
      <c r="H67" s="41">
        <v>359</v>
      </c>
      <c r="I67" s="41">
        <v>359</v>
      </c>
      <c r="J67" s="42">
        <v>6</v>
      </c>
      <c r="K67" s="42">
        <v>6</v>
      </c>
      <c r="L67" s="42">
        <v>23</v>
      </c>
      <c r="M67" s="42">
        <f t="shared" si="2"/>
        <v>4</v>
      </c>
      <c r="N67" s="42">
        <v>0.8</v>
      </c>
      <c r="O67" s="42">
        <v>0.1</v>
      </c>
      <c r="P67" s="123">
        <v>77</v>
      </c>
      <c r="Q67" s="123">
        <v>10000</v>
      </c>
      <c r="R67" s="43">
        <v>138</v>
      </c>
      <c r="S67" s="43">
        <v>138</v>
      </c>
      <c r="T67" s="37">
        <v>96</v>
      </c>
      <c r="U67" s="125">
        <v>10001</v>
      </c>
      <c r="V67" s="37">
        <v>207</v>
      </c>
      <c r="W67" s="37">
        <v>207</v>
      </c>
      <c r="X67" s="126">
        <v>160</v>
      </c>
      <c r="Y67" s="126">
        <v>10002</v>
      </c>
      <c r="Z67" s="38">
        <v>276</v>
      </c>
      <c r="AA67" s="38">
        <v>276</v>
      </c>
      <c r="AB67" t="str">
        <f t="shared" si="3"/>
        <v>&lt;LevelUp level="65" exp="31435" hunger="158" coinDL="359" coinUL="359"&gt;
  &lt;DrinkWater coinDL="6" coinUL="6" expN="23" expG="4" rate30="0.8" rateMore="0.1" /&gt;
  &lt;DailyGoal percent="0.3" coin="77" award="10000" expDL="138" expUL="138" /&gt;
  &lt;DailyGoal percent="0.6" coin="96" award="10001" expDL="207" expUL="207" /&gt;
  &lt;DailyGoal percent="1.0" coin="160" award="10002" expDL="276" expUL="276" /&gt;
&lt;/LevelUp&gt;</v>
      </c>
    </row>
    <row r="68" spans="1:28">
      <c r="A68" s="39" t="s">
        <v>1181</v>
      </c>
      <c r="B68" s="39" t="str">
        <f t="shared" ref="B68:B102" si="4">MID(A68,FIND("level=",A68)+7,FIND(""" exp=",A68)-FIND("level=",A68)-7)</f>
        <v>66</v>
      </c>
      <c r="C68" s="39" t="str">
        <f t="shared" ref="C68:C102" si="5">MID(A68,FIND("exp=",A68)+5,FIND("""/&gt;",A68)-FIND("exp=",A68)-5)</f>
        <v>33270</v>
      </c>
      <c r="D68" s="31"/>
      <c r="E68" s="40">
        <v>66</v>
      </c>
      <c r="F68" s="40">
        <v>33270</v>
      </c>
      <c r="G68" s="40">
        <v>160</v>
      </c>
      <c r="H68" s="41">
        <v>365</v>
      </c>
      <c r="I68" s="41">
        <v>365</v>
      </c>
      <c r="J68" s="42">
        <v>6</v>
      </c>
      <c r="K68" s="42">
        <v>6</v>
      </c>
      <c r="L68" s="42">
        <v>24</v>
      </c>
      <c r="M68" s="42">
        <f t="shared" ref="M68:M102" si="6">1+ROUNDDOWN(L68 * 0.15,0)</f>
        <v>4</v>
      </c>
      <c r="N68" s="42">
        <v>0.8</v>
      </c>
      <c r="O68" s="42">
        <v>0.1</v>
      </c>
      <c r="P68" s="123">
        <v>77</v>
      </c>
      <c r="Q68" s="123">
        <v>10000</v>
      </c>
      <c r="R68" s="43">
        <v>140</v>
      </c>
      <c r="S68" s="43">
        <v>140</v>
      </c>
      <c r="T68" s="37">
        <v>96</v>
      </c>
      <c r="U68" s="125">
        <v>10001</v>
      </c>
      <c r="V68" s="37">
        <v>210</v>
      </c>
      <c r="W68" s="37">
        <v>210</v>
      </c>
      <c r="X68" s="126">
        <v>160</v>
      </c>
      <c r="Y68" s="126">
        <v>10002</v>
      </c>
      <c r="Z68" s="38">
        <v>280</v>
      </c>
      <c r="AA68" s="38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
  &lt;DrinkWater coinDL="6" coinUL="6" expN="24" expG="4" rate30="0.8" rateMore="0.1" /&gt;
  &lt;DailyGoal percent="0.3" coin="77" award="10000" expDL="140" expUL="140" /&gt;
  &lt;DailyGoal percent="0.6" coin="96" award="10001" expDL="210" expUL="210" /&gt;
  &lt;DailyGoal percent="1.0" coin="160" award="10002" expDL="280" expUL="280" /&gt;
&lt;/LevelUp&gt;</v>
      </c>
    </row>
    <row r="69" spans="1:28">
      <c r="A69" s="39" t="s">
        <v>1182</v>
      </c>
      <c r="B69" s="39" t="str">
        <f t="shared" si="4"/>
        <v>67</v>
      </c>
      <c r="C69" s="39" t="str">
        <f t="shared" si="5"/>
        <v>34170</v>
      </c>
      <c r="D69" s="31"/>
      <c r="E69" s="40">
        <v>67</v>
      </c>
      <c r="F69" s="40">
        <v>34170</v>
      </c>
      <c r="G69" s="40">
        <v>162</v>
      </c>
      <c r="H69" s="41">
        <v>370</v>
      </c>
      <c r="I69" s="41">
        <v>370</v>
      </c>
      <c r="J69" s="42">
        <v>6</v>
      </c>
      <c r="K69" s="42">
        <v>6</v>
      </c>
      <c r="L69" s="42">
        <v>24</v>
      </c>
      <c r="M69" s="42">
        <f t="shared" si="6"/>
        <v>4</v>
      </c>
      <c r="N69" s="42">
        <v>0.8</v>
      </c>
      <c r="O69" s="42">
        <v>0.1</v>
      </c>
      <c r="P69" s="123">
        <v>78</v>
      </c>
      <c r="Q69" s="123">
        <v>10000</v>
      </c>
      <c r="R69" s="43">
        <v>142</v>
      </c>
      <c r="S69" s="43">
        <v>142</v>
      </c>
      <c r="T69" s="37">
        <v>97</v>
      </c>
      <c r="U69" s="125">
        <v>10001</v>
      </c>
      <c r="V69" s="37">
        <v>213</v>
      </c>
      <c r="W69" s="37">
        <v>213</v>
      </c>
      <c r="X69" s="126">
        <v>161</v>
      </c>
      <c r="Y69" s="126">
        <v>10002</v>
      </c>
      <c r="Z69" s="38">
        <v>284</v>
      </c>
      <c r="AA69" s="38">
        <v>284</v>
      </c>
      <c r="AB69" t="str">
        <f t="shared" si="7"/>
        <v>&lt;LevelUp level="67" exp="34170" hunger="162" coinDL="370" coinUL="370"&gt;
  &lt;DrinkWater coinDL="6" coinUL="6" expN="24" expG="4" rate30="0.8" rateMore="0.1" /&gt;
  &lt;DailyGoal percent="0.3" coin="78" award="10000" expDL="142" expUL="142" /&gt;
  &lt;DailyGoal percent="0.6" coin="97" award="10001" expDL="213" expUL="213" /&gt;
  &lt;DailyGoal percent="1.0" coin="161" award="10002" expDL="284" expUL="284" /&gt;
&lt;/LevelUp&gt;</v>
      </c>
    </row>
    <row r="70" spans="1:28">
      <c r="A70" s="39" t="s">
        <v>1183</v>
      </c>
      <c r="B70" s="39" t="str">
        <f t="shared" si="4"/>
        <v>68</v>
      </c>
      <c r="C70" s="39" t="str">
        <f t="shared" si="5"/>
        <v>35085</v>
      </c>
      <c r="D70" s="31"/>
      <c r="E70" s="40">
        <v>68</v>
      </c>
      <c r="F70" s="40">
        <v>35085</v>
      </c>
      <c r="G70" s="40">
        <v>164</v>
      </c>
      <c r="H70" s="41">
        <v>376</v>
      </c>
      <c r="I70" s="41">
        <v>376</v>
      </c>
      <c r="J70" s="42">
        <v>6</v>
      </c>
      <c r="K70" s="42">
        <v>6</v>
      </c>
      <c r="L70" s="42">
        <v>24</v>
      </c>
      <c r="M70" s="42">
        <f t="shared" si="6"/>
        <v>4</v>
      </c>
      <c r="N70" s="42">
        <v>0.8</v>
      </c>
      <c r="O70" s="42">
        <v>0.1</v>
      </c>
      <c r="P70" s="123">
        <v>78</v>
      </c>
      <c r="Q70" s="123">
        <v>10000</v>
      </c>
      <c r="R70" s="43">
        <v>144</v>
      </c>
      <c r="S70" s="43">
        <v>144</v>
      </c>
      <c r="T70" s="37">
        <v>97</v>
      </c>
      <c r="U70" s="125">
        <v>10001</v>
      </c>
      <c r="V70" s="37">
        <v>216</v>
      </c>
      <c r="W70" s="37">
        <v>216</v>
      </c>
      <c r="X70" s="126">
        <v>161</v>
      </c>
      <c r="Y70" s="126">
        <v>10002</v>
      </c>
      <c r="Z70" s="38">
        <v>288</v>
      </c>
      <c r="AA70" s="38">
        <v>288</v>
      </c>
      <c r="AB70" t="str">
        <f t="shared" si="7"/>
        <v>&lt;LevelUp level="68" exp="35085" hunger="164" coinDL="376" coinUL="376"&gt;
  &lt;DrinkWater coinDL="6" coinUL="6" expN="24" expG="4" rate30="0.8" rateMore="0.1" /&gt;
  &lt;DailyGoal percent="0.3" coin="78" award="10000" expDL="144" expUL="144" /&gt;
  &lt;DailyGoal percent="0.6" coin="97" award="10001" expDL="216" expUL="216" /&gt;
  &lt;DailyGoal percent="1.0" coin="161" award="10002" expDL="288" expUL="288" /&gt;
&lt;/LevelUp&gt;</v>
      </c>
    </row>
    <row r="71" spans="1:28">
      <c r="A71" s="39" t="s">
        <v>1184</v>
      </c>
      <c r="B71" s="39" t="str">
        <f t="shared" si="4"/>
        <v>69</v>
      </c>
      <c r="C71" s="39" t="str">
        <f t="shared" si="5"/>
        <v>37040</v>
      </c>
      <c r="D71" s="31"/>
      <c r="E71" s="40">
        <v>69</v>
      </c>
      <c r="F71" s="40">
        <v>37040</v>
      </c>
      <c r="G71" s="40">
        <v>166</v>
      </c>
      <c r="H71" s="41">
        <v>381</v>
      </c>
      <c r="I71" s="41">
        <v>381</v>
      </c>
      <c r="J71" s="42">
        <v>6</v>
      </c>
      <c r="K71" s="42">
        <v>6</v>
      </c>
      <c r="L71" s="42">
        <v>25</v>
      </c>
      <c r="M71" s="42">
        <f t="shared" si="6"/>
        <v>4</v>
      </c>
      <c r="N71" s="42">
        <v>0.8</v>
      </c>
      <c r="O71" s="42">
        <v>0.1</v>
      </c>
      <c r="P71" s="123">
        <v>78</v>
      </c>
      <c r="Q71" s="123">
        <v>10000</v>
      </c>
      <c r="R71" s="43">
        <v>146</v>
      </c>
      <c r="S71" s="43">
        <v>146</v>
      </c>
      <c r="T71" s="37">
        <v>97</v>
      </c>
      <c r="U71" s="125">
        <v>10001</v>
      </c>
      <c r="V71" s="37">
        <v>219</v>
      </c>
      <c r="W71" s="37">
        <v>219</v>
      </c>
      <c r="X71" s="126">
        <v>162</v>
      </c>
      <c r="Y71" s="126">
        <v>10002</v>
      </c>
      <c r="Z71" s="38">
        <v>292</v>
      </c>
      <c r="AA71" s="38">
        <v>292</v>
      </c>
      <c r="AB71" t="str">
        <f t="shared" si="7"/>
        <v>&lt;LevelUp level="69" exp="37040" hunger="166" coinDL="381" coinUL="381"&gt;
  &lt;DrinkWater coinDL="6" coinUL="6" expN="25" expG="4" rate30="0.8" rateMore="0.1" /&gt;
  &lt;DailyGoal percent="0.3" coin="78" award="10000" expDL="146" expUL="146" /&gt;
  &lt;DailyGoal percent="0.6" coin="97" award="10001" expDL="219" expUL="219" /&gt;
  &lt;DailyGoal percent="1.0" coin="162" award="10002" expDL="292" expUL="292" /&gt;
&lt;/LevelUp&gt;</v>
      </c>
    </row>
    <row r="72" spans="1:28">
      <c r="A72" s="39" t="s">
        <v>1185</v>
      </c>
      <c r="B72" s="39" t="str">
        <f t="shared" si="4"/>
        <v>70</v>
      </c>
      <c r="C72" s="39" t="str">
        <f t="shared" si="5"/>
        <v>38000</v>
      </c>
      <c r="D72" s="31"/>
      <c r="E72" s="40">
        <v>70</v>
      </c>
      <c r="F72" s="40">
        <v>38000</v>
      </c>
      <c r="G72" s="40">
        <v>168</v>
      </c>
      <c r="H72" s="41">
        <v>387</v>
      </c>
      <c r="I72" s="41">
        <v>387</v>
      </c>
      <c r="J72" s="42">
        <v>6</v>
      </c>
      <c r="K72" s="42">
        <v>6</v>
      </c>
      <c r="L72" s="42">
        <v>25</v>
      </c>
      <c r="M72" s="42">
        <f t="shared" si="6"/>
        <v>4</v>
      </c>
      <c r="N72" s="42">
        <v>0.8</v>
      </c>
      <c r="O72" s="42">
        <v>0.1</v>
      </c>
      <c r="P72" s="123">
        <v>79</v>
      </c>
      <c r="Q72" s="123">
        <v>10000</v>
      </c>
      <c r="R72" s="43">
        <v>148</v>
      </c>
      <c r="S72" s="43">
        <v>148</v>
      </c>
      <c r="T72" s="37">
        <v>98</v>
      </c>
      <c r="U72" s="125">
        <v>10001</v>
      </c>
      <c r="V72" s="37">
        <v>222</v>
      </c>
      <c r="W72" s="37">
        <v>222</v>
      </c>
      <c r="X72" s="126">
        <v>162</v>
      </c>
      <c r="Y72" s="126">
        <v>10002</v>
      </c>
      <c r="Z72" s="38">
        <v>296</v>
      </c>
      <c r="AA72" s="38">
        <v>296</v>
      </c>
      <c r="AB72" t="str">
        <f t="shared" si="7"/>
        <v>&lt;LevelUp level="70" exp="38000" hunger="168" coinDL="387" coinUL="387"&gt;
  &lt;DrinkWater coinDL="6" coinUL="6" expN="25" expG="4" rate30="0.8" rateMore="0.1" /&gt;
  &lt;DailyGoal percent="0.3" coin="79" award="10000" expDL="148" expUL="148" /&gt;
  &lt;DailyGoal percent="0.6" coin="98" award="10001" expDL="222" expUL="222" /&gt;
  &lt;DailyGoal percent="1.0" coin="162" award="10002" expDL="296" expUL="296" /&gt;
&lt;/LevelUp&gt;</v>
      </c>
    </row>
    <row r="73" spans="1:28">
      <c r="A73" s="39" t="s">
        <v>1186</v>
      </c>
      <c r="B73" s="39" t="str">
        <f t="shared" si="4"/>
        <v>71</v>
      </c>
      <c r="C73" s="39" t="str">
        <f t="shared" si="5"/>
        <v>38975</v>
      </c>
      <c r="D73" s="31"/>
      <c r="E73" s="40">
        <v>71</v>
      </c>
      <c r="F73" s="40">
        <v>38975</v>
      </c>
      <c r="G73" s="40">
        <v>170</v>
      </c>
      <c r="H73" s="41">
        <v>393</v>
      </c>
      <c r="I73" s="41">
        <v>393</v>
      </c>
      <c r="J73" s="42">
        <v>6</v>
      </c>
      <c r="K73" s="42">
        <v>6</v>
      </c>
      <c r="L73" s="42">
        <v>25</v>
      </c>
      <c r="M73" s="42">
        <f t="shared" si="6"/>
        <v>4</v>
      </c>
      <c r="N73" s="42">
        <v>0.8</v>
      </c>
      <c r="O73" s="42">
        <v>0.1</v>
      </c>
      <c r="P73" s="123">
        <v>79</v>
      </c>
      <c r="Q73" s="123">
        <v>10000</v>
      </c>
      <c r="R73" s="43">
        <v>150</v>
      </c>
      <c r="S73" s="43">
        <v>150</v>
      </c>
      <c r="T73" s="37">
        <v>98</v>
      </c>
      <c r="U73" s="125">
        <v>10001</v>
      </c>
      <c r="V73" s="37">
        <v>225</v>
      </c>
      <c r="W73" s="37">
        <v>225</v>
      </c>
      <c r="X73" s="126">
        <v>163</v>
      </c>
      <c r="Y73" s="126">
        <v>10002</v>
      </c>
      <c r="Z73" s="38">
        <v>300</v>
      </c>
      <c r="AA73" s="38">
        <v>300</v>
      </c>
      <c r="AB73" t="str">
        <f t="shared" si="7"/>
        <v>&lt;LevelUp level="71" exp="38975" hunger="170" coinDL="393" coinUL="393"&gt;
  &lt;DrinkWater coinDL="6" coinUL="6" expN="25" expG="4" rate30="0.8" rateMore="0.1" /&gt;
  &lt;DailyGoal percent="0.3" coin="79" award="10000" expDL="150" expUL="150" /&gt;
  &lt;DailyGoal percent="0.6" coin="98" award="10001" expDL="225" expUL="225" /&gt;
  &lt;DailyGoal percent="1.0" coin="163" award="10002" expDL="300" expUL="300" /&gt;
&lt;/LevelUp&gt;</v>
      </c>
    </row>
    <row r="74" spans="1:28">
      <c r="A74" s="39" t="s">
        <v>1187</v>
      </c>
      <c r="B74" s="39" t="str">
        <f t="shared" si="4"/>
        <v>72</v>
      </c>
      <c r="C74" s="39" t="str">
        <f t="shared" si="5"/>
        <v>41060</v>
      </c>
      <c r="D74" s="31"/>
      <c r="E74" s="40">
        <v>72</v>
      </c>
      <c r="F74" s="40">
        <v>41060</v>
      </c>
      <c r="G74" s="40">
        <v>172</v>
      </c>
      <c r="H74" s="41">
        <v>398</v>
      </c>
      <c r="I74" s="41">
        <v>398</v>
      </c>
      <c r="J74" s="42">
        <v>6</v>
      </c>
      <c r="K74" s="42">
        <v>6</v>
      </c>
      <c r="L74" s="42">
        <v>26</v>
      </c>
      <c r="M74" s="42">
        <f t="shared" si="6"/>
        <v>4</v>
      </c>
      <c r="N74" s="42">
        <v>0.8</v>
      </c>
      <c r="O74" s="42">
        <v>0.1</v>
      </c>
      <c r="P74" s="123">
        <v>79</v>
      </c>
      <c r="Q74" s="123">
        <v>10000</v>
      </c>
      <c r="R74" s="43">
        <v>152</v>
      </c>
      <c r="S74" s="43">
        <v>152</v>
      </c>
      <c r="T74" s="37">
        <v>99</v>
      </c>
      <c r="U74" s="125">
        <v>10001</v>
      </c>
      <c r="V74" s="37">
        <v>228</v>
      </c>
      <c r="W74" s="37">
        <v>228</v>
      </c>
      <c r="X74" s="126">
        <v>163</v>
      </c>
      <c r="Y74" s="126">
        <v>10002</v>
      </c>
      <c r="Z74" s="38">
        <v>304</v>
      </c>
      <c r="AA74" s="38">
        <v>304</v>
      </c>
      <c r="AB74" t="str">
        <f t="shared" si="7"/>
        <v>&lt;LevelUp level="72" exp="41060" hunger="172" coinDL="398" coinUL="398"&gt;
  &lt;DrinkWater coinDL="6" coinUL="6" expN="26" expG="4" rate30="0.8" rateMore="0.1" /&gt;
  &lt;DailyGoal percent="0.3" coin="79" award="10000" expDL="152" expUL="152" /&gt;
  &lt;DailyGoal percent="0.6" coin="99" award="10001" expDL="228" expUL="228" /&gt;
  &lt;DailyGoal percent="1.0" coin="163" award="10002" expDL="304" expUL="304" /&gt;
&lt;/LevelUp&gt;</v>
      </c>
    </row>
    <row r="75" spans="1:28">
      <c r="A75" s="39" t="s">
        <v>1188</v>
      </c>
      <c r="B75" s="39" t="str">
        <f t="shared" si="4"/>
        <v>73</v>
      </c>
      <c r="C75" s="39" t="str">
        <f t="shared" si="5"/>
        <v>42080</v>
      </c>
      <c r="D75" s="31"/>
      <c r="E75" s="40">
        <v>73</v>
      </c>
      <c r="F75" s="40">
        <v>42080</v>
      </c>
      <c r="G75" s="40">
        <v>174</v>
      </c>
      <c r="H75" s="41">
        <v>404</v>
      </c>
      <c r="I75" s="41">
        <v>404</v>
      </c>
      <c r="J75" s="42">
        <v>6</v>
      </c>
      <c r="K75" s="42">
        <v>6</v>
      </c>
      <c r="L75" s="42">
        <v>26</v>
      </c>
      <c r="M75" s="42">
        <f t="shared" si="6"/>
        <v>4</v>
      </c>
      <c r="N75" s="42">
        <v>0.8</v>
      </c>
      <c r="O75" s="42">
        <v>0.1</v>
      </c>
      <c r="P75" s="123">
        <v>80</v>
      </c>
      <c r="Q75" s="123">
        <v>10000</v>
      </c>
      <c r="R75" s="43">
        <v>154</v>
      </c>
      <c r="S75" s="43">
        <v>154</v>
      </c>
      <c r="T75" s="37">
        <v>99</v>
      </c>
      <c r="U75" s="125">
        <v>10001</v>
      </c>
      <c r="V75" s="37">
        <v>231</v>
      </c>
      <c r="W75" s="37">
        <v>231</v>
      </c>
      <c r="X75" s="126">
        <v>164</v>
      </c>
      <c r="Y75" s="126">
        <v>10002</v>
      </c>
      <c r="Z75" s="38">
        <v>308</v>
      </c>
      <c r="AA75" s="38">
        <v>308</v>
      </c>
      <c r="AB75" t="str">
        <f t="shared" si="7"/>
        <v>&lt;LevelUp level="73" exp="42080" hunger="174" coinDL="404" coinUL="404"&gt;
  &lt;DrinkWater coinDL="6" coinUL="6" expN="26" expG="4" rate30="0.8" rateMore="0.1" /&gt;
  &lt;DailyGoal percent="0.3" coin="80" award="10000" expDL="154" expUL="154" /&gt;
  &lt;DailyGoal percent="0.6" coin="99" award="10001" expDL="231" expUL="231" /&gt;
  &lt;DailyGoal percent="1.0" coin="164" award="10002" expDL="308" expUL="308" /&gt;
&lt;/LevelUp&gt;</v>
      </c>
    </row>
    <row r="76" spans="1:28">
      <c r="A76" s="39" t="s">
        <v>1189</v>
      </c>
      <c r="B76" s="39" t="str">
        <f t="shared" si="4"/>
        <v>74</v>
      </c>
      <c r="C76" s="39" t="str">
        <f t="shared" si="5"/>
        <v>43115</v>
      </c>
      <c r="D76" s="31"/>
      <c r="E76" s="40">
        <v>74</v>
      </c>
      <c r="F76" s="40">
        <v>43115</v>
      </c>
      <c r="G76" s="40">
        <v>176</v>
      </c>
      <c r="H76" s="41">
        <v>410</v>
      </c>
      <c r="I76" s="41">
        <v>410</v>
      </c>
      <c r="J76" s="42">
        <v>6</v>
      </c>
      <c r="K76" s="42">
        <v>6</v>
      </c>
      <c r="L76" s="42">
        <v>26</v>
      </c>
      <c r="M76" s="42">
        <f t="shared" si="6"/>
        <v>4</v>
      </c>
      <c r="N76" s="42">
        <v>0.8</v>
      </c>
      <c r="O76" s="42">
        <v>0.1</v>
      </c>
      <c r="P76" s="123">
        <v>80</v>
      </c>
      <c r="Q76" s="123">
        <v>10000</v>
      </c>
      <c r="R76" s="43">
        <v>156</v>
      </c>
      <c r="S76" s="43">
        <v>156</v>
      </c>
      <c r="T76" s="37">
        <v>99</v>
      </c>
      <c r="U76" s="125">
        <v>10001</v>
      </c>
      <c r="V76" s="37">
        <v>234</v>
      </c>
      <c r="W76" s="37">
        <v>234</v>
      </c>
      <c r="X76" s="126">
        <v>164</v>
      </c>
      <c r="Y76" s="126">
        <v>10002</v>
      </c>
      <c r="Z76" s="38">
        <v>312</v>
      </c>
      <c r="AA76" s="38">
        <v>312</v>
      </c>
      <c r="AB76" t="str">
        <f t="shared" si="7"/>
        <v>&lt;LevelUp level="74" exp="43115" hunger="176" coinDL="410" coinUL="410"&gt;
  &lt;DrinkWater coinDL="6" coinUL="6" expN="26" expG="4" rate30="0.8" rateMore="0.1" /&gt;
  &lt;DailyGoal percent="0.3" coin="80" award="10000" expDL="156" expUL="156" /&gt;
  &lt;DailyGoal percent="0.6" coin="99" award="10001" expDL="234" expUL="234" /&gt;
  &lt;DailyGoal percent="1.0" coin="164" award="10002" expDL="312" expUL="312" /&gt;
&lt;/LevelUp&gt;</v>
      </c>
    </row>
    <row r="77" spans="1:28">
      <c r="A77" s="39" t="s">
        <v>1190</v>
      </c>
      <c r="B77" s="39" t="str">
        <f t="shared" si="4"/>
        <v>75</v>
      </c>
      <c r="C77" s="39" t="str">
        <f t="shared" si="5"/>
        <v>45330</v>
      </c>
      <c r="D77" s="31"/>
      <c r="E77" s="40">
        <v>75</v>
      </c>
      <c r="F77" s="40">
        <v>45330</v>
      </c>
      <c r="G77" s="40">
        <v>178</v>
      </c>
      <c r="H77" s="41">
        <v>415</v>
      </c>
      <c r="I77" s="41">
        <v>415</v>
      </c>
      <c r="J77" s="42">
        <v>6</v>
      </c>
      <c r="K77" s="42">
        <v>6</v>
      </c>
      <c r="L77" s="42">
        <v>27</v>
      </c>
      <c r="M77" s="42">
        <f t="shared" si="6"/>
        <v>5</v>
      </c>
      <c r="N77" s="42">
        <v>0.8</v>
      </c>
      <c r="O77" s="42">
        <v>0.1</v>
      </c>
      <c r="P77" s="123">
        <v>80</v>
      </c>
      <c r="Q77" s="123">
        <v>10000</v>
      </c>
      <c r="R77" s="43">
        <v>158</v>
      </c>
      <c r="S77" s="43">
        <v>158</v>
      </c>
      <c r="T77" s="37">
        <v>100</v>
      </c>
      <c r="U77" s="125">
        <v>10001</v>
      </c>
      <c r="V77" s="37">
        <v>237</v>
      </c>
      <c r="W77" s="37">
        <v>237</v>
      </c>
      <c r="X77" s="126">
        <v>165</v>
      </c>
      <c r="Y77" s="126">
        <v>10002</v>
      </c>
      <c r="Z77" s="38">
        <v>316</v>
      </c>
      <c r="AA77" s="38">
        <v>316</v>
      </c>
      <c r="AB77" t="str">
        <f t="shared" si="7"/>
        <v>&lt;LevelUp level="75" exp="45330" hunger="178" coinDL="415" coinUL="415"&gt;
  &lt;DrinkWater coinDL="6" coinUL="6" expN="27" expG="5" rate30="0.8" rateMore="0.1" /&gt;
  &lt;DailyGoal percent="0.3" coin="80" award="10000" expDL="158" expUL="158" /&gt;
  &lt;DailyGoal percent="0.6" coin="100" award="10001" expDL="237" expUL="237" /&gt;
  &lt;DailyGoal percent="1.0" coin="165" award="10002" expDL="316" expUL="316" /&gt;
&lt;/LevelUp&gt;</v>
      </c>
    </row>
    <row r="78" spans="1:28">
      <c r="A78" s="39" t="s">
        <v>1191</v>
      </c>
      <c r="B78" s="39" t="str">
        <f t="shared" si="4"/>
        <v>76</v>
      </c>
      <c r="C78" s="39" t="str">
        <f t="shared" si="5"/>
        <v>46415</v>
      </c>
      <c r="D78" s="31"/>
      <c r="E78" s="40">
        <v>76</v>
      </c>
      <c r="F78" s="40">
        <v>46415</v>
      </c>
      <c r="G78" s="40">
        <v>180</v>
      </c>
      <c r="H78" s="41">
        <v>421</v>
      </c>
      <c r="I78" s="41">
        <v>421</v>
      </c>
      <c r="J78" s="42">
        <v>6</v>
      </c>
      <c r="K78" s="42">
        <v>6</v>
      </c>
      <c r="L78" s="42">
        <v>27</v>
      </c>
      <c r="M78" s="42">
        <f t="shared" si="6"/>
        <v>5</v>
      </c>
      <c r="N78" s="42">
        <v>0.8</v>
      </c>
      <c r="O78" s="42">
        <v>0.1</v>
      </c>
      <c r="P78" s="123">
        <v>81</v>
      </c>
      <c r="Q78" s="123">
        <v>10000</v>
      </c>
      <c r="R78" s="43">
        <v>160</v>
      </c>
      <c r="S78" s="43">
        <v>160</v>
      </c>
      <c r="T78" s="37">
        <v>100</v>
      </c>
      <c r="U78" s="125">
        <v>10001</v>
      </c>
      <c r="V78" s="37">
        <v>240</v>
      </c>
      <c r="W78" s="37">
        <v>240</v>
      </c>
      <c r="X78" s="126">
        <v>165</v>
      </c>
      <c r="Y78" s="126">
        <v>10002</v>
      </c>
      <c r="Z78" s="38">
        <v>320</v>
      </c>
      <c r="AA78" s="38">
        <v>320</v>
      </c>
      <c r="AB78" t="str">
        <f t="shared" si="7"/>
        <v>&lt;LevelUp level="76" exp="46415" hunger="180" coinDL="421" coinUL="421"&gt;
  &lt;DrinkWater coinDL="6" coinUL="6" expN="27" expG="5" rate30="0.8" rateMore="0.1" /&gt;
  &lt;DailyGoal percent="0.3" coin="81" award="10000" expDL="160" expUL="160" /&gt;
  &lt;DailyGoal percent="0.6" coin="100" award="10001" expDL="240" expUL="240" /&gt;
  &lt;DailyGoal percent="1.0" coin="165" award="10002" expDL="320" expUL="320" /&gt;
&lt;/LevelUp&gt;</v>
      </c>
    </row>
    <row r="79" spans="1:28">
      <c r="A79" s="39" t="s">
        <v>1192</v>
      </c>
      <c r="B79" s="39" t="str">
        <f t="shared" si="4"/>
        <v>77</v>
      </c>
      <c r="C79" s="39" t="str">
        <f t="shared" si="5"/>
        <v>47510</v>
      </c>
      <c r="D79" s="31"/>
      <c r="E79" s="40">
        <v>77</v>
      </c>
      <c r="F79" s="40">
        <v>47510</v>
      </c>
      <c r="G79" s="40">
        <v>182</v>
      </c>
      <c r="H79" s="41">
        <v>427</v>
      </c>
      <c r="I79" s="41">
        <v>427</v>
      </c>
      <c r="J79" s="42">
        <v>6</v>
      </c>
      <c r="K79" s="42">
        <v>6</v>
      </c>
      <c r="L79" s="42">
        <v>27</v>
      </c>
      <c r="M79" s="42">
        <f t="shared" si="6"/>
        <v>5</v>
      </c>
      <c r="N79" s="42">
        <v>0.8</v>
      </c>
      <c r="O79" s="42">
        <v>0.1</v>
      </c>
      <c r="P79" s="123">
        <v>81</v>
      </c>
      <c r="Q79" s="123">
        <v>10000</v>
      </c>
      <c r="R79" s="43">
        <v>162</v>
      </c>
      <c r="S79" s="43">
        <v>162</v>
      </c>
      <c r="T79" s="37">
        <v>100</v>
      </c>
      <c r="U79" s="125">
        <v>10001</v>
      </c>
      <c r="V79" s="37">
        <v>243</v>
      </c>
      <c r="W79" s="37">
        <v>243</v>
      </c>
      <c r="X79" s="126">
        <v>166</v>
      </c>
      <c r="Y79" s="126">
        <v>10002</v>
      </c>
      <c r="Z79" s="38">
        <v>324</v>
      </c>
      <c r="AA79" s="38">
        <v>324</v>
      </c>
      <c r="AB79" t="str">
        <f t="shared" si="7"/>
        <v>&lt;LevelUp level="77" exp="47510" hunger="182" coinDL="427" coinUL="427"&gt;
  &lt;DrinkWater coinDL="6" coinUL="6" expN="27" expG="5" rate30="0.8" rateMore="0.1" /&gt;
  &lt;DailyGoal percent="0.3" coin="81" award="10000" expDL="162" expUL="162" /&gt;
  &lt;DailyGoal percent="0.6" coin="100" award="10001" expDL="243" expUL="243" /&gt;
  &lt;DailyGoal percent="1.0" coin="166" award="10002" expDL="324" expUL="324" /&gt;
&lt;/LevelUp&gt;</v>
      </c>
    </row>
    <row r="80" spans="1:28">
      <c r="A80" s="39" t="s">
        <v>1193</v>
      </c>
      <c r="B80" s="39" t="str">
        <f t="shared" si="4"/>
        <v>78</v>
      </c>
      <c r="C80" s="39" t="str">
        <f t="shared" si="5"/>
        <v>49860</v>
      </c>
      <c r="D80" s="31"/>
      <c r="E80" s="40">
        <v>78</v>
      </c>
      <c r="F80" s="40">
        <v>49860</v>
      </c>
      <c r="G80" s="40">
        <v>184</v>
      </c>
      <c r="H80" s="41">
        <v>432</v>
      </c>
      <c r="I80" s="41">
        <v>432</v>
      </c>
      <c r="J80" s="42">
        <v>6</v>
      </c>
      <c r="K80" s="42">
        <v>6</v>
      </c>
      <c r="L80" s="42">
        <v>28</v>
      </c>
      <c r="M80" s="42">
        <f t="shared" si="6"/>
        <v>5</v>
      </c>
      <c r="N80" s="42">
        <v>0.8</v>
      </c>
      <c r="O80" s="42">
        <v>0.1</v>
      </c>
      <c r="P80" s="123">
        <v>81</v>
      </c>
      <c r="Q80" s="123">
        <v>10000</v>
      </c>
      <c r="R80" s="43">
        <v>164</v>
      </c>
      <c r="S80" s="43">
        <v>164</v>
      </c>
      <c r="T80" s="37">
        <v>101</v>
      </c>
      <c r="U80" s="125">
        <v>10001</v>
      </c>
      <c r="V80" s="37">
        <v>246</v>
      </c>
      <c r="W80" s="37">
        <v>246</v>
      </c>
      <c r="X80" s="126">
        <v>166</v>
      </c>
      <c r="Y80" s="126">
        <v>10002</v>
      </c>
      <c r="Z80" s="38">
        <v>328</v>
      </c>
      <c r="AA80" s="38">
        <v>328</v>
      </c>
      <c r="AB80" t="str">
        <f t="shared" si="7"/>
        <v>&lt;LevelUp level="78" exp="49860" hunger="184" coinDL="432" coinUL="432"&gt;
  &lt;DrinkWater coinDL="6" coinUL="6" expN="28" expG="5" rate30="0.8" rateMore="0.1" /&gt;
  &lt;DailyGoal percent="0.3" coin="81" award="10000" expDL="164" expUL="164" /&gt;
  &lt;DailyGoal percent="0.6" coin="101" award="10001" expDL="246" expUL="246" /&gt;
  &lt;DailyGoal percent="1.0" coin="166" award="10002" expDL="328" expUL="328" /&gt;
&lt;/LevelUp&gt;</v>
      </c>
    </row>
    <row r="81" spans="1:28">
      <c r="A81" s="39" t="s">
        <v>1194</v>
      </c>
      <c r="B81" s="39" t="str">
        <f t="shared" si="4"/>
        <v>79</v>
      </c>
      <c r="C81" s="39" t="str">
        <f t="shared" si="5"/>
        <v>51005</v>
      </c>
      <c r="D81" s="31"/>
      <c r="E81" s="40">
        <v>79</v>
      </c>
      <c r="F81" s="40">
        <v>51005</v>
      </c>
      <c r="G81" s="40">
        <v>186</v>
      </c>
      <c r="H81" s="41">
        <v>438</v>
      </c>
      <c r="I81" s="41">
        <v>438</v>
      </c>
      <c r="J81" s="42">
        <v>6</v>
      </c>
      <c r="K81" s="42">
        <v>6</v>
      </c>
      <c r="L81" s="42">
        <v>28</v>
      </c>
      <c r="M81" s="42">
        <f t="shared" si="6"/>
        <v>5</v>
      </c>
      <c r="N81" s="42">
        <v>0.8</v>
      </c>
      <c r="O81" s="42">
        <v>0.1</v>
      </c>
      <c r="P81" s="123">
        <v>81</v>
      </c>
      <c r="Q81" s="123">
        <v>10000</v>
      </c>
      <c r="R81" s="43">
        <v>166</v>
      </c>
      <c r="S81" s="43">
        <v>166</v>
      </c>
      <c r="T81" s="37">
        <v>101</v>
      </c>
      <c r="U81" s="125">
        <v>10001</v>
      </c>
      <c r="V81" s="37">
        <v>249</v>
      </c>
      <c r="W81" s="37">
        <v>249</v>
      </c>
      <c r="X81" s="126">
        <v>167</v>
      </c>
      <c r="Y81" s="126">
        <v>10002</v>
      </c>
      <c r="Z81" s="38">
        <v>332</v>
      </c>
      <c r="AA81" s="38">
        <v>332</v>
      </c>
      <c r="AB81" t="str">
        <f t="shared" si="7"/>
        <v>&lt;LevelUp level="79" exp="51005" hunger="186" coinDL="438" coinUL="438"&gt;
  &lt;DrinkWater coinDL="6" coinUL="6" expN="28" expG="5" rate30="0.8" rateMore="0.1" /&gt;
  &lt;DailyGoal percent="0.3" coin="81" award="10000" expDL="166" expUL="166" /&gt;
  &lt;DailyGoal percent="0.6" coin="101" award="10001" expDL="249" expUL="249" /&gt;
  &lt;DailyGoal percent="1.0" coin="167" award="10002" expDL="332" expUL="332" /&gt;
&lt;/LevelUp&gt;</v>
      </c>
    </row>
    <row r="82" spans="1:28">
      <c r="A82" s="39" t="s">
        <v>1195</v>
      </c>
      <c r="B82" s="39" t="str">
        <f t="shared" si="4"/>
        <v>80</v>
      </c>
      <c r="C82" s="39" t="str">
        <f t="shared" si="5"/>
        <v>52165</v>
      </c>
      <c r="D82" s="31"/>
      <c r="E82" s="40">
        <v>80</v>
      </c>
      <c r="F82" s="40">
        <v>52165</v>
      </c>
      <c r="G82" s="40">
        <v>188</v>
      </c>
      <c r="H82" s="41">
        <v>444</v>
      </c>
      <c r="I82" s="41">
        <v>444</v>
      </c>
      <c r="J82" s="42">
        <v>6</v>
      </c>
      <c r="K82" s="42">
        <v>6</v>
      </c>
      <c r="L82" s="42">
        <v>28</v>
      </c>
      <c r="M82" s="42">
        <f t="shared" si="6"/>
        <v>5</v>
      </c>
      <c r="N82" s="42">
        <v>0.8</v>
      </c>
      <c r="O82" s="42">
        <v>0.1</v>
      </c>
      <c r="P82" s="123">
        <v>82</v>
      </c>
      <c r="Q82" s="123">
        <v>10000</v>
      </c>
      <c r="R82" s="43">
        <v>168</v>
      </c>
      <c r="S82" s="43">
        <v>168</v>
      </c>
      <c r="T82" s="37">
        <v>102</v>
      </c>
      <c r="U82" s="125">
        <v>10001</v>
      </c>
      <c r="V82" s="37">
        <v>252</v>
      </c>
      <c r="W82" s="37">
        <v>252</v>
      </c>
      <c r="X82" s="126">
        <v>167</v>
      </c>
      <c r="Y82" s="126">
        <v>10002</v>
      </c>
      <c r="Z82" s="38">
        <v>336</v>
      </c>
      <c r="AA82" s="38">
        <v>336</v>
      </c>
      <c r="AB82" t="str">
        <f t="shared" si="7"/>
        <v>&lt;LevelUp level="80" exp="52165" hunger="188" coinDL="444" coinUL="444"&gt;
  &lt;DrinkWater coinDL="6" coinUL="6" expN="28" expG="5" rate30="0.8" rateMore="0.1" /&gt;
  &lt;DailyGoal percent="0.3" coin="82" award="10000" expDL="168" expUL="168" /&gt;
  &lt;DailyGoal percent="0.6" coin="102" award="10001" expDL="252" expUL="252" /&gt;
  &lt;DailyGoal percent="1.0" coin="167" award="10002" expDL="336" expUL="336" /&gt;
&lt;/LevelUp&gt;</v>
      </c>
    </row>
    <row r="83" spans="1:28">
      <c r="A83" s="39" t="s">
        <v>1196</v>
      </c>
      <c r="B83" s="39" t="str">
        <f t="shared" si="4"/>
        <v>81</v>
      </c>
      <c r="C83" s="39" t="str">
        <f t="shared" si="5"/>
        <v>54650</v>
      </c>
      <c r="D83" s="31"/>
      <c r="E83" s="40">
        <v>81</v>
      </c>
      <c r="F83" s="40">
        <v>54650</v>
      </c>
      <c r="G83" s="40">
        <v>190</v>
      </c>
      <c r="H83" s="41">
        <v>450</v>
      </c>
      <c r="I83" s="41">
        <v>450</v>
      </c>
      <c r="J83" s="42">
        <v>6</v>
      </c>
      <c r="K83" s="42">
        <v>6</v>
      </c>
      <c r="L83" s="42">
        <v>29</v>
      </c>
      <c r="M83" s="42">
        <f t="shared" si="6"/>
        <v>5</v>
      </c>
      <c r="N83" s="42">
        <v>0.8</v>
      </c>
      <c r="O83" s="42">
        <v>0.1</v>
      </c>
      <c r="P83" s="123">
        <v>82</v>
      </c>
      <c r="Q83" s="123">
        <v>10000</v>
      </c>
      <c r="R83" s="43">
        <v>170</v>
      </c>
      <c r="S83" s="43">
        <v>170</v>
      </c>
      <c r="T83" s="37">
        <v>102</v>
      </c>
      <c r="U83" s="125">
        <v>10001</v>
      </c>
      <c r="V83" s="37">
        <v>255</v>
      </c>
      <c r="W83" s="37">
        <v>255</v>
      </c>
      <c r="X83" s="126">
        <v>168</v>
      </c>
      <c r="Y83" s="126">
        <v>10002</v>
      </c>
      <c r="Z83" s="38">
        <v>340</v>
      </c>
      <c r="AA83" s="38">
        <v>340</v>
      </c>
      <c r="AB83" t="str">
        <f t="shared" si="7"/>
        <v>&lt;LevelUp level="81" exp="54650" hunger="190" coinDL="450" coinUL="450"&gt;
  &lt;DrinkWater coinDL="6" coinUL="6" expN="29" expG="5" rate30="0.8" rateMore="0.1" /&gt;
  &lt;DailyGoal percent="0.3" coin="82" award="10000" expDL="170" expUL="170" /&gt;
  &lt;DailyGoal percent="0.6" coin="102" award="10001" expDL="255" expUL="255" /&gt;
  &lt;DailyGoal percent="1.0" coin="168" award="10002" expDL="340" expUL="340" /&gt;
&lt;/LevelUp&gt;</v>
      </c>
    </row>
    <row r="84" spans="1:28">
      <c r="A84" s="39" t="s">
        <v>1197</v>
      </c>
      <c r="B84" s="39" t="str">
        <f t="shared" si="4"/>
        <v>82</v>
      </c>
      <c r="C84" s="39" t="str">
        <f t="shared" si="5"/>
        <v>55860</v>
      </c>
      <c r="D84" s="31"/>
      <c r="E84" s="40">
        <v>82</v>
      </c>
      <c r="F84" s="40">
        <v>55860</v>
      </c>
      <c r="G84" s="40">
        <v>192</v>
      </c>
      <c r="H84" s="41">
        <v>455</v>
      </c>
      <c r="I84" s="41">
        <v>455</v>
      </c>
      <c r="J84" s="42">
        <v>6</v>
      </c>
      <c r="K84" s="42">
        <v>6</v>
      </c>
      <c r="L84" s="42">
        <v>29</v>
      </c>
      <c r="M84" s="42">
        <f t="shared" si="6"/>
        <v>5</v>
      </c>
      <c r="N84" s="42">
        <v>0.8</v>
      </c>
      <c r="O84" s="42">
        <v>0.1</v>
      </c>
      <c r="P84" s="123">
        <v>82</v>
      </c>
      <c r="Q84" s="123">
        <v>10000</v>
      </c>
      <c r="R84" s="43">
        <v>172</v>
      </c>
      <c r="S84" s="43">
        <v>172</v>
      </c>
      <c r="T84" s="37">
        <v>102</v>
      </c>
      <c r="U84" s="125">
        <v>10001</v>
      </c>
      <c r="V84" s="37">
        <v>258</v>
      </c>
      <c r="W84" s="37">
        <v>258</v>
      </c>
      <c r="X84" s="126">
        <v>168</v>
      </c>
      <c r="Y84" s="126">
        <v>10002</v>
      </c>
      <c r="Z84" s="38">
        <v>344</v>
      </c>
      <c r="AA84" s="38">
        <v>344</v>
      </c>
      <c r="AB84" t="str">
        <f t="shared" si="7"/>
        <v>&lt;LevelUp level="82" exp="55860" hunger="192" coinDL="455" coinUL="455"&gt;
  &lt;DrinkWater coinDL="6" coinUL="6" expN="29" expG="5" rate30="0.8" rateMore="0.1" /&gt;
  &lt;DailyGoal percent="0.3" coin="82" award="10000" expDL="172" expUL="172" /&gt;
  &lt;DailyGoal percent="0.6" coin="102" award="10001" expDL="258" expUL="258" /&gt;
  &lt;DailyGoal percent="1.0" coin="168" award="10002" expDL="344" expUL="344" /&gt;
&lt;/LevelUp&gt;</v>
      </c>
    </row>
    <row r="85" spans="1:28">
      <c r="A85" s="39" t="s">
        <v>1198</v>
      </c>
      <c r="B85" s="39" t="str">
        <f t="shared" si="4"/>
        <v>83</v>
      </c>
      <c r="C85" s="39" t="str">
        <f t="shared" si="5"/>
        <v>57085</v>
      </c>
      <c r="D85" s="31"/>
      <c r="E85" s="40">
        <v>83</v>
      </c>
      <c r="F85" s="40">
        <v>57085</v>
      </c>
      <c r="G85" s="40">
        <v>194</v>
      </c>
      <c r="H85" s="41">
        <v>461</v>
      </c>
      <c r="I85" s="41">
        <v>461</v>
      </c>
      <c r="J85" s="42">
        <v>6</v>
      </c>
      <c r="K85" s="42">
        <v>6</v>
      </c>
      <c r="L85" s="42">
        <v>29</v>
      </c>
      <c r="M85" s="42">
        <f t="shared" si="6"/>
        <v>5</v>
      </c>
      <c r="N85" s="42">
        <v>0.8</v>
      </c>
      <c r="O85" s="42">
        <v>0.1</v>
      </c>
      <c r="P85" s="123">
        <v>83</v>
      </c>
      <c r="Q85" s="123">
        <v>10000</v>
      </c>
      <c r="R85" s="43">
        <v>174</v>
      </c>
      <c r="S85" s="43">
        <v>174</v>
      </c>
      <c r="T85" s="37">
        <v>103</v>
      </c>
      <c r="U85" s="125">
        <v>10001</v>
      </c>
      <c r="V85" s="37">
        <v>261</v>
      </c>
      <c r="W85" s="37">
        <v>261</v>
      </c>
      <c r="X85" s="126">
        <v>168</v>
      </c>
      <c r="Y85" s="126">
        <v>10002</v>
      </c>
      <c r="Z85" s="38">
        <v>348</v>
      </c>
      <c r="AA85" s="38">
        <v>348</v>
      </c>
      <c r="AB85" t="str">
        <f t="shared" si="7"/>
        <v>&lt;LevelUp level="83" exp="57085" hunger="194" coinDL="461" coinUL="461"&gt;
  &lt;DrinkWater coinDL="6" coinUL="6" expN="29" expG="5" rate30="0.8" rateMore="0.1" /&gt;
  &lt;DailyGoal percent="0.3" coin="83" award="10000" expDL="174" expUL="174" /&gt;
  &lt;DailyGoal percent="0.6" coin="103" award="10001" expDL="261" expUL="261" /&gt;
  &lt;DailyGoal percent="1.0" coin="168" award="10002" expDL="348" expUL="348" /&gt;
&lt;/LevelUp&gt;</v>
      </c>
    </row>
    <row r="86" spans="1:28">
      <c r="A86" s="39" t="s">
        <v>1199</v>
      </c>
      <c r="B86" s="39" t="str">
        <f t="shared" si="4"/>
        <v>84</v>
      </c>
      <c r="C86" s="39" t="str">
        <f t="shared" si="5"/>
        <v>59705</v>
      </c>
      <c r="D86" s="31"/>
      <c r="E86" s="40">
        <v>84</v>
      </c>
      <c r="F86" s="40">
        <v>59705</v>
      </c>
      <c r="G86" s="40">
        <v>196</v>
      </c>
      <c r="H86" s="41">
        <v>467</v>
      </c>
      <c r="I86" s="41">
        <v>467</v>
      </c>
      <c r="J86" s="42">
        <v>6</v>
      </c>
      <c r="K86" s="42">
        <v>6</v>
      </c>
      <c r="L86" s="42">
        <v>30</v>
      </c>
      <c r="M86" s="42">
        <f t="shared" si="6"/>
        <v>5</v>
      </c>
      <c r="N86" s="42">
        <v>0.8</v>
      </c>
      <c r="O86" s="42">
        <v>0.1</v>
      </c>
      <c r="P86" s="123">
        <v>83</v>
      </c>
      <c r="Q86" s="123">
        <v>10000</v>
      </c>
      <c r="R86" s="43">
        <v>176</v>
      </c>
      <c r="S86" s="43">
        <v>176</v>
      </c>
      <c r="T86" s="37">
        <v>103</v>
      </c>
      <c r="U86" s="125">
        <v>10001</v>
      </c>
      <c r="V86" s="37">
        <v>264</v>
      </c>
      <c r="W86" s="37">
        <v>264</v>
      </c>
      <c r="X86" s="126">
        <v>169</v>
      </c>
      <c r="Y86" s="126">
        <v>10002</v>
      </c>
      <c r="Z86" s="38">
        <v>352</v>
      </c>
      <c r="AA86" s="38">
        <v>352</v>
      </c>
      <c r="AB86" t="str">
        <f t="shared" si="7"/>
        <v>&lt;LevelUp level="84" exp="59705" hunger="196" coinDL="467" coinUL="467"&gt;
  &lt;DrinkWater coinDL="6" coinUL="6" expN="30" expG="5" rate30="0.8" rateMore="0.1" /&gt;
  &lt;DailyGoal percent="0.3" coin="83" award="10000" expDL="176" expUL="176" /&gt;
  &lt;DailyGoal percent="0.6" coin="103" award="10001" expDL="264" expUL="264" /&gt;
  &lt;DailyGoal percent="1.0" coin="169" award="10002" expDL="352" expUL="352" /&gt;
&lt;/LevelUp&gt;</v>
      </c>
    </row>
    <row r="87" spans="1:28">
      <c r="A87" s="39" t="s">
        <v>1200</v>
      </c>
      <c r="B87" s="39" t="str">
        <f t="shared" si="4"/>
        <v>85</v>
      </c>
      <c r="C87" s="39" t="str">
        <f t="shared" si="5"/>
        <v>60985</v>
      </c>
      <c r="D87" s="31"/>
      <c r="E87" s="40">
        <v>85</v>
      </c>
      <c r="F87" s="40">
        <v>60985</v>
      </c>
      <c r="G87" s="40">
        <v>198</v>
      </c>
      <c r="H87" s="41">
        <v>473</v>
      </c>
      <c r="I87" s="41">
        <v>473</v>
      </c>
      <c r="J87" s="42">
        <v>6</v>
      </c>
      <c r="K87" s="42">
        <v>6</v>
      </c>
      <c r="L87" s="42">
        <v>30</v>
      </c>
      <c r="M87" s="42">
        <f t="shared" si="6"/>
        <v>5</v>
      </c>
      <c r="N87" s="42">
        <v>0.8</v>
      </c>
      <c r="O87" s="42">
        <v>0.1</v>
      </c>
      <c r="P87" s="123">
        <v>83</v>
      </c>
      <c r="Q87" s="123">
        <v>10000</v>
      </c>
      <c r="R87" s="43">
        <v>178</v>
      </c>
      <c r="S87" s="43">
        <v>178</v>
      </c>
      <c r="T87" s="37">
        <v>103</v>
      </c>
      <c r="U87" s="125">
        <v>10001</v>
      </c>
      <c r="V87" s="37">
        <v>267</v>
      </c>
      <c r="W87" s="37">
        <v>267</v>
      </c>
      <c r="X87" s="126">
        <v>169</v>
      </c>
      <c r="Y87" s="126">
        <v>10002</v>
      </c>
      <c r="Z87" s="38">
        <v>356</v>
      </c>
      <c r="AA87" s="38">
        <v>356</v>
      </c>
      <c r="AB87" t="str">
        <f t="shared" si="7"/>
        <v>&lt;LevelUp level="85" exp="60985" hunger="198" coinDL="473" coinUL="473"&gt;
  &lt;DrinkWater coinDL="6" coinUL="6" expN="30" expG="5" rate30="0.8" rateMore="0.1" /&gt;
  &lt;DailyGoal percent="0.3" coin="83" award="10000" expDL="178" expUL="178" /&gt;
  &lt;DailyGoal percent="0.6" coin="103" award="10001" expDL="267" expUL="267" /&gt;
  &lt;DailyGoal percent="1.0" coin="169" award="10002" expDL="356" expUL="356" /&gt;
&lt;/LevelUp&gt;</v>
      </c>
    </row>
    <row r="88" spans="1:28">
      <c r="A88" s="39" t="s">
        <v>1201</v>
      </c>
      <c r="B88" s="39" t="str">
        <f t="shared" si="4"/>
        <v>86</v>
      </c>
      <c r="C88" s="39" t="str">
        <f t="shared" si="5"/>
        <v>62275</v>
      </c>
      <c r="D88" s="31"/>
      <c r="E88" s="40">
        <v>86</v>
      </c>
      <c r="F88" s="40">
        <v>62275</v>
      </c>
      <c r="G88" s="40">
        <v>200</v>
      </c>
      <c r="H88" s="41">
        <v>479</v>
      </c>
      <c r="I88" s="41">
        <v>479</v>
      </c>
      <c r="J88" s="42">
        <v>6</v>
      </c>
      <c r="K88" s="42">
        <v>6</v>
      </c>
      <c r="L88" s="42">
        <v>30</v>
      </c>
      <c r="M88" s="42">
        <f t="shared" si="6"/>
        <v>5</v>
      </c>
      <c r="N88" s="42">
        <v>0.8</v>
      </c>
      <c r="O88" s="42">
        <v>0.1</v>
      </c>
      <c r="P88" s="123">
        <v>84</v>
      </c>
      <c r="Q88" s="123">
        <v>10000</v>
      </c>
      <c r="R88" s="43">
        <v>180</v>
      </c>
      <c r="S88" s="43">
        <v>180</v>
      </c>
      <c r="T88" s="37">
        <v>104</v>
      </c>
      <c r="U88" s="125">
        <v>10001</v>
      </c>
      <c r="V88" s="37">
        <v>270</v>
      </c>
      <c r="W88" s="37">
        <v>270</v>
      </c>
      <c r="X88" s="126">
        <v>170</v>
      </c>
      <c r="Y88" s="126">
        <v>10002</v>
      </c>
      <c r="Z88" s="38">
        <v>360</v>
      </c>
      <c r="AA88" s="38">
        <v>360</v>
      </c>
      <c r="AB88" t="str">
        <f t="shared" si="7"/>
        <v>&lt;LevelUp level="86" exp="62275" hunger="200" coinDL="479" coinUL="479"&gt;
  &lt;DrinkWater coinDL="6" coinUL="6" expN="30" expG="5" rate30="0.8" rateMore="0.1" /&gt;
  &lt;DailyGoal percent="0.3" coin="84" award="10000" expDL="180" expUL="180" /&gt;
  &lt;DailyGoal percent="0.6" coin="104" award="10001" expDL="270" expUL="270" /&gt;
  &lt;DailyGoal percent="1.0" coin="170" award="10002" expDL="360" expUL="360" /&gt;
&lt;/LevelUp&gt;</v>
      </c>
    </row>
    <row r="89" spans="1:28">
      <c r="A89" s="39" t="s">
        <v>1202</v>
      </c>
      <c r="B89" s="39" t="str">
        <f t="shared" si="4"/>
        <v>87</v>
      </c>
      <c r="C89" s="39" t="str">
        <f t="shared" si="5"/>
        <v>65035</v>
      </c>
      <c r="D89" s="31"/>
      <c r="E89" s="40">
        <v>87</v>
      </c>
      <c r="F89" s="40">
        <v>65035</v>
      </c>
      <c r="G89" s="40">
        <v>202</v>
      </c>
      <c r="H89" s="41">
        <v>485</v>
      </c>
      <c r="I89" s="41">
        <v>485</v>
      </c>
      <c r="J89" s="42">
        <v>6</v>
      </c>
      <c r="K89" s="42">
        <v>6</v>
      </c>
      <c r="L89" s="42">
        <v>31</v>
      </c>
      <c r="M89" s="42">
        <f t="shared" si="6"/>
        <v>5</v>
      </c>
      <c r="N89" s="42">
        <v>0.8</v>
      </c>
      <c r="O89" s="42">
        <v>0.1</v>
      </c>
      <c r="P89" s="123">
        <v>84</v>
      </c>
      <c r="Q89" s="123">
        <v>10000</v>
      </c>
      <c r="R89" s="43">
        <v>182</v>
      </c>
      <c r="S89" s="43">
        <v>182</v>
      </c>
      <c r="T89" s="37">
        <v>104</v>
      </c>
      <c r="U89" s="125">
        <v>10001</v>
      </c>
      <c r="V89" s="37">
        <v>273</v>
      </c>
      <c r="W89" s="37">
        <v>273</v>
      </c>
      <c r="X89" s="126">
        <v>170</v>
      </c>
      <c r="Y89" s="126">
        <v>10002</v>
      </c>
      <c r="Z89" s="38">
        <v>364</v>
      </c>
      <c r="AA89" s="38">
        <v>364</v>
      </c>
      <c r="AB89" t="str">
        <f t="shared" si="7"/>
        <v>&lt;LevelUp level="87" exp="65035" hunger="202" coinDL="485" coinUL="485"&gt;
  &lt;DrinkWater coinDL="6" coinUL="6" expN="31" expG="5" rate30="0.8" rateMore="0.1" /&gt;
  &lt;DailyGoal percent="0.3" coin="84" award="10000" expDL="182" expUL="182" /&gt;
  &lt;DailyGoal percent="0.6" coin="104" award="10001" expDL="273" expUL="273" /&gt;
  &lt;DailyGoal percent="1.0" coin="170" award="10002" expDL="364" expUL="364" /&gt;
&lt;/LevelUp&gt;</v>
      </c>
    </row>
    <row r="90" spans="1:28">
      <c r="A90" s="39" t="s">
        <v>1203</v>
      </c>
      <c r="B90" s="39" t="str">
        <f t="shared" si="4"/>
        <v>88</v>
      </c>
      <c r="C90" s="39" t="str">
        <f t="shared" si="5"/>
        <v>66380</v>
      </c>
      <c r="D90" s="31"/>
      <c r="E90" s="40">
        <v>88</v>
      </c>
      <c r="F90" s="40">
        <v>66380</v>
      </c>
      <c r="G90" s="40">
        <v>204</v>
      </c>
      <c r="H90" s="41">
        <v>490</v>
      </c>
      <c r="I90" s="41">
        <v>490</v>
      </c>
      <c r="J90" s="42">
        <v>6</v>
      </c>
      <c r="K90" s="42">
        <v>6</v>
      </c>
      <c r="L90" s="42">
        <v>31</v>
      </c>
      <c r="M90" s="42">
        <f t="shared" si="6"/>
        <v>5</v>
      </c>
      <c r="N90" s="42">
        <v>0.8</v>
      </c>
      <c r="O90" s="42">
        <v>0.1</v>
      </c>
      <c r="P90" s="123">
        <v>84</v>
      </c>
      <c r="Q90" s="123">
        <v>10000</v>
      </c>
      <c r="R90" s="43">
        <v>184</v>
      </c>
      <c r="S90" s="43">
        <v>184</v>
      </c>
      <c r="T90" s="37">
        <v>104</v>
      </c>
      <c r="U90" s="125">
        <v>10001</v>
      </c>
      <c r="V90" s="37">
        <v>276</v>
      </c>
      <c r="W90" s="37">
        <v>276</v>
      </c>
      <c r="X90" s="126">
        <v>171</v>
      </c>
      <c r="Y90" s="126">
        <v>10002</v>
      </c>
      <c r="Z90" s="38">
        <v>368</v>
      </c>
      <c r="AA90" s="38">
        <v>368</v>
      </c>
      <c r="AB90" t="str">
        <f t="shared" si="7"/>
        <v>&lt;LevelUp level="88" exp="66380" hunger="204" coinDL="490" coinUL="490"&gt;
  &lt;DrinkWater coinDL="6" coinUL="6" expN="31" expG="5" rate30="0.8" rateMore="0.1" /&gt;
  &lt;DailyGoal percent="0.3" coin="84" award="10000" expDL="184" expUL="184" /&gt;
  &lt;DailyGoal percent="0.6" coin="104" award="10001" expDL="276" expUL="276" /&gt;
  &lt;DailyGoal percent="1.0" coin="171" award="10002" expDL="368" expUL="368" /&gt;
&lt;/LevelUp&gt;</v>
      </c>
    </row>
    <row r="91" spans="1:28">
      <c r="A91" s="39" t="s">
        <v>1204</v>
      </c>
      <c r="B91" s="39" t="str">
        <f t="shared" si="4"/>
        <v>89</v>
      </c>
      <c r="C91" s="39" t="str">
        <f t="shared" si="5"/>
        <v>67735</v>
      </c>
      <c r="D91" s="31"/>
      <c r="E91" s="40">
        <v>89</v>
      </c>
      <c r="F91" s="40">
        <v>67735</v>
      </c>
      <c r="G91" s="40">
        <v>206</v>
      </c>
      <c r="H91" s="41">
        <v>496</v>
      </c>
      <c r="I91" s="41">
        <v>496</v>
      </c>
      <c r="J91" s="42">
        <v>6</v>
      </c>
      <c r="K91" s="42">
        <v>6</v>
      </c>
      <c r="L91" s="42">
        <v>31</v>
      </c>
      <c r="M91" s="42">
        <f t="shared" si="6"/>
        <v>5</v>
      </c>
      <c r="N91" s="42">
        <v>0.8</v>
      </c>
      <c r="O91" s="42">
        <v>0.1</v>
      </c>
      <c r="P91" s="123">
        <v>85</v>
      </c>
      <c r="Q91" s="123">
        <v>10000</v>
      </c>
      <c r="R91" s="43">
        <v>186</v>
      </c>
      <c r="S91" s="43">
        <v>186</v>
      </c>
      <c r="T91" s="37">
        <v>105</v>
      </c>
      <c r="U91" s="125">
        <v>10001</v>
      </c>
      <c r="V91" s="37">
        <v>279</v>
      </c>
      <c r="W91" s="37">
        <v>279</v>
      </c>
      <c r="X91" s="126">
        <v>171</v>
      </c>
      <c r="Y91" s="126">
        <v>10002</v>
      </c>
      <c r="Z91" s="38">
        <v>372</v>
      </c>
      <c r="AA91" s="38">
        <v>372</v>
      </c>
      <c r="AB91" t="str">
        <f t="shared" si="7"/>
        <v>&lt;LevelUp level="89" exp="67735" hunger="206" coinDL="496" coinUL="496"&gt;
  &lt;DrinkWater coinDL="6" coinUL="6" expN="31" expG="5" rate30="0.8" rateMore="0.1" /&gt;
  &lt;DailyGoal percent="0.3" coin="85" award="10000" expDL="186" expUL="186" /&gt;
  &lt;DailyGoal percent="0.6" coin="105" award="10001" expDL="279" expUL="279" /&gt;
  &lt;DailyGoal percent="1.0" coin="171" award="10002" expDL="372" expUL="372" /&gt;
&lt;/LevelUp&gt;</v>
      </c>
    </row>
    <row r="92" spans="1:28">
      <c r="A92" s="39" t="s">
        <v>1205</v>
      </c>
      <c r="B92" s="39" t="str">
        <f t="shared" si="4"/>
        <v>90</v>
      </c>
      <c r="C92" s="39" t="str">
        <f t="shared" si="5"/>
        <v>70640</v>
      </c>
      <c r="D92" s="31"/>
      <c r="E92" s="40">
        <v>90</v>
      </c>
      <c r="F92" s="40">
        <v>70640</v>
      </c>
      <c r="G92" s="40">
        <v>208</v>
      </c>
      <c r="H92" s="41">
        <v>502</v>
      </c>
      <c r="I92" s="41">
        <v>502</v>
      </c>
      <c r="J92" s="42">
        <v>6</v>
      </c>
      <c r="K92" s="42">
        <v>6</v>
      </c>
      <c r="L92" s="42">
        <v>32</v>
      </c>
      <c r="M92" s="42">
        <f t="shared" si="6"/>
        <v>5</v>
      </c>
      <c r="N92" s="42">
        <v>0.8</v>
      </c>
      <c r="O92" s="42">
        <v>0.1</v>
      </c>
      <c r="P92" s="123">
        <v>85</v>
      </c>
      <c r="Q92" s="123">
        <v>10000</v>
      </c>
      <c r="R92" s="43">
        <v>188</v>
      </c>
      <c r="S92" s="43">
        <v>188</v>
      </c>
      <c r="T92" s="37">
        <v>105</v>
      </c>
      <c r="U92" s="125">
        <v>10001</v>
      </c>
      <c r="V92" s="37">
        <v>282</v>
      </c>
      <c r="W92" s="37">
        <v>282</v>
      </c>
      <c r="X92" s="126">
        <v>171</v>
      </c>
      <c r="Y92" s="126">
        <v>10002</v>
      </c>
      <c r="Z92" s="38">
        <v>376</v>
      </c>
      <c r="AA92" s="38">
        <v>376</v>
      </c>
      <c r="AB92" t="str">
        <f t="shared" si="7"/>
        <v>&lt;LevelUp level="90" exp="70640" hunger="208" coinDL="502" coinUL="502"&gt;
  &lt;DrinkWater coinDL="6" coinUL="6" expN="32" expG="5" rate30="0.8" rateMore="0.1" /&gt;
  &lt;DailyGoal percent="0.3" coin="85" award="10000" expDL="188" expUL="188" /&gt;
  &lt;DailyGoal percent="0.6" coin="105" award="10001" expDL="282" expUL="282" /&gt;
  &lt;DailyGoal percent="1.0" coin="171" award="10002" expDL="376" expUL="376" /&gt;
&lt;/LevelUp&gt;</v>
      </c>
    </row>
    <row r="93" spans="1:28">
      <c r="A93" s="39" t="s">
        <v>1206</v>
      </c>
      <c r="B93" s="39" t="str">
        <f t="shared" si="4"/>
        <v>91</v>
      </c>
      <c r="C93" s="39" t="str">
        <f t="shared" si="5"/>
        <v>72050</v>
      </c>
      <c r="D93" s="31"/>
      <c r="E93" s="40">
        <v>91</v>
      </c>
      <c r="F93" s="40">
        <v>72050</v>
      </c>
      <c r="G93" s="40">
        <v>210</v>
      </c>
      <c r="H93" s="41">
        <v>508</v>
      </c>
      <c r="I93" s="41">
        <v>508</v>
      </c>
      <c r="J93" s="42">
        <v>6</v>
      </c>
      <c r="K93" s="42">
        <v>6</v>
      </c>
      <c r="L93" s="42">
        <v>32</v>
      </c>
      <c r="M93" s="42">
        <f t="shared" si="6"/>
        <v>5</v>
      </c>
      <c r="N93" s="42">
        <v>0.8</v>
      </c>
      <c r="O93" s="42">
        <v>0.1</v>
      </c>
      <c r="P93" s="123">
        <v>85</v>
      </c>
      <c r="Q93" s="123">
        <v>10000</v>
      </c>
      <c r="R93" s="43">
        <v>190</v>
      </c>
      <c r="S93" s="43">
        <v>190</v>
      </c>
      <c r="T93" s="37">
        <v>105</v>
      </c>
      <c r="U93" s="125">
        <v>10001</v>
      </c>
      <c r="V93" s="37">
        <v>285</v>
      </c>
      <c r="W93" s="37">
        <v>285</v>
      </c>
      <c r="X93" s="126">
        <v>172</v>
      </c>
      <c r="Y93" s="126">
        <v>10002</v>
      </c>
      <c r="Z93" s="38">
        <v>380</v>
      </c>
      <c r="AA93" s="38">
        <v>380</v>
      </c>
      <c r="AB93" t="str">
        <f t="shared" si="7"/>
        <v>&lt;LevelUp level="91" exp="72050" hunger="210" coinDL="508" coinUL="508"&gt;
  &lt;DrinkWater coinDL="6" coinUL="6" expN="32" expG="5" rate30="0.8" rateMore="0.1" /&gt;
  &lt;DailyGoal percent="0.3" coin="85" award="10000" expDL="190" expUL="190" /&gt;
  &lt;DailyGoal percent="0.6" coin="105" award="10001" expDL="285" expUL="285" /&gt;
  &lt;DailyGoal percent="1.0" coin="172" award="10002" expDL="380" expUL="380" /&gt;
&lt;/LevelUp&gt;</v>
      </c>
    </row>
    <row r="94" spans="1:28">
      <c r="A94" s="39" t="s">
        <v>1207</v>
      </c>
      <c r="B94" s="39" t="str">
        <f t="shared" si="4"/>
        <v>92</v>
      </c>
      <c r="C94" s="39" t="str">
        <f t="shared" si="5"/>
        <v>73475</v>
      </c>
      <c r="D94" s="31"/>
      <c r="E94" s="40">
        <v>92</v>
      </c>
      <c r="F94" s="40">
        <v>73475</v>
      </c>
      <c r="G94" s="40">
        <v>212</v>
      </c>
      <c r="H94" s="41">
        <v>514</v>
      </c>
      <c r="I94" s="41">
        <v>514</v>
      </c>
      <c r="J94" s="42">
        <v>6</v>
      </c>
      <c r="K94" s="42">
        <v>6</v>
      </c>
      <c r="L94" s="42">
        <v>32</v>
      </c>
      <c r="M94" s="42">
        <f t="shared" si="6"/>
        <v>5</v>
      </c>
      <c r="N94" s="42">
        <v>0.8</v>
      </c>
      <c r="O94" s="42">
        <v>0.1</v>
      </c>
      <c r="P94" s="123">
        <v>85</v>
      </c>
      <c r="Q94" s="123">
        <v>10000</v>
      </c>
      <c r="R94" s="43">
        <v>192</v>
      </c>
      <c r="S94" s="43">
        <v>192</v>
      </c>
      <c r="T94" s="37">
        <v>106</v>
      </c>
      <c r="U94" s="125">
        <v>10001</v>
      </c>
      <c r="V94" s="37">
        <v>288</v>
      </c>
      <c r="W94" s="37">
        <v>288</v>
      </c>
      <c r="X94" s="126">
        <v>172</v>
      </c>
      <c r="Y94" s="126">
        <v>10002</v>
      </c>
      <c r="Z94" s="38">
        <v>384</v>
      </c>
      <c r="AA94" s="38">
        <v>384</v>
      </c>
      <c r="AB94" t="str">
        <f t="shared" si="7"/>
        <v>&lt;LevelUp level="92" exp="73475" hunger="212" coinDL="514" coinUL="514"&gt;
  &lt;DrinkWater coinDL="6" coinUL="6" expN="32" expG="5" rate30="0.8" rateMore="0.1" /&gt;
  &lt;DailyGoal percent="0.3" coin="85" award="10000" expDL="192" expUL="192" /&gt;
  &lt;DailyGoal percent="0.6" coin="106" award="10001" expDL="288" expUL="288" /&gt;
  &lt;DailyGoal percent="1.0" coin="172" award="10002" expDL="384" expUL="384" /&gt;
&lt;/LevelUp&gt;</v>
      </c>
    </row>
    <row r="95" spans="1:28">
      <c r="A95" s="39" t="s">
        <v>1208</v>
      </c>
      <c r="B95" s="39" t="str">
        <f t="shared" si="4"/>
        <v>93</v>
      </c>
      <c r="C95" s="39" t="str">
        <f t="shared" si="5"/>
        <v>76525</v>
      </c>
      <c r="D95" s="31"/>
      <c r="E95" s="40">
        <v>93</v>
      </c>
      <c r="F95" s="40">
        <v>76525</v>
      </c>
      <c r="G95" s="40">
        <v>214</v>
      </c>
      <c r="H95" s="41">
        <v>520</v>
      </c>
      <c r="I95" s="41">
        <v>520</v>
      </c>
      <c r="J95" s="42">
        <v>6</v>
      </c>
      <c r="K95" s="42">
        <v>6</v>
      </c>
      <c r="L95" s="42">
        <v>33</v>
      </c>
      <c r="M95" s="42">
        <f t="shared" si="6"/>
        <v>5</v>
      </c>
      <c r="N95" s="42">
        <v>0.8</v>
      </c>
      <c r="O95" s="42">
        <v>0.1</v>
      </c>
      <c r="P95" s="123">
        <v>86</v>
      </c>
      <c r="Q95" s="123">
        <v>10000</v>
      </c>
      <c r="R95" s="43">
        <v>194</v>
      </c>
      <c r="S95" s="43">
        <v>194</v>
      </c>
      <c r="T95" s="37">
        <v>106</v>
      </c>
      <c r="U95" s="125">
        <v>10001</v>
      </c>
      <c r="V95" s="37">
        <v>291</v>
      </c>
      <c r="W95" s="37">
        <v>291</v>
      </c>
      <c r="X95" s="126">
        <v>173</v>
      </c>
      <c r="Y95" s="126">
        <v>10002</v>
      </c>
      <c r="Z95" s="38">
        <v>388</v>
      </c>
      <c r="AA95" s="38">
        <v>388</v>
      </c>
      <c r="AB95" t="str">
        <f t="shared" si="7"/>
        <v>&lt;LevelUp level="93" exp="76525" hunger="214" coinDL="520" coinUL="520"&gt;
  &lt;DrinkWater coinDL="6" coinUL="6" expN="33" expG="5" rate30="0.8" rateMore="0.1" /&gt;
  &lt;DailyGoal percent="0.3" coin="86" award="10000" expDL="194" expUL="194" /&gt;
  &lt;DailyGoal percent="0.6" coin="106" award="10001" expDL="291" expUL="291" /&gt;
  &lt;DailyGoal percent="1.0" coin="173" award="10002" expDL="388" expUL="388" /&gt;
&lt;/LevelUp&gt;</v>
      </c>
    </row>
    <row r="96" spans="1:28">
      <c r="A96" s="39" t="s">
        <v>1209</v>
      </c>
      <c r="B96" s="39" t="str">
        <f t="shared" si="4"/>
        <v>94</v>
      </c>
      <c r="C96" s="39" t="str">
        <f t="shared" si="5"/>
        <v>78005</v>
      </c>
      <c r="D96" s="31"/>
      <c r="E96" s="40">
        <v>94</v>
      </c>
      <c r="F96" s="40">
        <v>78005</v>
      </c>
      <c r="G96" s="40">
        <v>216</v>
      </c>
      <c r="H96" s="41">
        <v>526</v>
      </c>
      <c r="I96" s="41">
        <v>526</v>
      </c>
      <c r="J96" s="42">
        <v>6</v>
      </c>
      <c r="K96" s="42">
        <v>6</v>
      </c>
      <c r="L96" s="42">
        <v>33</v>
      </c>
      <c r="M96" s="42">
        <f t="shared" si="6"/>
        <v>5</v>
      </c>
      <c r="N96" s="42">
        <v>0.8</v>
      </c>
      <c r="O96" s="42">
        <v>0.1</v>
      </c>
      <c r="P96" s="123">
        <v>86</v>
      </c>
      <c r="Q96" s="123">
        <v>10000</v>
      </c>
      <c r="R96" s="43">
        <v>196</v>
      </c>
      <c r="S96" s="43">
        <v>196</v>
      </c>
      <c r="T96" s="37">
        <v>106</v>
      </c>
      <c r="U96" s="125">
        <v>10001</v>
      </c>
      <c r="V96" s="37">
        <v>294</v>
      </c>
      <c r="W96" s="37">
        <v>294</v>
      </c>
      <c r="X96" s="126">
        <v>173</v>
      </c>
      <c r="Y96" s="126">
        <v>10002</v>
      </c>
      <c r="Z96" s="38">
        <v>392</v>
      </c>
      <c r="AA96" s="38">
        <v>392</v>
      </c>
      <c r="AB96" t="str">
        <f t="shared" si="7"/>
        <v>&lt;LevelUp level="94" exp="78005" hunger="216" coinDL="526" coinUL="526"&gt;
  &lt;DrinkWater coinDL="6" coinUL="6" expN="33" expG="5" rate30="0.8" rateMore="0.1" /&gt;
  &lt;DailyGoal percent="0.3" coin="86" award="10000" expDL="196" expUL="196" /&gt;
  &lt;DailyGoal percent="0.6" coin="106" award="10001" expDL="294" expUL="294" /&gt;
  &lt;DailyGoal percent="1.0" coin="173" award="10002" expDL="392" expUL="392" /&gt;
&lt;/LevelUp&gt;</v>
      </c>
    </row>
    <row r="97" spans="1:28">
      <c r="A97" s="39" t="s">
        <v>1210</v>
      </c>
      <c r="B97" s="39" t="str">
        <f t="shared" si="4"/>
        <v>95</v>
      </c>
      <c r="C97" s="39" t="str">
        <f t="shared" si="5"/>
        <v>79500</v>
      </c>
      <c r="D97" s="31"/>
      <c r="E97" s="40">
        <v>95</v>
      </c>
      <c r="F97" s="40">
        <v>79500</v>
      </c>
      <c r="G97" s="40">
        <v>218</v>
      </c>
      <c r="H97" s="41">
        <v>532</v>
      </c>
      <c r="I97" s="41">
        <v>532</v>
      </c>
      <c r="J97" s="42">
        <v>6</v>
      </c>
      <c r="K97" s="42">
        <v>6</v>
      </c>
      <c r="L97" s="42">
        <v>33</v>
      </c>
      <c r="M97" s="42">
        <f t="shared" si="6"/>
        <v>5</v>
      </c>
      <c r="N97" s="42">
        <v>0.8</v>
      </c>
      <c r="O97" s="42">
        <v>0.1</v>
      </c>
      <c r="P97" s="123">
        <v>86</v>
      </c>
      <c r="Q97" s="123">
        <v>10000</v>
      </c>
      <c r="R97" s="43">
        <v>198</v>
      </c>
      <c r="S97" s="43">
        <v>198</v>
      </c>
      <c r="T97" s="37">
        <v>107</v>
      </c>
      <c r="U97" s="125">
        <v>10001</v>
      </c>
      <c r="V97" s="37">
        <v>297</v>
      </c>
      <c r="W97" s="37">
        <v>297</v>
      </c>
      <c r="X97" s="126">
        <v>173</v>
      </c>
      <c r="Y97" s="126">
        <v>10002</v>
      </c>
      <c r="Z97" s="38">
        <v>396</v>
      </c>
      <c r="AA97" s="38">
        <v>396</v>
      </c>
      <c r="AB97" t="str">
        <f t="shared" si="7"/>
        <v>&lt;LevelUp level="95" exp="79500" hunger="218" coinDL="532" coinUL="532"&gt;
  &lt;DrinkWater coinDL="6" coinUL="6" expN="33" expG="5" rate30="0.8" rateMore="0.1" /&gt;
  &lt;DailyGoal percent="0.3" coin="86" award="10000" expDL="198" expUL="198" /&gt;
  &lt;DailyGoal percent="0.6" coin="107" award="10001" expDL="297" expUL="297" /&gt;
  &lt;DailyGoal percent="1.0" coin="173" award="10002" expDL="396" expUL="396" /&gt;
&lt;/LevelUp&gt;</v>
      </c>
    </row>
    <row r="98" spans="1:28">
      <c r="A98" s="39" t="s">
        <v>1211</v>
      </c>
      <c r="B98" s="39" t="str">
        <f t="shared" si="4"/>
        <v>96</v>
      </c>
      <c r="C98" s="39" t="str">
        <f t="shared" si="5"/>
        <v>82695</v>
      </c>
      <c r="D98" s="31"/>
      <c r="E98" s="40">
        <v>96</v>
      </c>
      <c r="F98" s="40">
        <v>82695</v>
      </c>
      <c r="G98" s="40">
        <v>220</v>
      </c>
      <c r="H98" s="41">
        <v>538</v>
      </c>
      <c r="I98" s="41">
        <v>538</v>
      </c>
      <c r="J98" s="42">
        <v>6</v>
      </c>
      <c r="K98" s="42">
        <v>6</v>
      </c>
      <c r="L98" s="42">
        <v>34</v>
      </c>
      <c r="M98" s="42">
        <f t="shared" si="6"/>
        <v>6</v>
      </c>
      <c r="N98" s="42">
        <v>0.8</v>
      </c>
      <c r="O98" s="42">
        <v>0.1</v>
      </c>
      <c r="P98" s="123">
        <v>87</v>
      </c>
      <c r="Q98" s="123">
        <v>10000</v>
      </c>
      <c r="R98" s="43">
        <v>200</v>
      </c>
      <c r="S98" s="43">
        <v>200</v>
      </c>
      <c r="T98" s="37">
        <v>107</v>
      </c>
      <c r="U98" s="125">
        <v>10001</v>
      </c>
      <c r="V98" s="37">
        <v>300</v>
      </c>
      <c r="W98" s="37">
        <v>300</v>
      </c>
      <c r="X98" s="126">
        <v>174</v>
      </c>
      <c r="Y98" s="126">
        <v>10002</v>
      </c>
      <c r="Z98" s="38">
        <v>400</v>
      </c>
      <c r="AA98" s="38">
        <v>400</v>
      </c>
      <c r="AB98" t="str">
        <f t="shared" si="7"/>
        <v>&lt;LevelUp level="96" exp="82695" hunger="220" coinDL="538" coinUL="538"&gt;
  &lt;DrinkWater coinDL="6" coinUL="6" expN="34" expG="6" rate30="0.8" rateMore="0.1" /&gt;
  &lt;DailyGoal percent="0.3" coin="87" award="10000" expDL="200" expUL="200" /&gt;
  &lt;DailyGoal percent="0.6" coin="107" award="10001" expDL="300" expUL="300" /&gt;
  &lt;DailyGoal percent="1.0" coin="174" award="10002" expDL="400" expUL="400" /&gt;
&lt;/LevelUp&gt;</v>
      </c>
    </row>
    <row r="99" spans="1:28">
      <c r="A99" s="39" t="s">
        <v>1212</v>
      </c>
      <c r="B99" s="39" t="str">
        <f t="shared" si="4"/>
        <v>97</v>
      </c>
      <c r="C99" s="39" t="str">
        <f t="shared" si="5"/>
        <v>84245</v>
      </c>
      <c r="D99" s="31"/>
      <c r="E99" s="40">
        <v>97</v>
      </c>
      <c r="F99" s="40">
        <v>84245</v>
      </c>
      <c r="G99" s="40">
        <v>222</v>
      </c>
      <c r="H99" s="41">
        <v>544</v>
      </c>
      <c r="I99" s="41">
        <v>544</v>
      </c>
      <c r="J99" s="42">
        <v>6</v>
      </c>
      <c r="K99" s="42">
        <v>6</v>
      </c>
      <c r="L99" s="42">
        <v>34</v>
      </c>
      <c r="M99" s="42">
        <f t="shared" si="6"/>
        <v>6</v>
      </c>
      <c r="N99" s="42">
        <v>0.8</v>
      </c>
      <c r="O99" s="42">
        <v>0.1</v>
      </c>
      <c r="P99" s="123">
        <v>87</v>
      </c>
      <c r="Q99" s="123">
        <v>10000</v>
      </c>
      <c r="R99" s="43">
        <v>202</v>
      </c>
      <c r="S99" s="43">
        <v>202</v>
      </c>
      <c r="T99" s="37">
        <v>107</v>
      </c>
      <c r="U99" s="125">
        <v>10001</v>
      </c>
      <c r="V99" s="37">
        <v>303</v>
      </c>
      <c r="W99" s="37">
        <v>303</v>
      </c>
      <c r="X99" s="126">
        <v>174</v>
      </c>
      <c r="Y99" s="126">
        <v>10002</v>
      </c>
      <c r="Z99" s="38">
        <v>404</v>
      </c>
      <c r="AA99" s="38">
        <v>404</v>
      </c>
      <c r="AB99" t="str">
        <f t="shared" si="7"/>
        <v>&lt;LevelUp level="97" exp="84245" hunger="222" coinDL="544" coinUL="544"&gt;
  &lt;DrinkWater coinDL="6" coinUL="6" expN="34" expG="6" rate30="0.8" rateMore="0.1" /&gt;
  &lt;DailyGoal percent="0.3" coin="87" award="10000" expDL="202" expUL="202" /&gt;
  &lt;DailyGoal percent="0.6" coin="107" award="10001" expDL="303" expUL="303" /&gt;
  &lt;DailyGoal percent="1.0" coin="174" award="10002" expDL="404" expUL="404" /&gt;
&lt;/LevelUp&gt;</v>
      </c>
    </row>
    <row r="100" spans="1:28">
      <c r="A100" s="39" t="s">
        <v>1213</v>
      </c>
      <c r="B100" s="39" t="str">
        <f t="shared" si="4"/>
        <v>98</v>
      </c>
      <c r="C100" s="39" t="str">
        <f t="shared" si="5"/>
        <v>85810</v>
      </c>
      <c r="D100" s="31"/>
      <c r="E100" s="40">
        <v>98</v>
      </c>
      <c r="F100" s="40">
        <v>85810</v>
      </c>
      <c r="G100" s="40">
        <v>224</v>
      </c>
      <c r="H100" s="41">
        <v>550</v>
      </c>
      <c r="I100" s="41">
        <v>550</v>
      </c>
      <c r="J100" s="42">
        <v>6</v>
      </c>
      <c r="K100" s="42">
        <v>6</v>
      </c>
      <c r="L100" s="42">
        <v>34</v>
      </c>
      <c r="M100" s="42">
        <f t="shared" si="6"/>
        <v>6</v>
      </c>
      <c r="N100" s="42">
        <v>0.8</v>
      </c>
      <c r="O100" s="42">
        <v>0.1</v>
      </c>
      <c r="P100" s="123">
        <v>87</v>
      </c>
      <c r="Q100" s="123">
        <v>10000</v>
      </c>
      <c r="R100" s="43">
        <v>204</v>
      </c>
      <c r="S100" s="43">
        <v>204</v>
      </c>
      <c r="T100" s="37">
        <v>108</v>
      </c>
      <c r="U100" s="125">
        <v>10001</v>
      </c>
      <c r="V100" s="37">
        <v>306</v>
      </c>
      <c r="W100" s="37">
        <v>306</v>
      </c>
      <c r="X100" s="126">
        <v>175</v>
      </c>
      <c r="Y100" s="126">
        <v>10002</v>
      </c>
      <c r="Z100" s="38">
        <v>408</v>
      </c>
      <c r="AA100" s="38">
        <v>408</v>
      </c>
      <c r="AB100" t="str">
        <f t="shared" si="7"/>
        <v>&lt;LevelUp level="98" exp="85810" hunger="224" coinDL="550" coinUL="550"&gt;
  &lt;DrinkWater coinDL="6" coinUL="6" expN="34" expG="6" rate30="0.8" rateMore="0.1" /&gt;
  &lt;DailyGoal percent="0.3" coin="87" award="10000" expDL="204" expUL="204" /&gt;
  &lt;DailyGoal percent="0.6" coin="108" award="10001" expDL="306" expUL="306" /&gt;
  &lt;DailyGoal percent="1.0" coin="175" award="10002" expDL="408" expUL="408" /&gt;
&lt;/LevelUp&gt;</v>
      </c>
    </row>
    <row r="101" spans="1:28">
      <c r="A101" s="39" t="s">
        <v>1214</v>
      </c>
      <c r="B101" s="39" t="str">
        <f t="shared" si="4"/>
        <v>99</v>
      </c>
      <c r="C101" s="39" t="str">
        <f t="shared" si="5"/>
        <v>89160</v>
      </c>
      <c r="D101" s="31"/>
      <c r="E101" s="40">
        <v>99</v>
      </c>
      <c r="F101" s="40">
        <v>89160</v>
      </c>
      <c r="G101" s="40">
        <v>226</v>
      </c>
      <c r="H101" s="41">
        <v>556</v>
      </c>
      <c r="I101" s="41">
        <v>556</v>
      </c>
      <c r="J101" s="42">
        <v>6</v>
      </c>
      <c r="K101" s="42">
        <v>6</v>
      </c>
      <c r="L101" s="42">
        <v>35</v>
      </c>
      <c r="M101" s="42">
        <f t="shared" si="6"/>
        <v>6</v>
      </c>
      <c r="N101" s="42">
        <v>0.8</v>
      </c>
      <c r="O101" s="42">
        <v>0.1</v>
      </c>
      <c r="P101" s="123">
        <v>87</v>
      </c>
      <c r="Q101" s="123">
        <v>10000</v>
      </c>
      <c r="R101" s="43">
        <v>206</v>
      </c>
      <c r="S101" s="43">
        <v>206</v>
      </c>
      <c r="T101" s="37">
        <v>108</v>
      </c>
      <c r="U101" s="125">
        <v>10001</v>
      </c>
      <c r="V101" s="37">
        <v>309</v>
      </c>
      <c r="W101" s="37">
        <v>309</v>
      </c>
      <c r="X101" s="126">
        <v>175</v>
      </c>
      <c r="Y101" s="126">
        <v>10002</v>
      </c>
      <c r="Z101" s="38">
        <v>412</v>
      </c>
      <c r="AA101" s="38">
        <v>412</v>
      </c>
      <c r="AB101" t="str">
        <f t="shared" si="7"/>
        <v>&lt;LevelUp level="99" exp="89160" hunger="226" coinDL="556" coinUL="556"&gt;
  &lt;DrinkWater coinDL="6" coinUL="6" expN="35" expG="6" rate30="0.8" rateMore="0.1" /&gt;
  &lt;DailyGoal percent="0.3" coin="87" award="10000" expDL="206" expUL="206" /&gt;
  &lt;DailyGoal percent="0.6" coin="108" award="10001" expDL="309" expUL="309" /&gt;
  &lt;DailyGoal percent="1.0" coin="175" award="10002" expDL="412" expUL="412" /&gt;
&lt;/LevelUp&gt;</v>
      </c>
    </row>
    <row r="102" spans="1:28">
      <c r="A102" s="39" t="s">
        <v>1215</v>
      </c>
      <c r="B102" s="39" t="str">
        <f t="shared" si="4"/>
        <v>100</v>
      </c>
      <c r="C102" s="39" t="str">
        <f t="shared" si="5"/>
        <v>9078000</v>
      </c>
      <c r="D102" s="31"/>
      <c r="E102" s="40">
        <v>100</v>
      </c>
      <c r="F102" s="40">
        <v>9078000</v>
      </c>
      <c r="G102" s="40">
        <v>228</v>
      </c>
      <c r="H102" s="41">
        <v>562</v>
      </c>
      <c r="I102" s="41">
        <v>562</v>
      </c>
      <c r="J102" s="42">
        <v>7</v>
      </c>
      <c r="K102" s="42">
        <v>7</v>
      </c>
      <c r="L102" s="42">
        <v>35</v>
      </c>
      <c r="M102" s="42">
        <f t="shared" si="6"/>
        <v>6</v>
      </c>
      <c r="N102" s="42">
        <v>0.8</v>
      </c>
      <c r="O102" s="42">
        <v>0.1</v>
      </c>
      <c r="P102" s="123">
        <v>88</v>
      </c>
      <c r="Q102" s="123">
        <v>10000</v>
      </c>
      <c r="R102" s="43">
        <v>208</v>
      </c>
      <c r="S102" s="43">
        <v>208</v>
      </c>
      <c r="T102" s="37">
        <v>108</v>
      </c>
      <c r="U102" s="125">
        <v>10001</v>
      </c>
      <c r="V102" s="37">
        <v>312</v>
      </c>
      <c r="W102" s="37">
        <v>312</v>
      </c>
      <c r="X102" s="126">
        <v>176</v>
      </c>
      <c r="Y102" s="126">
        <v>10002</v>
      </c>
      <c r="Z102" s="38">
        <v>416</v>
      </c>
      <c r="AA102" s="38">
        <v>416</v>
      </c>
      <c r="AB102" t="str">
        <f t="shared" si="7"/>
        <v>&lt;LevelUp level="100" exp="9078000" hunger="228" coinDL="562" coinUL="562"&gt;
  &lt;DrinkWater coinDL="7" coinUL="7" expN="35" expG="6" rate30="0.8" rateMore="0.1" /&gt;
  &lt;DailyGoal percent="0.3" coin="88" award="10000" expDL="208" expUL="208" /&gt;
  &lt;DailyGoal percent="0.6" coin="108" award="10001" expDL="312" expUL="312" /&gt;
  &lt;DailyGoal percent="1.0" coin="176" award="10002"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91"/>
  <sheetViews>
    <sheetView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92" sqref="A92"/>
    </sheetView>
  </sheetViews>
  <sheetFormatPr defaultColWidth="8.875" defaultRowHeight="14.25"/>
  <cols>
    <col min="1" max="1" width="1.625" customWidth="1"/>
    <col min="3" max="3" width="18.375" bestFit="1" customWidth="1"/>
    <col min="4" max="4" width="35" bestFit="1" customWidth="1"/>
    <col min="5" max="5" width="10.62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125" style="101" bestFit="1" customWidth="1"/>
    <col min="11" max="11" width="16" bestFit="1" customWidth="1"/>
    <col min="12" max="12" width="16" customWidth="1"/>
    <col min="13" max="13" width="23.125" bestFit="1" customWidth="1"/>
    <col min="14" max="14" width="11.625" bestFit="1" customWidth="1"/>
    <col min="15" max="15" width="15.5" bestFit="1" customWidth="1"/>
    <col min="16" max="16" width="11.62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00" t="s">
        <v>1239</v>
      </c>
      <c r="K1" s="13" t="s">
        <v>1237</v>
      </c>
      <c r="L1" s="13" t="s">
        <v>1241</v>
      </c>
      <c r="M1" s="13" t="s">
        <v>1250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18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>
        <v>54</v>
      </c>
      <c r="J3" s="29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>
        <v>58</v>
      </c>
      <c r="J4" s="29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1">MID(S5,FIND("Id=",S5)+4,FIND(""" Name=",S5)-FIND("Id=",S5)-4)</f>
        <v>11003</v>
      </c>
      <c r="C5" s="23" t="str">
        <f t="shared" ref="C5:C68" si="2">MID(S5,FIND("Name=",S5)+6,FIND(""" Background=",S5)-FIND("Name=",S5)-6)</f>
        <v>MissionName11003</v>
      </c>
      <c r="D5" s="23" t="str">
        <f t="shared" ref="D5:D68" si="3">MID(S5,FIND("Background=",S5)+12,FIND(""" Model=",S5)-FIND("Background=",S5)-12)</f>
        <v>Home_Backgrond_ocean brim (3)</v>
      </c>
      <c r="E5" s="22" t="str">
        <f t="shared" ref="E5:E68" si="4">MID(S5,FIND("Model=",S5)+7,FIND(""" NimIcon=",S5)-FIND("Model=",S5)-7)</f>
        <v>11003</v>
      </c>
      <c r="F5" s="23" t="s">
        <v>342</v>
      </c>
      <c r="G5" s="23" t="str">
        <f t="shared" ref="G5:G68" si="5">MID(S5,FIND("QuestId=",S5)+9,FIND(""" dailyGoalPercent=",S5)-FIND("QuestId=",S5)-9)</f>
        <v>20003</v>
      </c>
      <c r="H5" s="24" t="str">
        <f t="shared" ref="H5:H52" si="6">MID(S5,FIND("dailyGoalPercent=",S5)+18,FIND(""" AwardCoin=",S5)-FIND("dailyGoalPercent=",S5)-18)</f>
        <v>0.34</v>
      </c>
      <c r="I5" s="24">
        <v>62</v>
      </c>
      <c r="J5" s="29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1"/>
        <v>11004</v>
      </c>
      <c r="C6" s="23" t="str">
        <f t="shared" si="2"/>
        <v>MissionName11004</v>
      </c>
      <c r="D6" s="23" t="str">
        <f t="shared" si="3"/>
        <v>Home_Backgrond_ocean brim (4)</v>
      </c>
      <c r="E6" s="22" t="str">
        <f t="shared" si="4"/>
        <v>11004</v>
      </c>
      <c r="F6" s="23" t="s">
        <v>344</v>
      </c>
      <c r="G6" s="23" t="str">
        <f t="shared" si="5"/>
        <v>20004</v>
      </c>
      <c r="H6" s="24" t="str">
        <f t="shared" si="6"/>
        <v>0.33</v>
      </c>
      <c r="I6" s="24">
        <v>66</v>
      </c>
      <c r="J6" s="29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1"/>
        <v>11005</v>
      </c>
      <c r="C7" s="23" t="str">
        <f t="shared" si="2"/>
        <v>MissionName11005</v>
      </c>
      <c r="D7" s="23" t="str">
        <f t="shared" si="3"/>
        <v>Home_Backgrond_ocean brim (5)</v>
      </c>
      <c r="E7" s="22" t="str">
        <f t="shared" si="4"/>
        <v>11005</v>
      </c>
      <c r="F7" s="23" t="s">
        <v>346</v>
      </c>
      <c r="G7" s="23" t="str">
        <f t="shared" si="5"/>
        <v>20005</v>
      </c>
      <c r="H7" s="24" t="str">
        <f t="shared" si="6"/>
        <v>0.33</v>
      </c>
      <c r="I7" s="24">
        <v>70</v>
      </c>
      <c r="J7" s="29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1"/>
        <v>11006</v>
      </c>
      <c r="C8" s="23" t="str">
        <f t="shared" si="2"/>
        <v>MissionName11006</v>
      </c>
      <c r="D8" s="23" t="str">
        <f t="shared" si="3"/>
        <v>Home_Backgrond_ocean brim (6)</v>
      </c>
      <c r="E8" s="22" t="str">
        <f t="shared" si="4"/>
        <v>11006</v>
      </c>
      <c r="F8" s="23" t="s">
        <v>348</v>
      </c>
      <c r="G8" s="23" t="str">
        <f t="shared" si="5"/>
        <v>20006</v>
      </c>
      <c r="H8" s="24" t="str">
        <f t="shared" si="6"/>
        <v>0.34</v>
      </c>
      <c r="I8" s="24">
        <v>74</v>
      </c>
      <c r="J8" s="29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1"/>
        <v>11007</v>
      </c>
      <c r="C9" s="23" t="str">
        <f t="shared" si="2"/>
        <v>MissionName11007</v>
      </c>
      <c r="D9" s="23" t="str">
        <f t="shared" si="3"/>
        <v>Home_Backgrond_ocean brim (7)</v>
      </c>
      <c r="E9" s="22" t="str">
        <f t="shared" si="4"/>
        <v>11007</v>
      </c>
      <c r="F9" s="23" t="s">
        <v>350</v>
      </c>
      <c r="G9" s="23" t="str">
        <f t="shared" si="5"/>
        <v>20007</v>
      </c>
      <c r="H9" s="24" t="str">
        <f t="shared" si="6"/>
        <v>0.33</v>
      </c>
      <c r="I9" s="24">
        <v>78</v>
      </c>
      <c r="J9" s="29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1"/>
        <v>11008</v>
      </c>
      <c r="C10" s="23" t="str">
        <f t="shared" si="2"/>
        <v>MissionName11008</v>
      </c>
      <c r="D10" s="23" t="str">
        <f t="shared" si="3"/>
        <v>Home_Backgrond_ocean brim (8)</v>
      </c>
      <c r="E10" s="22" t="str">
        <f t="shared" si="4"/>
        <v>11008</v>
      </c>
      <c r="F10" s="23" t="s">
        <v>352</v>
      </c>
      <c r="G10" s="23" t="str">
        <f t="shared" si="5"/>
        <v>20008</v>
      </c>
      <c r="H10" s="24" t="str">
        <f t="shared" si="6"/>
        <v>0.33</v>
      </c>
      <c r="I10" s="24">
        <v>82</v>
      </c>
      <c r="J10" s="29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1"/>
        <v>11009</v>
      </c>
      <c r="C11" s="23" t="str">
        <f t="shared" si="2"/>
        <v>MissionName11009</v>
      </c>
      <c r="D11" s="23" t="str">
        <f t="shared" si="3"/>
        <v>Home_Backgrond_ocean brim (9)</v>
      </c>
      <c r="E11" s="22" t="str">
        <f t="shared" si="4"/>
        <v>11009</v>
      </c>
      <c r="F11" s="23" t="s">
        <v>354</v>
      </c>
      <c r="G11" s="23" t="str">
        <f t="shared" si="5"/>
        <v>20009</v>
      </c>
      <c r="H11" s="24" t="str">
        <f t="shared" si="6"/>
        <v>0.34</v>
      </c>
      <c r="I11" s="24">
        <v>86</v>
      </c>
      <c r="J11" s="29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1"/>
        <v>11010</v>
      </c>
      <c r="C12" s="23" t="str">
        <f t="shared" si="2"/>
        <v>MissionName11010</v>
      </c>
      <c r="D12" s="23" t="str">
        <f t="shared" si="3"/>
        <v>Home_Backgrond_ocean brim (10)</v>
      </c>
      <c r="E12" s="22" t="str">
        <f t="shared" si="4"/>
        <v>11010</v>
      </c>
      <c r="F12" s="23" t="s">
        <v>356</v>
      </c>
      <c r="G12" s="23" t="str">
        <f t="shared" si="5"/>
        <v>20010</v>
      </c>
      <c r="H12" s="24" t="str">
        <f t="shared" si="6"/>
        <v>0.35</v>
      </c>
      <c r="I12" s="24">
        <v>90</v>
      </c>
      <c r="J12" s="29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1"/>
        <v>11011</v>
      </c>
      <c r="C13" s="23" t="str">
        <f t="shared" si="2"/>
        <v>MissionName11011</v>
      </c>
      <c r="D13" s="23" t="str">
        <f t="shared" si="3"/>
        <v>Home_Backgrond_ocean brim (11)</v>
      </c>
      <c r="E13" s="22" t="str">
        <f t="shared" si="4"/>
        <v>11011</v>
      </c>
      <c r="F13" s="23" t="s">
        <v>358</v>
      </c>
      <c r="G13" s="23" t="str">
        <f t="shared" si="5"/>
        <v>20011</v>
      </c>
      <c r="H13" s="24" t="str">
        <f t="shared" si="6"/>
        <v>0.38</v>
      </c>
      <c r="I13" s="24">
        <v>94</v>
      </c>
      <c r="J13" s="29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1"/>
        <v>11012</v>
      </c>
      <c r="C14" s="23" t="str">
        <f t="shared" si="2"/>
        <v>MissionName11012</v>
      </c>
      <c r="D14" s="23" t="str">
        <f t="shared" si="3"/>
        <v>Home_Backgrond_ocean brim (12)</v>
      </c>
      <c r="E14" s="22" t="str">
        <f t="shared" si="4"/>
        <v>11012</v>
      </c>
      <c r="F14" s="23" t="s">
        <v>332</v>
      </c>
      <c r="G14" s="23" t="str">
        <f t="shared" si="5"/>
        <v>20012</v>
      </c>
      <c r="H14" s="24" t="str">
        <f t="shared" si="6"/>
        <v>0.42</v>
      </c>
      <c r="I14" s="24">
        <v>98</v>
      </c>
      <c r="J14" s="29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1"/>
        <v>11013</v>
      </c>
      <c r="C15" s="23" t="str">
        <f t="shared" si="2"/>
        <v>MissionName11013</v>
      </c>
      <c r="D15" s="23" t="str">
        <f t="shared" si="3"/>
        <v>Home_Backgrond_ocean brim (13)</v>
      </c>
      <c r="E15" s="22" t="str">
        <f t="shared" si="4"/>
        <v>11013</v>
      </c>
      <c r="F15" s="23" t="s">
        <v>361</v>
      </c>
      <c r="G15" s="23" t="str">
        <f t="shared" si="5"/>
        <v>20013</v>
      </c>
      <c r="H15" s="24" t="str">
        <f t="shared" si="6"/>
        <v>0.44</v>
      </c>
      <c r="I15" s="24">
        <v>102</v>
      </c>
      <c r="J15" s="29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1"/>
        <v>11014</v>
      </c>
      <c r="C16" s="23" t="str">
        <f t="shared" si="2"/>
        <v>MissionName11014</v>
      </c>
      <c r="D16" s="23" t="str">
        <f t="shared" si="3"/>
        <v>Home_Backgrond_ocean brim (14)</v>
      </c>
      <c r="E16" s="22" t="str">
        <f t="shared" si="4"/>
        <v>11014</v>
      </c>
      <c r="F16" s="23" t="s">
        <v>363</v>
      </c>
      <c r="G16" s="23" t="str">
        <f t="shared" si="5"/>
        <v>20014</v>
      </c>
      <c r="H16" s="24" t="str">
        <f t="shared" si="6"/>
        <v>0.46</v>
      </c>
      <c r="I16" s="24">
        <v>106</v>
      </c>
      <c r="J16" s="29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1"/>
        <v>11015</v>
      </c>
      <c r="C17" s="23" t="str">
        <f t="shared" si="2"/>
        <v>MissionName11015</v>
      </c>
      <c r="D17" s="23" t="str">
        <f t="shared" si="3"/>
        <v>Home_Backgrond_ocean brim (15)</v>
      </c>
      <c r="E17" s="22" t="str">
        <f t="shared" si="4"/>
        <v>11015</v>
      </c>
      <c r="F17" s="23" t="s">
        <v>365</v>
      </c>
      <c r="G17" s="23" t="str">
        <f t="shared" si="5"/>
        <v>20015</v>
      </c>
      <c r="H17" s="24" t="str">
        <f t="shared" si="6"/>
        <v>0.48</v>
      </c>
      <c r="I17" s="24">
        <v>110</v>
      </c>
      <c r="J17" s="29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1"/>
        <v>11016</v>
      </c>
      <c r="C18" s="23" t="str">
        <f t="shared" si="2"/>
        <v>MissionName11016</v>
      </c>
      <c r="D18" s="23" t="str">
        <f t="shared" si="3"/>
        <v>Home_Backgrond_ocean brim (16)</v>
      </c>
      <c r="E18" s="22" t="str">
        <f t="shared" si="4"/>
        <v>11016</v>
      </c>
      <c r="F18" s="23" t="s">
        <v>367</v>
      </c>
      <c r="G18" s="23" t="str">
        <f t="shared" si="5"/>
        <v>20016</v>
      </c>
      <c r="H18" s="24" t="str">
        <f t="shared" si="6"/>
        <v>0.5</v>
      </c>
      <c r="I18" s="24">
        <v>114</v>
      </c>
      <c r="J18" s="29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1"/>
        <v>11017</v>
      </c>
      <c r="C19" s="23" t="str">
        <f t="shared" si="2"/>
        <v>MissionName11017</v>
      </c>
      <c r="D19" s="23" t="str">
        <f t="shared" si="3"/>
        <v>Home_Backgrond_ocean brim (17)</v>
      </c>
      <c r="E19" s="22" t="str">
        <f t="shared" si="4"/>
        <v>11017</v>
      </c>
      <c r="F19" s="23" t="s">
        <v>369</v>
      </c>
      <c r="G19" s="23" t="str">
        <f t="shared" si="5"/>
        <v>20017</v>
      </c>
      <c r="H19" s="24" t="str">
        <f t="shared" si="6"/>
        <v>0.5</v>
      </c>
      <c r="I19" s="24">
        <v>118</v>
      </c>
      <c r="J19" s="29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1"/>
        <v>11018</v>
      </c>
      <c r="C20" s="23" t="str">
        <f t="shared" si="2"/>
        <v>MissionName11018</v>
      </c>
      <c r="D20" s="23" t="str">
        <f t="shared" si="3"/>
        <v>Home_Backgrond_ocean brim (18)</v>
      </c>
      <c r="E20" s="22" t="str">
        <f t="shared" si="4"/>
        <v>11018</v>
      </c>
      <c r="F20" s="23" t="s">
        <v>371</v>
      </c>
      <c r="G20" s="23" t="str">
        <f t="shared" si="5"/>
        <v>20018</v>
      </c>
      <c r="H20" s="24" t="str">
        <f t="shared" si="6"/>
        <v>0.5</v>
      </c>
      <c r="I20" s="24">
        <v>122</v>
      </c>
      <c r="J20" s="29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1"/>
        <v>11019</v>
      </c>
      <c r="C21" s="23" t="str">
        <f t="shared" si="2"/>
        <v>MissionName11019</v>
      </c>
      <c r="D21" s="23" t="str">
        <f t="shared" si="3"/>
        <v>Home_Backgrond_ocean brim (19)</v>
      </c>
      <c r="E21" s="22" t="str">
        <f t="shared" si="4"/>
        <v>11019</v>
      </c>
      <c r="F21" s="23" t="s">
        <v>373</v>
      </c>
      <c r="G21" s="23" t="str">
        <f t="shared" si="5"/>
        <v>20019</v>
      </c>
      <c r="H21" s="24" t="str">
        <f t="shared" si="6"/>
        <v>0.5</v>
      </c>
      <c r="I21" s="24">
        <v>126</v>
      </c>
      <c r="J21" s="29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1"/>
        <v>11020</v>
      </c>
      <c r="C22" s="23" t="str">
        <f t="shared" si="2"/>
        <v>MissionName11020</v>
      </c>
      <c r="D22" s="23" t="str">
        <f t="shared" si="3"/>
        <v>Home_Backgrond_ocean brim (20)</v>
      </c>
      <c r="E22" s="22" t="str">
        <f t="shared" si="4"/>
        <v>11020</v>
      </c>
      <c r="F22" s="23" t="s">
        <v>375</v>
      </c>
      <c r="G22" s="23" t="str">
        <f t="shared" si="5"/>
        <v>20020</v>
      </c>
      <c r="H22" s="24" t="str">
        <f t="shared" si="6"/>
        <v>0.5</v>
      </c>
      <c r="I22" s="24">
        <v>130</v>
      </c>
      <c r="J22" s="29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1"/>
        <v>11021</v>
      </c>
      <c r="C23" s="23" t="str">
        <f t="shared" si="2"/>
        <v>MissionName11021</v>
      </c>
      <c r="D23" s="23" t="str">
        <f t="shared" si="3"/>
        <v>Home_Backgrond_ocean brim (21)</v>
      </c>
      <c r="E23" s="22" t="str">
        <f t="shared" si="4"/>
        <v>11021</v>
      </c>
      <c r="F23" s="23" t="s">
        <v>377</v>
      </c>
      <c r="G23" s="23" t="str">
        <f t="shared" si="5"/>
        <v>20021</v>
      </c>
      <c r="H23" s="24">
        <v>0.52</v>
      </c>
      <c r="I23" s="24">
        <v>134</v>
      </c>
      <c r="J23" s="29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1"/>
        <v>12001</v>
      </c>
      <c r="C24" s="23" t="str">
        <f t="shared" si="2"/>
        <v>MissionName12001</v>
      </c>
      <c r="D24" s="23" t="str">
        <f t="shared" si="3"/>
        <v>Home_Backgrond_wonder woods (1)</v>
      </c>
      <c r="E24" s="22" t="str">
        <f t="shared" si="4"/>
        <v>12001</v>
      </c>
      <c r="F24" s="23" t="s">
        <v>378</v>
      </c>
      <c r="G24" s="23" t="str">
        <f t="shared" si="5"/>
        <v>20022</v>
      </c>
      <c r="H24" s="24">
        <v>0.52</v>
      </c>
      <c r="I24" s="24">
        <v>138</v>
      </c>
      <c r="J24" s="29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1"/>
        <v>12002</v>
      </c>
      <c r="C25" s="23" t="str">
        <f t="shared" si="2"/>
        <v>MissionName12002</v>
      </c>
      <c r="D25" s="23" t="str">
        <f t="shared" si="3"/>
        <v>Home_Backgrond_wonder woods (2)</v>
      </c>
      <c r="E25" s="22" t="str">
        <f t="shared" si="4"/>
        <v>12002</v>
      </c>
      <c r="F25" s="23" t="s">
        <v>379</v>
      </c>
      <c r="G25" s="23" t="str">
        <f t="shared" si="5"/>
        <v>20023</v>
      </c>
      <c r="H25" s="24">
        <v>0.55000000000000004</v>
      </c>
      <c r="I25" s="24">
        <v>142</v>
      </c>
      <c r="J25" s="29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1"/>
        <v>12003</v>
      </c>
      <c r="C26" s="23" t="str">
        <f t="shared" si="2"/>
        <v>MissionName12003</v>
      </c>
      <c r="D26" s="23" t="str">
        <f t="shared" si="3"/>
        <v>Home_Backgrond_wonder woods (3)</v>
      </c>
      <c r="E26" s="22" t="str">
        <f t="shared" si="4"/>
        <v>12003</v>
      </c>
      <c r="F26" s="23" t="s">
        <v>335</v>
      </c>
      <c r="G26" s="23" t="str">
        <f t="shared" si="5"/>
        <v>20024</v>
      </c>
      <c r="H26" s="24">
        <v>0.55000000000000004</v>
      </c>
      <c r="I26" s="24">
        <v>146</v>
      </c>
      <c r="J26" s="29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1"/>
        <v>12004</v>
      </c>
      <c r="C27" s="23" t="str">
        <f t="shared" si="2"/>
        <v>MissionName12004</v>
      </c>
      <c r="D27" s="23" t="str">
        <f t="shared" si="3"/>
        <v>Home_Backgrond_wonder woods (4)</v>
      </c>
      <c r="E27" s="22" t="str">
        <f t="shared" si="4"/>
        <v>12004</v>
      </c>
      <c r="F27" s="23" t="s">
        <v>380</v>
      </c>
      <c r="G27" s="23" t="str">
        <f t="shared" si="5"/>
        <v>20025</v>
      </c>
      <c r="H27" s="24">
        <v>0.57999999999999996</v>
      </c>
      <c r="I27" s="24">
        <v>150</v>
      </c>
      <c r="J27" s="29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1"/>
        <v>12005</v>
      </c>
      <c r="C28" s="23" t="str">
        <f t="shared" si="2"/>
        <v>MissionName12005</v>
      </c>
      <c r="D28" s="23" t="str">
        <f t="shared" si="3"/>
        <v>Home_Backgrond_wonder woods (5)</v>
      </c>
      <c r="E28" s="22" t="str">
        <f t="shared" si="4"/>
        <v>12005</v>
      </c>
      <c r="F28" s="23" t="s">
        <v>381</v>
      </c>
      <c r="G28" s="23" t="str">
        <f t="shared" si="5"/>
        <v>20026</v>
      </c>
      <c r="H28" s="24">
        <v>0.57999999999999996</v>
      </c>
      <c r="I28" s="24">
        <v>154</v>
      </c>
      <c r="J28" s="29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1"/>
        <v>12006</v>
      </c>
      <c r="C29" s="23" t="str">
        <f t="shared" si="2"/>
        <v>MissionName12006</v>
      </c>
      <c r="D29" s="23" t="str">
        <f t="shared" si="3"/>
        <v>Home_Backgrond_wonder woods (6)</v>
      </c>
      <c r="E29" s="22" t="str">
        <f t="shared" si="4"/>
        <v>12006</v>
      </c>
      <c r="F29" s="23" t="s">
        <v>382</v>
      </c>
      <c r="G29" s="23" t="str">
        <f t="shared" si="5"/>
        <v>20027</v>
      </c>
      <c r="H29" s="24">
        <v>0.62</v>
      </c>
      <c r="I29" s="24">
        <v>158</v>
      </c>
      <c r="J29" s="29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1"/>
        <v>12007</v>
      </c>
      <c r="C30" s="23" t="str">
        <f t="shared" si="2"/>
        <v>MissionName12007</v>
      </c>
      <c r="D30" s="23" t="str">
        <f t="shared" si="3"/>
        <v>Home_Backgrond_wonder woods (7)</v>
      </c>
      <c r="E30" s="22" t="str">
        <f t="shared" si="4"/>
        <v>12007</v>
      </c>
      <c r="F30" s="23" t="s">
        <v>383</v>
      </c>
      <c r="G30" s="23" t="str">
        <f t="shared" si="5"/>
        <v>20028</v>
      </c>
      <c r="H30" s="24">
        <v>0.62</v>
      </c>
      <c r="I30" s="24">
        <v>162</v>
      </c>
      <c r="J30" s="29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1"/>
        <v>12008</v>
      </c>
      <c r="C31" s="23" t="str">
        <f t="shared" si="2"/>
        <v>MissionName12008</v>
      </c>
      <c r="D31" s="23" t="str">
        <f t="shared" si="3"/>
        <v>Home_Backgrond_wonder woods (8)</v>
      </c>
      <c r="E31" s="22" t="str">
        <f t="shared" si="4"/>
        <v>12008</v>
      </c>
      <c r="F31" s="23" t="s">
        <v>384</v>
      </c>
      <c r="G31" s="23" t="str">
        <f t="shared" si="5"/>
        <v>20029</v>
      </c>
      <c r="H31" s="24" t="str">
        <f t="shared" si="6"/>
        <v>0.65</v>
      </c>
      <c r="I31" s="24">
        <v>166</v>
      </c>
      <c r="J31" s="29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1"/>
        <v>12009</v>
      </c>
      <c r="C32" s="23" t="str">
        <f t="shared" si="2"/>
        <v>MissionName12009</v>
      </c>
      <c r="D32" s="23" t="str">
        <f t="shared" si="3"/>
        <v>Home_Backgrond_wonder woods (9)</v>
      </c>
      <c r="E32" s="22" t="str">
        <f t="shared" si="4"/>
        <v>12009</v>
      </c>
      <c r="F32" s="23" t="s">
        <v>385</v>
      </c>
      <c r="G32" s="23" t="str">
        <f t="shared" si="5"/>
        <v>20030</v>
      </c>
      <c r="H32" s="24">
        <v>0.65</v>
      </c>
      <c r="I32" s="24">
        <v>170</v>
      </c>
      <c r="J32" s="29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1"/>
        <v>12010</v>
      </c>
      <c r="C33" s="23" t="str">
        <f t="shared" si="2"/>
        <v>MissionName12010</v>
      </c>
      <c r="D33" s="23" t="str">
        <f t="shared" si="3"/>
        <v>Home_Backgrond_wonder woods (10)</v>
      </c>
      <c r="E33" s="22" t="str">
        <f t="shared" si="4"/>
        <v>12010</v>
      </c>
      <c r="F33" s="23" t="s">
        <v>386</v>
      </c>
      <c r="G33" s="23" t="str">
        <f t="shared" si="5"/>
        <v>20031</v>
      </c>
      <c r="H33" s="24">
        <v>0.7</v>
      </c>
      <c r="I33" s="24">
        <v>174</v>
      </c>
      <c r="J33" s="29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1"/>
        <v>12011</v>
      </c>
      <c r="C34" s="23" t="str">
        <f t="shared" si="2"/>
        <v>MissionName12011</v>
      </c>
      <c r="D34" s="23" t="str">
        <f t="shared" si="3"/>
        <v>Home_Backgrond_wonder woods (11)</v>
      </c>
      <c r="E34" s="22" t="str">
        <f t="shared" si="4"/>
        <v>12011</v>
      </c>
      <c r="F34" s="23" t="s">
        <v>387</v>
      </c>
      <c r="G34" s="23" t="str">
        <f t="shared" si="5"/>
        <v>20032</v>
      </c>
      <c r="H34" s="24">
        <v>0.7</v>
      </c>
      <c r="I34" s="24">
        <v>178</v>
      </c>
      <c r="J34" s="29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1"/>
        <v>12012</v>
      </c>
      <c r="C35" s="23" t="str">
        <f t="shared" si="2"/>
        <v>MissionName12012</v>
      </c>
      <c r="D35" s="23" t="str">
        <f t="shared" si="3"/>
        <v>Home_Backgrond_wonder woods (12)</v>
      </c>
      <c r="E35" s="22" t="str">
        <f t="shared" si="4"/>
        <v>12012</v>
      </c>
      <c r="F35" s="23" t="s">
        <v>388</v>
      </c>
      <c r="G35" s="23" t="str">
        <f t="shared" si="5"/>
        <v>20033</v>
      </c>
      <c r="H35" s="24">
        <v>0.7</v>
      </c>
      <c r="I35" s="24">
        <v>182</v>
      </c>
      <c r="J35" s="29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1"/>
        <v>12013</v>
      </c>
      <c r="C36" s="23" t="str">
        <f t="shared" si="2"/>
        <v>MissionName12013</v>
      </c>
      <c r="D36" s="23" t="str">
        <f t="shared" si="3"/>
        <v>Home_Backgrond_wonder woods (13)</v>
      </c>
      <c r="E36" s="22" t="str">
        <f t="shared" si="4"/>
        <v>12013</v>
      </c>
      <c r="F36" s="23" t="s">
        <v>389</v>
      </c>
      <c r="G36" s="23" t="str">
        <f t="shared" si="5"/>
        <v>20034</v>
      </c>
      <c r="H36" s="24">
        <v>0.75</v>
      </c>
      <c r="I36" s="24">
        <v>186</v>
      </c>
      <c r="J36" s="29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1"/>
        <v>12014</v>
      </c>
      <c r="C37" s="23" t="str">
        <f t="shared" si="2"/>
        <v>MissionName12014</v>
      </c>
      <c r="D37" s="23" t="str">
        <f t="shared" si="3"/>
        <v>Home_Backgrond_wonder woods (14)</v>
      </c>
      <c r="E37" s="22" t="str">
        <f t="shared" si="4"/>
        <v>12014</v>
      </c>
      <c r="F37" s="23" t="s">
        <v>336</v>
      </c>
      <c r="G37" s="23" t="str">
        <f t="shared" si="5"/>
        <v>20035</v>
      </c>
      <c r="H37" s="24">
        <v>0.75</v>
      </c>
      <c r="I37" s="24">
        <v>190</v>
      </c>
      <c r="J37" s="29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1"/>
        <v>12015</v>
      </c>
      <c r="C38" s="23" t="str">
        <f t="shared" si="2"/>
        <v>MissionName12015</v>
      </c>
      <c r="D38" s="23" t="str">
        <f t="shared" si="3"/>
        <v>Home_Backgrond_wonder woods (15)</v>
      </c>
      <c r="E38" s="22" t="str">
        <f t="shared" si="4"/>
        <v>12015</v>
      </c>
      <c r="F38" s="23" t="s">
        <v>390</v>
      </c>
      <c r="G38" s="23" t="str">
        <f t="shared" si="5"/>
        <v>20036</v>
      </c>
      <c r="H38" s="24" t="str">
        <f t="shared" si="6"/>
        <v>0.8</v>
      </c>
      <c r="I38" s="24">
        <v>194</v>
      </c>
      <c r="J38" s="29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1"/>
        <v>12016</v>
      </c>
      <c r="C39" s="23" t="str">
        <f t="shared" si="2"/>
        <v>MissionName12016</v>
      </c>
      <c r="D39" s="23" t="str">
        <f t="shared" si="3"/>
        <v>Home_Backgrond_wonder woods (16)</v>
      </c>
      <c r="E39" s="22" t="str">
        <f t="shared" si="4"/>
        <v>12016</v>
      </c>
      <c r="F39" s="23" t="s">
        <v>391</v>
      </c>
      <c r="G39" s="23" t="str">
        <f t="shared" si="5"/>
        <v>20037</v>
      </c>
      <c r="H39" s="24">
        <v>0.8</v>
      </c>
      <c r="I39" s="24">
        <v>198</v>
      </c>
      <c r="J39" s="29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1"/>
        <v>12017</v>
      </c>
      <c r="C40" s="23" t="str">
        <f t="shared" si="2"/>
        <v>MissionName12017</v>
      </c>
      <c r="D40" s="23" t="str">
        <f t="shared" si="3"/>
        <v>Home_Backgrond_wonder woods (17)</v>
      </c>
      <c r="E40" s="22" t="str">
        <f t="shared" si="4"/>
        <v>12017</v>
      </c>
      <c r="F40" s="23" t="s">
        <v>392</v>
      </c>
      <c r="G40" s="23" t="str">
        <f t="shared" si="5"/>
        <v>20038</v>
      </c>
      <c r="H40" s="24">
        <v>0.8</v>
      </c>
      <c r="I40" s="24">
        <v>202</v>
      </c>
      <c r="J40" s="29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1"/>
        <v>12018</v>
      </c>
      <c r="C41" s="23" t="str">
        <f t="shared" si="2"/>
        <v>MissionName12018</v>
      </c>
      <c r="D41" s="23" t="str">
        <f t="shared" si="3"/>
        <v>Home_Backgrond_wonder woods (18)</v>
      </c>
      <c r="E41" s="22" t="str">
        <f t="shared" si="4"/>
        <v>12018</v>
      </c>
      <c r="F41" s="23" t="s">
        <v>393</v>
      </c>
      <c r="G41" s="23" t="str">
        <f t="shared" si="5"/>
        <v>20039</v>
      </c>
      <c r="H41" s="24">
        <v>0.85</v>
      </c>
      <c r="I41" s="24">
        <v>206</v>
      </c>
      <c r="J41" s="29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1"/>
        <v>12019</v>
      </c>
      <c r="C42" s="23" t="str">
        <f t="shared" si="2"/>
        <v>MissionName12019</v>
      </c>
      <c r="D42" s="23" t="str">
        <f t="shared" si="3"/>
        <v>Home_Backgrond_wonder woods (19)</v>
      </c>
      <c r="E42" s="22" t="str">
        <f t="shared" si="4"/>
        <v>12019</v>
      </c>
      <c r="F42" s="23" t="s">
        <v>394</v>
      </c>
      <c r="G42" s="23" t="str">
        <f t="shared" si="5"/>
        <v>20040</v>
      </c>
      <c r="H42" s="24">
        <v>0.85</v>
      </c>
      <c r="I42" s="24">
        <v>210</v>
      </c>
      <c r="J42" s="29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1"/>
        <v>12020</v>
      </c>
      <c r="C43" s="23" t="str">
        <f t="shared" si="2"/>
        <v>MissionName12020</v>
      </c>
      <c r="D43" s="23" t="str">
        <f t="shared" si="3"/>
        <v>Home_Backgrond_wonder woods (20)</v>
      </c>
      <c r="E43" s="22" t="str">
        <f t="shared" si="4"/>
        <v>12020</v>
      </c>
      <c r="F43" s="23" t="s">
        <v>395</v>
      </c>
      <c r="G43" s="23" t="str">
        <f t="shared" si="5"/>
        <v>20041</v>
      </c>
      <c r="H43" s="24">
        <v>0.85</v>
      </c>
      <c r="I43" s="24">
        <v>214</v>
      </c>
      <c r="J43" s="29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1"/>
        <v>12021</v>
      </c>
      <c r="C44" s="23" t="str">
        <f t="shared" si="2"/>
        <v>MissionName12021</v>
      </c>
      <c r="D44" s="23" t="str">
        <f t="shared" si="3"/>
        <v>Home_Backgrond_wonder woods (21)</v>
      </c>
      <c r="E44" s="22" t="str">
        <f t="shared" si="4"/>
        <v>12021</v>
      </c>
      <c r="F44" s="23" t="s">
        <v>396</v>
      </c>
      <c r="G44" s="23" t="str">
        <f t="shared" si="5"/>
        <v>20042</v>
      </c>
      <c r="H44" s="24">
        <v>0.9</v>
      </c>
      <c r="I44" s="24">
        <v>218</v>
      </c>
      <c r="J44" s="29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1"/>
        <v>13001</v>
      </c>
      <c r="C45" s="23" t="str">
        <f t="shared" si="2"/>
        <v>MissionName13001</v>
      </c>
      <c r="D45" s="23" t="str">
        <f t="shared" si="3"/>
        <v>Home_Backgrond_desert daze (1)</v>
      </c>
      <c r="E45" s="22" t="str">
        <f t="shared" si="4"/>
        <v>13001</v>
      </c>
      <c r="F45" s="23" t="s">
        <v>1003</v>
      </c>
      <c r="G45" s="23" t="str">
        <f t="shared" si="5"/>
        <v>20043</v>
      </c>
      <c r="H45" s="24">
        <v>0.9</v>
      </c>
      <c r="I45" s="24">
        <v>222</v>
      </c>
      <c r="J45" s="29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1"/>
        <v>13002</v>
      </c>
      <c r="C46" s="23" t="str">
        <f t="shared" si="2"/>
        <v>MissionName13002</v>
      </c>
      <c r="D46" s="23" t="str">
        <f t="shared" si="3"/>
        <v>Home_Backgrond_desert daze (2)</v>
      </c>
      <c r="E46" s="22" t="str">
        <f t="shared" si="4"/>
        <v>13002</v>
      </c>
      <c r="F46" s="23" t="s">
        <v>397</v>
      </c>
      <c r="G46" s="23" t="str">
        <f t="shared" si="5"/>
        <v>20044</v>
      </c>
      <c r="H46" s="24">
        <v>0.9</v>
      </c>
      <c r="I46" s="24">
        <v>226</v>
      </c>
      <c r="J46" s="29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1"/>
        <v>13003</v>
      </c>
      <c r="C47" s="23" t="str">
        <f t="shared" si="2"/>
        <v>MissionName13003</v>
      </c>
      <c r="D47" s="23" t="str">
        <f t="shared" si="3"/>
        <v>Home_Backgrond_desert daze (3)</v>
      </c>
      <c r="E47" s="22" t="str">
        <f t="shared" si="4"/>
        <v>13003</v>
      </c>
      <c r="F47" s="23" t="s">
        <v>399</v>
      </c>
      <c r="G47" s="23" t="str">
        <f t="shared" si="5"/>
        <v>20045</v>
      </c>
      <c r="H47" s="24">
        <v>0.95</v>
      </c>
      <c r="I47" s="24">
        <v>230</v>
      </c>
      <c r="J47" s="29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1"/>
        <v>13004</v>
      </c>
      <c r="C48" s="23" t="str">
        <f t="shared" si="2"/>
        <v>MissionName13004</v>
      </c>
      <c r="D48" s="23" t="str">
        <f t="shared" si="3"/>
        <v>Home_Backgrond_desert daze (4)</v>
      </c>
      <c r="E48" s="22" t="str">
        <f t="shared" si="4"/>
        <v>13004</v>
      </c>
      <c r="F48" s="23" t="s">
        <v>401</v>
      </c>
      <c r="G48" s="23" t="str">
        <f t="shared" si="5"/>
        <v>20046</v>
      </c>
      <c r="H48" s="24">
        <v>0.95</v>
      </c>
      <c r="I48" s="24">
        <v>234</v>
      </c>
      <c r="J48" s="29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1"/>
        <v>13005</v>
      </c>
      <c r="C49" s="23" t="str">
        <f t="shared" si="2"/>
        <v>MissionName13005</v>
      </c>
      <c r="D49" s="23" t="str">
        <f t="shared" si="3"/>
        <v>Home_Backgrond_desert daze (5)</v>
      </c>
      <c r="E49" s="22" t="str">
        <f t="shared" si="4"/>
        <v>13005</v>
      </c>
      <c r="F49" s="23" t="s">
        <v>403</v>
      </c>
      <c r="G49" s="23" t="str">
        <f t="shared" si="5"/>
        <v>20047</v>
      </c>
      <c r="H49" s="24">
        <v>0.95</v>
      </c>
      <c r="I49" s="24">
        <v>238</v>
      </c>
      <c r="J49" s="29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1"/>
        <v>13006</v>
      </c>
      <c r="C50" s="23" t="str">
        <f t="shared" si="2"/>
        <v>MissionName13006</v>
      </c>
      <c r="D50" s="23" t="str">
        <f t="shared" si="3"/>
        <v>Home_Backgrond_desert daze (6)</v>
      </c>
      <c r="E50" s="22" t="str">
        <f t="shared" si="4"/>
        <v>13006</v>
      </c>
      <c r="F50" s="23" t="s">
        <v>405</v>
      </c>
      <c r="G50" s="23" t="str">
        <f t="shared" si="5"/>
        <v>20048</v>
      </c>
      <c r="H50" s="24" t="str">
        <f t="shared" si="6"/>
        <v>1</v>
      </c>
      <c r="I50" s="24">
        <v>242</v>
      </c>
      <c r="J50" s="29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1"/>
        <v>13007</v>
      </c>
      <c r="C51" s="23" t="str">
        <f t="shared" si="2"/>
        <v>MissionName13007</v>
      </c>
      <c r="D51" s="23" t="str">
        <f t="shared" si="3"/>
        <v>Home_Backgrond_desert daze (7)</v>
      </c>
      <c r="E51" s="22" t="str">
        <f t="shared" si="4"/>
        <v>13007</v>
      </c>
      <c r="F51" s="23" t="s">
        <v>407</v>
      </c>
      <c r="G51" s="23" t="str">
        <f t="shared" si="5"/>
        <v>20049</v>
      </c>
      <c r="H51" s="24" t="str">
        <f t="shared" si="6"/>
        <v>1</v>
      </c>
      <c r="I51" s="24">
        <v>246</v>
      </c>
      <c r="J51" s="29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1"/>
        <v>13008</v>
      </c>
      <c r="C52" s="23" t="str">
        <f t="shared" si="2"/>
        <v>MissionName13008</v>
      </c>
      <c r="D52" s="23" t="str">
        <f t="shared" si="3"/>
        <v>Home_Backgrond_desert daze (8)</v>
      </c>
      <c r="E52" s="22" t="str">
        <f t="shared" si="4"/>
        <v>13008</v>
      </c>
      <c r="F52" s="23" t="s">
        <v>409</v>
      </c>
      <c r="G52" s="23" t="str">
        <f t="shared" si="5"/>
        <v>20050</v>
      </c>
      <c r="H52" s="24" t="str">
        <f t="shared" si="6"/>
        <v>1</v>
      </c>
      <c r="I52" s="24">
        <v>250</v>
      </c>
      <c r="J52" s="29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1"/>
        <v>13009</v>
      </c>
      <c r="C53" s="23" t="str">
        <f t="shared" si="2"/>
        <v>MissionName13009</v>
      </c>
      <c r="D53" s="23" t="str">
        <f t="shared" si="3"/>
        <v>Home_Backgrond_desert daze (9)</v>
      </c>
      <c r="E53" s="22" t="str">
        <f t="shared" si="4"/>
        <v>13009</v>
      </c>
      <c r="F53" s="23" t="s">
        <v>411</v>
      </c>
      <c r="G53" s="23" t="str">
        <f t="shared" si="5"/>
        <v>20051</v>
      </c>
      <c r="H53" s="24">
        <v>1.05</v>
      </c>
      <c r="I53" s="24">
        <v>254</v>
      </c>
      <c r="J53" s="29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1"/>
        <v>13010</v>
      </c>
      <c r="C54" s="23" t="str">
        <f t="shared" si="2"/>
        <v>MissionName13010</v>
      </c>
      <c r="D54" s="23" t="str">
        <f t="shared" si="3"/>
        <v>Home_Backgrond_desert daze (10)</v>
      </c>
      <c r="E54" s="22" t="str">
        <f t="shared" si="4"/>
        <v>13010</v>
      </c>
      <c r="F54" s="23" t="s">
        <v>413</v>
      </c>
      <c r="G54" s="23" t="str">
        <f t="shared" si="5"/>
        <v>20052</v>
      </c>
      <c r="H54" s="24">
        <v>1.05</v>
      </c>
      <c r="I54" s="24">
        <v>258</v>
      </c>
      <c r="J54" s="29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1"/>
        <v>13011</v>
      </c>
      <c r="C55" s="23" t="str">
        <f t="shared" si="2"/>
        <v>MissionName13011</v>
      </c>
      <c r="D55" s="23" t="str">
        <f t="shared" si="3"/>
        <v>Home_Backgrond_desert daze (11)</v>
      </c>
      <c r="E55" s="22" t="str">
        <f t="shared" si="4"/>
        <v>13011</v>
      </c>
      <c r="F55" s="23" t="s">
        <v>415</v>
      </c>
      <c r="G55" s="23" t="str">
        <f t="shared" si="5"/>
        <v>20053</v>
      </c>
      <c r="H55" s="24">
        <v>1.05</v>
      </c>
      <c r="I55" s="24">
        <v>262</v>
      </c>
      <c r="J55" s="29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1"/>
        <v>13012</v>
      </c>
      <c r="C56" s="23" t="str">
        <f t="shared" si="2"/>
        <v>MissionName13012</v>
      </c>
      <c r="D56" s="23" t="str">
        <f t="shared" si="3"/>
        <v>Home_Backgrond_desert daze (12)</v>
      </c>
      <c r="E56" s="22" t="str">
        <f t="shared" si="4"/>
        <v>13012</v>
      </c>
      <c r="F56" s="23" t="s">
        <v>417</v>
      </c>
      <c r="G56" s="23" t="str">
        <f t="shared" si="5"/>
        <v>20054</v>
      </c>
      <c r="H56" s="24">
        <v>1.1000000000000001</v>
      </c>
      <c r="I56" s="24">
        <v>266</v>
      </c>
      <c r="J56" s="29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1"/>
        <v>13013</v>
      </c>
      <c r="C57" s="23" t="str">
        <f t="shared" si="2"/>
        <v>MissionName13013</v>
      </c>
      <c r="D57" s="23" t="str">
        <f t="shared" si="3"/>
        <v>Home_Backgrond_desert daze (13)</v>
      </c>
      <c r="E57" s="22" t="str">
        <f t="shared" si="4"/>
        <v>13013</v>
      </c>
      <c r="F57" s="23" t="s">
        <v>418</v>
      </c>
      <c r="G57" s="23" t="str">
        <f t="shared" si="5"/>
        <v>20055</v>
      </c>
      <c r="H57" s="24">
        <v>1.1000000000000001</v>
      </c>
      <c r="I57" s="24">
        <v>270</v>
      </c>
      <c r="J57" s="29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1"/>
        <v>13014</v>
      </c>
      <c r="C58" s="23" t="str">
        <f t="shared" si="2"/>
        <v>MissionName13014</v>
      </c>
      <c r="D58" s="23" t="str">
        <f t="shared" si="3"/>
        <v>Home_Backgrond_desert daze (14)</v>
      </c>
      <c r="E58" s="22" t="str">
        <f t="shared" si="4"/>
        <v>13014</v>
      </c>
      <c r="F58" s="23" t="s">
        <v>420</v>
      </c>
      <c r="G58" s="23" t="str">
        <f t="shared" si="5"/>
        <v>20056</v>
      </c>
      <c r="H58" s="24">
        <v>1.1000000000000001</v>
      </c>
      <c r="I58" s="24">
        <v>274</v>
      </c>
      <c r="J58" s="29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1"/>
        <v>13015</v>
      </c>
      <c r="C59" s="23" t="str">
        <f t="shared" si="2"/>
        <v>MissionName13015</v>
      </c>
      <c r="D59" s="23" t="str">
        <f t="shared" si="3"/>
        <v>Home_Backgrond_desert daze (15)</v>
      </c>
      <c r="E59" s="22" t="str">
        <f t="shared" si="4"/>
        <v>13015</v>
      </c>
      <c r="F59" s="23" t="s">
        <v>422</v>
      </c>
      <c r="G59" s="23" t="str">
        <f t="shared" si="5"/>
        <v>20057</v>
      </c>
      <c r="H59" s="24">
        <v>1.1499999999999999</v>
      </c>
      <c r="I59" s="24">
        <v>278</v>
      </c>
      <c r="J59" s="29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1"/>
        <v>13016</v>
      </c>
      <c r="C60" s="23" t="str">
        <f t="shared" si="2"/>
        <v>MissionName13016</v>
      </c>
      <c r="D60" s="23" t="str">
        <f t="shared" si="3"/>
        <v>Home_Backgrond_desert daze (16)</v>
      </c>
      <c r="E60" s="22" t="str">
        <f t="shared" si="4"/>
        <v>13016</v>
      </c>
      <c r="F60" s="23" t="s">
        <v>424</v>
      </c>
      <c r="G60" s="23" t="str">
        <f t="shared" si="5"/>
        <v>20058</v>
      </c>
      <c r="H60" s="24">
        <v>1.1499999999999999</v>
      </c>
      <c r="I60" s="24">
        <v>282</v>
      </c>
      <c r="J60" s="29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1"/>
        <v>13017</v>
      </c>
      <c r="C61" s="23" t="str">
        <f t="shared" si="2"/>
        <v>MissionName13017</v>
      </c>
      <c r="D61" s="23" t="str">
        <f t="shared" si="3"/>
        <v>Home_Backgrond_desert daze (17)</v>
      </c>
      <c r="E61" s="22" t="str">
        <f t="shared" si="4"/>
        <v>13017</v>
      </c>
      <c r="F61" s="23" t="s">
        <v>426</v>
      </c>
      <c r="G61" s="23" t="str">
        <f t="shared" si="5"/>
        <v>20059</v>
      </c>
      <c r="H61" s="24">
        <v>1.1499999999999999</v>
      </c>
      <c r="I61" s="24">
        <v>286</v>
      </c>
      <c r="J61" s="29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1"/>
        <v>13018</v>
      </c>
      <c r="C62" s="23" t="str">
        <f t="shared" si="2"/>
        <v>MissionName13018</v>
      </c>
      <c r="D62" s="23" t="str">
        <f t="shared" si="3"/>
        <v>Home_Backgrond_desert daze (18)</v>
      </c>
      <c r="E62" s="22" t="str">
        <f t="shared" si="4"/>
        <v>13018</v>
      </c>
      <c r="F62" s="23" t="s">
        <v>428</v>
      </c>
      <c r="G62" s="23" t="str">
        <f t="shared" si="5"/>
        <v>20060</v>
      </c>
      <c r="H62" s="24">
        <v>1.2</v>
      </c>
      <c r="I62" s="24">
        <v>290</v>
      </c>
      <c r="J62" s="29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1"/>
        <v>13019</v>
      </c>
      <c r="C63" s="23" t="str">
        <f t="shared" si="2"/>
        <v>MissionName13019</v>
      </c>
      <c r="D63" s="23" t="str">
        <f t="shared" si="3"/>
        <v>Home_Backgrond_desert daze (19)</v>
      </c>
      <c r="E63" s="22" t="str">
        <f t="shared" si="4"/>
        <v>13019</v>
      </c>
      <c r="F63" s="23" t="s">
        <v>430</v>
      </c>
      <c r="G63" s="23" t="str">
        <f t="shared" si="5"/>
        <v>20061</v>
      </c>
      <c r="H63" s="24">
        <v>1.2</v>
      </c>
      <c r="I63" s="24">
        <v>294</v>
      </c>
      <c r="J63" s="29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1"/>
        <v>13020</v>
      </c>
      <c r="C64" s="23" t="str">
        <f t="shared" si="2"/>
        <v>MissionName13020</v>
      </c>
      <c r="D64" s="23" t="str">
        <f t="shared" si="3"/>
        <v>Home_Backgrond_desert daze (20)</v>
      </c>
      <c r="E64" s="22" t="str">
        <f t="shared" si="4"/>
        <v>13020</v>
      </c>
      <c r="F64" s="23" t="s">
        <v>432</v>
      </c>
      <c r="G64" s="23" t="str">
        <f t="shared" si="5"/>
        <v>20062</v>
      </c>
      <c r="H64" s="24">
        <v>1.2</v>
      </c>
      <c r="I64" s="24">
        <v>298</v>
      </c>
      <c r="J64" s="29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1"/>
        <v>13021</v>
      </c>
      <c r="C65" s="23" t="str">
        <f t="shared" si="2"/>
        <v>MissionName13021</v>
      </c>
      <c r="D65" s="23" t="str">
        <f t="shared" si="3"/>
        <v>Home_Backgrond_desert daze (21)</v>
      </c>
      <c r="E65" s="22" t="str">
        <f t="shared" si="4"/>
        <v>13021</v>
      </c>
      <c r="F65" s="23" t="s">
        <v>434</v>
      </c>
      <c r="G65" s="23" t="str">
        <f t="shared" si="5"/>
        <v>20063</v>
      </c>
      <c r="H65" s="24">
        <v>1.25</v>
      </c>
      <c r="I65" s="24">
        <v>302</v>
      </c>
      <c r="J65" s="29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1"/>
        <v>14001</v>
      </c>
      <c r="C66" s="23" t="str">
        <f t="shared" si="2"/>
        <v>MissionName14001</v>
      </c>
      <c r="D66" s="23" t="str">
        <f t="shared" si="3"/>
        <v>Home_Backgrond__mystery red0001</v>
      </c>
      <c r="E66" s="22" t="str">
        <f t="shared" si="4"/>
        <v>14001</v>
      </c>
      <c r="F66" s="23" t="s">
        <v>1004</v>
      </c>
      <c r="G66" s="23" t="str">
        <f t="shared" si="5"/>
        <v>20064</v>
      </c>
      <c r="H66" s="24">
        <v>1.25</v>
      </c>
      <c r="I66" s="24">
        <v>306</v>
      </c>
      <c r="J66" s="29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1"/>
        <v>14002</v>
      </c>
      <c r="C67" s="23" t="str">
        <f t="shared" si="2"/>
        <v>MissionName14002</v>
      </c>
      <c r="D67" s="23" t="str">
        <f t="shared" si="3"/>
        <v>Home_Backgrond__mystery red0002</v>
      </c>
      <c r="E67" s="22" t="str">
        <f t="shared" si="4"/>
        <v>14002</v>
      </c>
      <c r="F67" s="23" t="s">
        <v>870</v>
      </c>
      <c r="G67" s="23" t="str">
        <f t="shared" si="5"/>
        <v>20065</v>
      </c>
      <c r="H67" s="24">
        <v>1.3</v>
      </c>
      <c r="I67" s="24">
        <v>310</v>
      </c>
      <c r="J67" s="29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1"/>
        <v>14003</v>
      </c>
      <c r="C68" s="23" t="str">
        <f t="shared" si="2"/>
        <v>MissionName14003</v>
      </c>
      <c r="D68" s="23" t="str">
        <f t="shared" si="3"/>
        <v>Home_Backgrond__mystery red0003</v>
      </c>
      <c r="E68" s="22" t="str">
        <f t="shared" si="4"/>
        <v>14003</v>
      </c>
      <c r="F68" s="23" t="s">
        <v>873</v>
      </c>
      <c r="G68" s="23" t="str">
        <f t="shared" si="5"/>
        <v>20066</v>
      </c>
      <c r="H68" s="24">
        <v>1.3</v>
      </c>
      <c r="I68" s="24">
        <v>314</v>
      </c>
      <c r="J68" s="29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8">MID(S69,FIND("Id=",S69)+4,FIND(""" Name=",S69)-FIND("Id=",S69)-4)</f>
        <v>14004</v>
      </c>
      <c r="C69" s="23" t="str">
        <f t="shared" ref="C69:C75" si="9">MID(S69,FIND("Name=",S69)+6,FIND(""" Background=",S69)-FIND("Name=",S69)-6)</f>
        <v>MissionName14004</v>
      </c>
      <c r="D69" s="23" t="str">
        <f t="shared" ref="D69:D75" si="10">MID(S69,FIND("Background=",S69)+12,FIND(""" Model=",S69)-FIND("Background=",S69)-12)</f>
        <v>Home_Backgrond__mystery red0004</v>
      </c>
      <c r="E69" s="22" t="str">
        <f t="shared" ref="E69:E75" si="11">MID(S69,FIND("Model=",S69)+7,FIND(""" NimIcon=",S69)-FIND("Model=",S69)-7)</f>
        <v>14004</v>
      </c>
      <c r="F69" s="23" t="s">
        <v>875</v>
      </c>
      <c r="G69" s="23" t="str">
        <f t="shared" ref="G69:G75" si="12">MID(S69,FIND("QuestId=",S69)+9,FIND(""" dailyGoalPercent=",S69)-FIND("QuestId=",S69)-9)</f>
        <v>20067</v>
      </c>
      <c r="H69" s="24">
        <v>1.35</v>
      </c>
      <c r="I69" s="24">
        <v>318</v>
      </c>
      <c r="J69" s="29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8"/>
        <v>14005</v>
      </c>
      <c r="C70" s="23" t="str">
        <f t="shared" si="9"/>
        <v>MissionName14005</v>
      </c>
      <c r="D70" s="23" t="str">
        <f t="shared" si="10"/>
        <v>Home_Backgrond__mystery red0005</v>
      </c>
      <c r="E70" s="22" t="str">
        <f t="shared" si="11"/>
        <v>14005</v>
      </c>
      <c r="F70" s="23" t="s">
        <v>877</v>
      </c>
      <c r="G70" s="23" t="str">
        <f t="shared" si="12"/>
        <v>20068</v>
      </c>
      <c r="H70" s="24">
        <v>1.35</v>
      </c>
      <c r="I70" s="24">
        <v>322</v>
      </c>
      <c r="J70" s="29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8"/>
        <v>14006</v>
      </c>
      <c r="C71" s="23" t="str">
        <f t="shared" si="9"/>
        <v>MissionName14006</v>
      </c>
      <c r="D71" s="23" t="str">
        <f t="shared" si="10"/>
        <v>Home_Backgrond__mystery red0006</v>
      </c>
      <c r="E71" s="22" t="str">
        <f t="shared" si="11"/>
        <v>14006</v>
      </c>
      <c r="F71" s="23" t="s">
        <v>879</v>
      </c>
      <c r="G71" s="23" t="str">
        <f t="shared" si="12"/>
        <v>20069</v>
      </c>
      <c r="H71" s="24">
        <v>1.4</v>
      </c>
      <c r="I71" s="24">
        <v>326</v>
      </c>
      <c r="J71" s="29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8"/>
        <v>14007</v>
      </c>
      <c r="C72" s="23" t="str">
        <f t="shared" si="9"/>
        <v>MissionName14007</v>
      </c>
      <c r="D72" s="23" t="str">
        <f t="shared" si="10"/>
        <v>Home_Backgrond__mystery red0007</v>
      </c>
      <c r="E72" s="22" t="str">
        <f t="shared" si="11"/>
        <v>14007</v>
      </c>
      <c r="F72" s="23" t="s">
        <v>881</v>
      </c>
      <c r="G72" s="23" t="str">
        <f t="shared" si="12"/>
        <v>20070</v>
      </c>
      <c r="H72" s="24">
        <v>1.4</v>
      </c>
      <c r="I72" s="24">
        <v>330</v>
      </c>
      <c r="J72" s="29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8"/>
        <v>14008</v>
      </c>
      <c r="C73" s="23" t="str">
        <f t="shared" si="9"/>
        <v>MissionName14008</v>
      </c>
      <c r="D73" s="23" t="str">
        <f t="shared" si="10"/>
        <v>Home_Backgrond__mystery red0008</v>
      </c>
      <c r="E73" s="22" t="str">
        <f t="shared" si="11"/>
        <v>14008</v>
      </c>
      <c r="F73" s="23" t="s">
        <v>883</v>
      </c>
      <c r="G73" s="23" t="str">
        <f t="shared" si="12"/>
        <v>20071</v>
      </c>
      <c r="H73" s="24">
        <v>1.45</v>
      </c>
      <c r="I73" s="24">
        <v>334</v>
      </c>
      <c r="J73" s="29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8"/>
        <v>14009</v>
      </c>
      <c r="C74" s="23" t="str">
        <f t="shared" si="9"/>
        <v>MissionName14009</v>
      </c>
      <c r="D74" s="23" t="str">
        <f t="shared" si="10"/>
        <v>Home_Backgrond__mystery red0009</v>
      </c>
      <c r="E74" s="22" t="str">
        <f t="shared" si="11"/>
        <v>14009</v>
      </c>
      <c r="F74" s="23" t="s">
        <v>885</v>
      </c>
      <c r="G74" s="23" t="str">
        <f t="shared" si="12"/>
        <v>20072</v>
      </c>
      <c r="H74" s="24">
        <v>1.45</v>
      </c>
      <c r="I74" s="24">
        <v>338</v>
      </c>
      <c r="J74" s="29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8"/>
        <v>14010</v>
      </c>
      <c r="C75" s="23" t="str">
        <f t="shared" si="9"/>
        <v>MissionName14010</v>
      </c>
      <c r="D75" s="23" t="str">
        <f t="shared" si="10"/>
        <v>Home_Backgrond__mystery red0010</v>
      </c>
      <c r="E75" s="22" t="str">
        <f t="shared" si="11"/>
        <v>14010</v>
      </c>
      <c r="F75" s="23" t="s">
        <v>887</v>
      </c>
      <c r="G75" s="23" t="str">
        <f t="shared" si="12"/>
        <v>20073</v>
      </c>
      <c r="H75" s="24">
        <v>1.5</v>
      </c>
      <c r="I75" s="24">
        <v>342</v>
      </c>
      <c r="J75" s="29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47"/>
      <c r="B76" s="29">
        <v>81001</v>
      </c>
      <c r="C76" s="28" t="str">
        <f>"MissionName"&amp;B76</f>
        <v>MissionName81001</v>
      </c>
      <c r="D76" s="28" t="s">
        <v>1220</v>
      </c>
      <c r="E76" s="29">
        <v>81001</v>
      </c>
      <c r="F76" s="28"/>
      <c r="G76" s="29">
        <v>20078</v>
      </c>
      <c r="H76" s="46">
        <v>0.5</v>
      </c>
      <c r="I76" s="46">
        <v>50</v>
      </c>
      <c r="J76" s="22" t="s">
        <v>1240</v>
      </c>
      <c r="K76" s="23" t="s">
        <v>1238</v>
      </c>
      <c r="L76" s="23" t="s">
        <v>1242</v>
      </c>
      <c r="M76" s="23" t="s">
        <v>1246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47"/>
      <c r="B77" s="29">
        <v>81002</v>
      </c>
      <c r="C77" s="28" t="str">
        <f t="shared" ref="C77:C83" si="14">"MissionName"&amp;B77</f>
        <v>MissionName81002</v>
      </c>
      <c r="D77" s="28" t="s">
        <v>1226</v>
      </c>
      <c r="E77" s="29">
        <v>81002</v>
      </c>
      <c r="F77" s="28"/>
      <c r="G77" s="29">
        <v>20079</v>
      </c>
      <c r="H77" s="46">
        <v>0.5</v>
      </c>
      <c r="I77" s="46">
        <v>50</v>
      </c>
      <c r="J77" s="22" t="s">
        <v>1240</v>
      </c>
      <c r="K77" s="23" t="s">
        <v>1238</v>
      </c>
      <c r="L77" s="23" t="s">
        <v>1243</v>
      </c>
      <c r="M77" s="23" t="s">
        <v>1247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47"/>
      <c r="B78" s="29">
        <v>81003</v>
      </c>
      <c r="C78" s="28" t="str">
        <f t="shared" si="14"/>
        <v>MissionName81003</v>
      </c>
      <c r="D78" s="28" t="s">
        <v>1227</v>
      </c>
      <c r="E78" s="29">
        <v>81003</v>
      </c>
      <c r="F78" s="28"/>
      <c r="G78" s="29">
        <v>20080</v>
      </c>
      <c r="H78" s="46">
        <v>0.5</v>
      </c>
      <c r="I78" s="46">
        <v>50</v>
      </c>
      <c r="J78" s="22" t="s">
        <v>1240</v>
      </c>
      <c r="K78" s="23" t="s">
        <v>1238</v>
      </c>
      <c r="L78" s="23" t="s">
        <v>1244</v>
      </c>
      <c r="M78" s="23" t="s">
        <v>1248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47"/>
      <c r="B79" s="29">
        <v>81004</v>
      </c>
      <c r="C79" s="28" t="str">
        <f t="shared" si="14"/>
        <v>MissionName81004</v>
      </c>
      <c r="D79" s="28" t="s">
        <v>1228</v>
      </c>
      <c r="E79" s="29">
        <v>81004</v>
      </c>
      <c r="F79" s="28"/>
      <c r="G79" s="29">
        <v>20081</v>
      </c>
      <c r="H79" s="46">
        <v>0.5</v>
      </c>
      <c r="I79" s="46">
        <v>50</v>
      </c>
      <c r="J79" s="22" t="s">
        <v>1240</v>
      </c>
      <c r="K79" s="23" t="s">
        <v>1238</v>
      </c>
      <c r="L79" s="23" t="s">
        <v>1245</v>
      </c>
      <c r="M79" s="23" t="s">
        <v>1249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98"/>
      <c r="B80" s="29">
        <v>82001</v>
      </c>
      <c r="C80" s="28" t="str">
        <f t="shared" si="14"/>
        <v>MissionName82001</v>
      </c>
      <c r="D80" s="28" t="s">
        <v>1977</v>
      </c>
      <c r="E80" s="29">
        <v>82002</v>
      </c>
      <c r="F80" s="28"/>
      <c r="G80" s="29">
        <v>20086</v>
      </c>
      <c r="H80" s="46">
        <v>0.5</v>
      </c>
      <c r="I80" s="46">
        <v>50</v>
      </c>
      <c r="J80" s="22" t="s">
        <v>1967</v>
      </c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>IF(B80&lt;&gt;"","&lt;Mission Id="""&amp;B80&amp;""" Name="""&amp;C80&amp;""" Background="""&amp;D80&amp;""" Model="""&amp;E80&amp;""" NimIcon="""&amp;F80&amp;""" QuestId="""&amp;G80&amp;""" dailyGoalPercent="""&amp;H80&amp;""" AwardCoin="""&amp;I80&amp;""" BGM="""&amp;J80&amp;""" Sound="""&amp;K80&amp;""" WaterDrop="""&amp;L80&amp;""" WaterDropAudio="""&amp;M80&amp;"""&gt;"&amp;CHAR(10)&amp;"  &lt;TreasureBox BoxId="""&amp;N80&amp;""" Height="""&amp;O80&amp;""" /&gt;"&amp;CHAR(10)&amp;"  &lt;TreasureBox BoxId="""&amp;P80&amp;""" Height="""&amp;Q80&amp;""" /&gt;"&amp;CHAR(10)&amp;"&lt;/Mission&gt;","")</f>
        <v>&lt;Mission Id="82001" Name="MissionName82001" Background="Home_christmas_bg_01" Model="82002" NimIcon="" QuestId="20086" dailyGoalPercent="0.5" AwardCoin="50" BGM="xmas_bgm" Sound="" WaterDrop="" WaterDropAudio=""&gt;
  &lt;TreasureBox BoxId="81009" Height="3" /&gt;
  &lt;TreasureBox BoxId="81010" Height="8" /&gt;
&lt;/Mission&gt;</v>
      </c>
      <c r="S80" s="6"/>
    </row>
    <row r="81" spans="1:19">
      <c r="A81" s="98"/>
      <c r="B81" s="29">
        <v>82002</v>
      </c>
      <c r="C81" s="28" t="str">
        <f t="shared" si="14"/>
        <v>MissionName82002</v>
      </c>
      <c r="D81" s="28" t="s">
        <v>1978</v>
      </c>
      <c r="E81" s="29">
        <v>82001</v>
      </c>
      <c r="F81" s="28"/>
      <c r="G81" s="29">
        <v>20087</v>
      </c>
      <c r="H81" s="46">
        <v>0.5</v>
      </c>
      <c r="I81" s="46">
        <v>50</v>
      </c>
      <c r="J81" s="22" t="s">
        <v>1967</v>
      </c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>IF(B81&lt;&gt;"","&lt;Mission Id="""&amp;B81&amp;""" Name="""&amp;C81&amp;""" Background="""&amp;D81&amp;""" Model="""&amp;E81&amp;""" NimIcon="""&amp;F81&amp;""" QuestId="""&amp;G81&amp;""" dailyGoalPercent="""&amp;H81&amp;""" AwardCoin="""&amp;I81&amp;""" BGM="""&amp;J81&amp;""" Sound="""&amp;K81&amp;""" WaterDrop="""&amp;L81&amp;""" WaterDropAudio="""&amp;M81&amp;"""&gt;"&amp;CHAR(10)&amp;"  &lt;TreasureBox BoxId="""&amp;N81&amp;""" Height="""&amp;O81&amp;""" /&gt;"&amp;CHAR(10)&amp;"  &lt;TreasureBox BoxId="""&amp;P81&amp;""" Height="""&amp;Q81&amp;""" /&gt;"&amp;CHAR(10)&amp;"&lt;/Mission&gt;","")</f>
        <v>&lt;Mission Id="82002" Name="MissionName82002" Background="Home_christmas_bg_02" Model="82001" NimIcon="" QuestId="20087" dailyGoalPercent="0.5" AwardCoin="50" BGM="xmas_bgm" Sound="" WaterDrop="" WaterDropAudio=""&gt;
  &lt;TreasureBox BoxId="81011" Height="3" /&gt;
  &lt;TreasureBox BoxId="81012" Height="8" /&gt;
&lt;/Mission&gt;</v>
      </c>
      <c r="S81" s="6"/>
    </row>
    <row r="82" spans="1:19">
      <c r="A82" s="98"/>
      <c r="B82" s="29">
        <v>82003</v>
      </c>
      <c r="C82" s="28" t="str">
        <f t="shared" si="14"/>
        <v>MissionName82003</v>
      </c>
      <c r="D82" s="28" t="s">
        <v>1979</v>
      </c>
      <c r="E82" s="29">
        <v>82003</v>
      </c>
      <c r="F82" s="28"/>
      <c r="G82" s="29">
        <v>20088</v>
      </c>
      <c r="H82" s="46">
        <v>0.5</v>
      </c>
      <c r="I82" s="46">
        <v>50</v>
      </c>
      <c r="J82" s="22" t="s">
        <v>1967</v>
      </c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>IF(B82&lt;&gt;"","&lt;Mission Id="""&amp;B82&amp;""" Name="""&amp;C82&amp;""" Background="""&amp;D82&amp;""" Model="""&amp;E82&amp;""" NimIcon="""&amp;F82&amp;""" QuestId="""&amp;G82&amp;""" dailyGoalPercent="""&amp;H82&amp;""" AwardCoin="""&amp;I82&amp;""" BGM="""&amp;J82&amp;""" Sound="""&amp;K82&amp;""" WaterDrop="""&amp;L82&amp;""" WaterDropAudio="""&amp;M82&amp;"""&gt;"&amp;CHAR(10)&amp;"  &lt;TreasureBox BoxId="""&amp;N82&amp;""" Height="""&amp;O82&amp;""" /&gt;"&amp;CHAR(10)&amp;"  &lt;TreasureBox BoxId="""&amp;P82&amp;""" Height="""&amp;Q82&amp;""" /&gt;"&amp;CHAR(10)&amp;"&lt;/Mission&gt;","")</f>
        <v>&lt;Mission Id="82003" Name="MissionName82003" Background="Home_christmas_bg_03" Model="82003" NimIcon="" QuestId="20088" dailyGoalPercent="0.5" AwardCoin="50" BGM="xmas_bgm" Sound="" WaterDrop="" WaterDropAudio=""&gt;
  &lt;TreasureBox BoxId="81013" Height="3" /&gt;
  &lt;TreasureBox BoxId="81014" Height="8" /&gt;
&lt;/Mission&gt;</v>
      </c>
      <c r="S82" s="6"/>
    </row>
    <row r="83" spans="1:19">
      <c r="A83" s="98"/>
      <c r="B83" s="29">
        <v>82004</v>
      </c>
      <c r="C83" s="28" t="str">
        <f t="shared" si="14"/>
        <v>MissionName82004</v>
      </c>
      <c r="D83" s="28" t="s">
        <v>1980</v>
      </c>
      <c r="E83" s="29">
        <v>82001</v>
      </c>
      <c r="F83" s="28"/>
      <c r="G83" s="29">
        <v>20089</v>
      </c>
      <c r="H83" s="46">
        <v>0.5</v>
      </c>
      <c r="I83" s="46">
        <v>50</v>
      </c>
      <c r="J83" s="22" t="s">
        <v>1967</v>
      </c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>IF(B83&lt;&gt;"","&lt;Mission Id="""&amp;B83&amp;""" Name="""&amp;C83&amp;""" Background="""&amp;D83&amp;""" Model="""&amp;E83&amp;""" NimIcon="""&amp;F83&amp;""" QuestId="""&amp;G83&amp;""" dailyGoalPercent="""&amp;H83&amp;""" AwardCoin="""&amp;I83&amp;""" BGM="""&amp;J83&amp;""" Sound="""&amp;K83&amp;""" WaterDrop="""&amp;L83&amp;""" WaterDropAudio="""&amp;M83&amp;"""&gt;"&amp;CHAR(10)&amp;"  &lt;TreasureBox BoxId="""&amp;N83&amp;""" Height="""&amp;O83&amp;""" /&gt;"&amp;CHAR(10)&amp;"  &lt;TreasureBox BoxId="""&amp;P83&amp;""" Height="""&amp;Q83&amp;""" /&gt;"&amp;CHAR(10)&amp;"&lt;/Mission&gt;","")</f>
        <v>&lt;Mission Id="82004" Name="MissionName82004" Background="Home_christmas_bg_04" Model="82001" NimIcon="" QuestId="20089" dailyGoalPercent="0.5" AwardCoin="50" BGM="xmas_bgm" Sound="" WaterDrop="" WaterDropAudio=""&gt;
  &lt;TreasureBox BoxId="81015" Height="3" /&gt;
  &lt;TreasureBox BoxId="81016" Height="8" /&gt;
&lt;/Mission&gt;</v>
      </c>
      <c r="S83" s="6"/>
    </row>
    <row r="84" spans="1:19">
      <c r="A84" s="44"/>
      <c r="B84" s="29">
        <v>91001</v>
      </c>
      <c r="C84" s="28" t="str">
        <f>"MissionName"&amp;B84</f>
        <v>MissionName91001</v>
      </c>
      <c r="D84" s="28" t="s">
        <v>1216</v>
      </c>
      <c r="E84" s="29">
        <v>91001</v>
      </c>
      <c r="F84" s="28"/>
      <c r="G84" s="29">
        <v>20074</v>
      </c>
      <c r="H84" s="46">
        <v>0.5</v>
      </c>
      <c r="I84" s="46">
        <v>50</v>
      </c>
      <c r="J84" s="22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7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4"/>
      <c r="B85" s="29">
        <v>91002</v>
      </c>
      <c r="C85" s="28" t="str">
        <f t="shared" ref="C85:C87" si="15">"MissionName"&amp;B85</f>
        <v>MissionName91002</v>
      </c>
      <c r="D85" s="28" t="s">
        <v>1217</v>
      </c>
      <c r="E85" s="29">
        <v>91001</v>
      </c>
      <c r="F85" s="28"/>
      <c r="G85" s="29">
        <v>20075</v>
      </c>
      <c r="H85" s="46">
        <v>0.5</v>
      </c>
      <c r="I85" s="46">
        <v>50</v>
      </c>
      <c r="J85" s="22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7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4"/>
      <c r="B86" s="29">
        <v>91003</v>
      </c>
      <c r="C86" s="28" t="str">
        <f t="shared" si="15"/>
        <v>MissionName91003</v>
      </c>
      <c r="D86" s="28" t="s">
        <v>1218</v>
      </c>
      <c r="E86" s="29">
        <v>91001</v>
      </c>
      <c r="F86" s="28"/>
      <c r="G86" s="29">
        <v>20076</v>
      </c>
      <c r="H86" s="46">
        <v>0.5</v>
      </c>
      <c r="I86" s="46">
        <v>50</v>
      </c>
      <c r="J86" s="22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7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4"/>
      <c r="B87" s="29">
        <v>91004</v>
      </c>
      <c r="C87" s="28" t="str">
        <f t="shared" si="15"/>
        <v>MissionName91004</v>
      </c>
      <c r="D87" s="28" t="s">
        <v>1219</v>
      </c>
      <c r="E87" s="29">
        <v>91001</v>
      </c>
      <c r="F87" s="28"/>
      <c r="G87" s="29">
        <v>20077</v>
      </c>
      <c r="H87" s="46">
        <v>0.5</v>
      </c>
      <c r="I87" s="46">
        <v>50</v>
      </c>
      <c r="J87" s="22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7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  <row r="88" spans="1:19">
      <c r="A88" s="71"/>
      <c r="B88" s="29">
        <v>92001</v>
      </c>
      <c r="C88" s="28" t="str">
        <f>"MissionName"&amp;B88</f>
        <v>MissionName92001</v>
      </c>
      <c r="D88" s="28" t="s">
        <v>1882</v>
      </c>
      <c r="E88" s="29">
        <v>92001</v>
      </c>
      <c r="F88" s="28"/>
      <c r="G88" s="29">
        <v>20082</v>
      </c>
      <c r="H88" s="46">
        <v>0.5</v>
      </c>
      <c r="I88" s="46">
        <v>50</v>
      </c>
      <c r="J88" s="22"/>
      <c r="K88" s="23"/>
      <c r="L88" s="23"/>
      <c r="M88" s="23"/>
      <c r="N88" s="28">
        <v>91009</v>
      </c>
      <c r="O88" s="23">
        <v>3</v>
      </c>
      <c r="P88" s="28">
        <v>91010</v>
      </c>
      <c r="Q88" s="23">
        <v>8</v>
      </c>
      <c r="R88" s="19" t="str">
        <f>IF(B88&lt;&gt;"","&lt;Mission Id="""&amp;B88&amp;""" Name="""&amp;C88&amp;""" Background="""&amp;D88&amp;""" Model="""&amp;E88&amp;""" NimIcon="""&amp;F88&amp;""" QuestId="""&amp;G88&amp;""" dailyGoalPercent="""&amp;H88&amp;""" AwardCoin="""&amp;I88&amp;""" BGM="""&amp;J88&amp;""" Sound="""&amp;K88&amp;""" WaterDrop="""&amp;L88&amp;""" WaterDropAudio="""&amp;M88&amp;"""&gt;"&amp;CHAR(10)&amp;"  &lt;TreasureBox BoxId="""&amp;N88&amp;""" Height="""&amp;O88&amp;""" /&gt;"&amp;CHAR(10)&amp;"  &lt;TreasureBox BoxId="""&amp;P88&amp;""" Height="""&amp;Q88&amp;""" /&gt;"&amp;CHAR(10)&amp;"&lt;/Mission&gt;","")</f>
        <v>&lt;Mission Id="92001" Name="MissionName92001" Background="Home_Backgrond_hfairy_tale_bg_01" Model="92001" NimIcon="" QuestId="20082" dailyGoalPercent="0.5" AwardCoin="50" BGM="" Sound="" WaterDrop="" WaterDropAudio=""&gt;
  &lt;TreasureBox BoxId="91009" Height="3" /&gt;
  &lt;TreasureBox BoxId="91010" Height="8" /&gt;
&lt;/Mission&gt;</v>
      </c>
      <c r="S88" s="6"/>
    </row>
    <row r="89" spans="1:19">
      <c r="A89" s="71"/>
      <c r="B89" s="29">
        <v>92002</v>
      </c>
      <c r="C89" s="28" t="str">
        <f t="shared" ref="C89:C91" si="16">"MissionName"&amp;B89</f>
        <v>MissionName92002</v>
      </c>
      <c r="D89" s="28" t="s">
        <v>1883</v>
      </c>
      <c r="E89" s="29">
        <v>92002</v>
      </c>
      <c r="F89" s="28"/>
      <c r="G89" s="29">
        <v>20083</v>
      </c>
      <c r="H89" s="46">
        <v>0.5</v>
      </c>
      <c r="I89" s="46">
        <v>50</v>
      </c>
      <c r="J89" s="22"/>
      <c r="K89" s="23"/>
      <c r="L89" s="23"/>
      <c r="M89" s="23"/>
      <c r="N89" s="28">
        <v>91011</v>
      </c>
      <c r="O89" s="23">
        <v>3</v>
      </c>
      <c r="P89" s="28">
        <v>91012</v>
      </c>
      <c r="Q89" s="23">
        <v>8</v>
      </c>
      <c r="R89" s="19" t="str">
        <f>IF(B89&lt;&gt;"","&lt;Mission Id="""&amp;B89&amp;""" Name="""&amp;C89&amp;""" Background="""&amp;D89&amp;""" Model="""&amp;E89&amp;""" NimIcon="""&amp;F89&amp;""" QuestId="""&amp;G89&amp;""" dailyGoalPercent="""&amp;H89&amp;""" AwardCoin="""&amp;I89&amp;""" BGM="""&amp;J89&amp;""" Sound="""&amp;K89&amp;""" WaterDrop="""&amp;L89&amp;""" WaterDropAudio="""&amp;M89&amp;"""&gt;"&amp;CHAR(10)&amp;"  &lt;TreasureBox BoxId="""&amp;N89&amp;""" Height="""&amp;O89&amp;""" /&gt;"&amp;CHAR(10)&amp;"  &lt;TreasureBox BoxId="""&amp;P89&amp;""" Height="""&amp;Q89&amp;""" /&gt;"&amp;CHAR(10)&amp;"&lt;/Mission&gt;","")</f>
        <v>&lt;Mission Id="92002" Name="MissionName92002" Background="Home_Backgrond_hfairy_tale_bg_02" Model="92002" NimIcon="" QuestId="20083" dailyGoalPercent="0.5" AwardCoin="50" BGM="" Sound="" WaterDrop="" WaterDropAudio=""&gt;
  &lt;TreasureBox BoxId="91011" Height="3" /&gt;
  &lt;TreasureBox BoxId="91012" Height="8" /&gt;
&lt;/Mission&gt;</v>
      </c>
      <c r="S89" s="6"/>
    </row>
    <row r="90" spans="1:19">
      <c r="A90" s="71"/>
      <c r="B90" s="29">
        <v>92003</v>
      </c>
      <c r="C90" s="28" t="str">
        <f t="shared" si="16"/>
        <v>MissionName92003</v>
      </c>
      <c r="D90" s="28" t="s">
        <v>1884</v>
      </c>
      <c r="E90" s="29">
        <v>92003</v>
      </c>
      <c r="F90" s="28"/>
      <c r="G90" s="29">
        <v>20084</v>
      </c>
      <c r="H90" s="46">
        <v>0.5</v>
      </c>
      <c r="I90" s="46">
        <v>50</v>
      </c>
      <c r="J90" s="22"/>
      <c r="K90" s="23"/>
      <c r="L90" s="23"/>
      <c r="M90" s="23"/>
      <c r="N90" s="28">
        <v>91013</v>
      </c>
      <c r="O90" s="23">
        <v>3</v>
      </c>
      <c r="P90" s="28">
        <v>91014</v>
      </c>
      <c r="Q90" s="23">
        <v>8</v>
      </c>
      <c r="R90" s="19" t="str">
        <f>IF(B90&lt;&gt;"","&lt;Mission Id="""&amp;B90&amp;""" Name="""&amp;C90&amp;""" Background="""&amp;D90&amp;""" Model="""&amp;E90&amp;""" NimIcon="""&amp;F90&amp;""" QuestId="""&amp;G90&amp;""" dailyGoalPercent="""&amp;H90&amp;""" AwardCoin="""&amp;I90&amp;""" BGM="""&amp;J90&amp;""" Sound="""&amp;K90&amp;""" WaterDrop="""&amp;L90&amp;""" WaterDropAudio="""&amp;M90&amp;"""&gt;"&amp;CHAR(10)&amp;"  &lt;TreasureBox BoxId="""&amp;N90&amp;""" Height="""&amp;O90&amp;""" /&gt;"&amp;CHAR(10)&amp;"  &lt;TreasureBox BoxId="""&amp;P90&amp;""" Height="""&amp;Q90&amp;""" /&gt;"&amp;CHAR(10)&amp;"&lt;/Mission&gt;","")</f>
        <v>&lt;Mission Id="92003" Name="MissionName92003" Background="Home_Backgrond_hfairy_tale_bg_03" Model="92003" NimIcon="" QuestId="20084" dailyGoalPercent="0.5" AwardCoin="50" BGM="" Sound="" WaterDrop="" WaterDropAudio=""&gt;
  &lt;TreasureBox BoxId="91013" Height="3" /&gt;
  &lt;TreasureBox BoxId="91014" Height="8" /&gt;
&lt;/Mission&gt;</v>
      </c>
      <c r="S90" s="6"/>
    </row>
    <row r="91" spans="1:19">
      <c r="A91" s="71"/>
      <c r="B91" s="29">
        <v>92004</v>
      </c>
      <c r="C91" s="28" t="str">
        <f t="shared" si="16"/>
        <v>MissionName92004</v>
      </c>
      <c r="D91" s="28" t="s">
        <v>1885</v>
      </c>
      <c r="E91" s="29">
        <v>92004</v>
      </c>
      <c r="F91" s="28"/>
      <c r="G91" s="29">
        <v>20085</v>
      </c>
      <c r="H91" s="46">
        <v>0.5</v>
      </c>
      <c r="I91" s="46">
        <v>50</v>
      </c>
      <c r="J91" s="22"/>
      <c r="K91" s="23"/>
      <c r="L91" s="23"/>
      <c r="M91" s="23"/>
      <c r="N91" s="28">
        <v>91015</v>
      </c>
      <c r="O91" s="23">
        <v>3</v>
      </c>
      <c r="P91" s="28">
        <v>91016</v>
      </c>
      <c r="Q91" s="23">
        <v>8</v>
      </c>
      <c r="R91" s="19" t="str">
        <f>IF(B91&lt;&gt;"","&lt;Mission Id="""&amp;B91&amp;""" Name="""&amp;C91&amp;""" Background="""&amp;D91&amp;""" Model="""&amp;E91&amp;""" NimIcon="""&amp;F91&amp;""" QuestId="""&amp;G91&amp;""" dailyGoalPercent="""&amp;H91&amp;""" AwardCoin="""&amp;I91&amp;""" BGM="""&amp;J91&amp;""" Sound="""&amp;K91&amp;""" WaterDrop="""&amp;L91&amp;""" WaterDropAudio="""&amp;M91&amp;"""&gt;"&amp;CHAR(10)&amp;"  &lt;TreasureBox BoxId="""&amp;N91&amp;""" Height="""&amp;O91&amp;""" /&gt;"&amp;CHAR(10)&amp;"  &lt;TreasureBox BoxId="""&amp;P91&amp;""" Height="""&amp;Q91&amp;""" /&gt;"&amp;CHAR(10)&amp;"&lt;/Mission&gt;","")</f>
        <v>&lt;Mission Id="92004" Name="MissionName92004" Background="Home_Backgrond_hfairy_tale_bg_04" Model="92004" NimIcon="" QuestId="20085" dailyGoalPercent="0.5" AwardCoin="50" BGM="" Sound="" WaterDrop="" WaterDropAudio=""&gt;
  &lt;TreasureBox BoxId="91015" Height="3" /&gt;
  &lt;TreasureBox BoxId="91016" Height="8" /&gt;
&lt;/Mission&gt;</v>
      </c>
      <c r="S91" s="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9"/>
  <sheetViews>
    <sheetView workbookViewId="0">
      <pane ySplit="1" topLeftCell="A144" activePane="bottomLeft" state="frozen"/>
      <selection pane="bottomLeft" activeCell="F178" sqref="F178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47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48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48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48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48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48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48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48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108"/>
      <c r="B156" s="7">
        <v>81009</v>
      </c>
      <c r="C156" s="1">
        <v>2</v>
      </c>
      <c r="E156" s="6">
        <v>69016</v>
      </c>
      <c r="F156" s="1">
        <v>1</v>
      </c>
      <c r="G156" s="11" t="str">
        <f t="shared" si="2"/>
        <v>&lt;TreasureBox Id="81009" Type="2" Name=""&gt;
 &lt;Treasure ItemId="69016" Value="1" /&gt;
&lt;/TreasureBox&gt;</v>
      </c>
    </row>
    <row r="157" spans="1:7">
      <c r="A157" s="108"/>
      <c r="B157" s="7">
        <v>81010</v>
      </c>
      <c r="C157" s="1">
        <v>2</v>
      </c>
      <c r="E157" s="6">
        <v>69016</v>
      </c>
      <c r="F157" s="1">
        <v>3</v>
      </c>
      <c r="G157" s="11" t="str">
        <f t="shared" si="2"/>
        <v>&lt;TreasureBox Id="81010" Type="2" Name=""&gt;
 &lt;Treasure ItemId="69016" Value="3" /&gt;
&lt;/TreasureBox&gt;</v>
      </c>
    </row>
    <row r="158" spans="1:7">
      <c r="A158" s="108"/>
      <c r="B158" s="7">
        <v>81011</v>
      </c>
      <c r="C158" s="1">
        <v>2</v>
      </c>
      <c r="E158" s="6">
        <v>69017</v>
      </c>
      <c r="F158" s="1">
        <v>1</v>
      </c>
      <c r="G158" s="11" t="str">
        <f t="shared" si="2"/>
        <v>&lt;TreasureBox Id="81011" Type="2" Name=""&gt;
 &lt;Treasure ItemId="69017" Value="1" /&gt;
&lt;/TreasureBox&gt;</v>
      </c>
    </row>
    <row r="159" spans="1:7">
      <c r="A159" s="108"/>
      <c r="B159" s="7">
        <v>81012</v>
      </c>
      <c r="C159" s="1">
        <v>2</v>
      </c>
      <c r="E159" s="6">
        <v>69017</v>
      </c>
      <c r="F159" s="1">
        <v>3</v>
      </c>
      <c r="G159" s="11" t="str">
        <f t="shared" si="2"/>
        <v>&lt;TreasureBox Id="81012" Type="2" Name=""&gt;
 &lt;Treasure ItemId="69017" Value="3" /&gt;
&lt;/TreasureBox&gt;</v>
      </c>
    </row>
    <row r="160" spans="1:7">
      <c r="A160" s="108"/>
      <c r="B160" s="7">
        <v>81013</v>
      </c>
      <c r="C160" s="1">
        <v>2</v>
      </c>
      <c r="E160" s="6">
        <v>69018</v>
      </c>
      <c r="F160" s="1">
        <v>1</v>
      </c>
      <c r="G160" s="11" t="str">
        <f t="shared" si="2"/>
        <v>&lt;TreasureBox Id="81013" Type="2" Name=""&gt;
 &lt;Treasure ItemId="69018" Value="1" /&gt;
&lt;/TreasureBox&gt;</v>
      </c>
    </row>
    <row r="161" spans="1:7">
      <c r="A161" s="108"/>
      <c r="B161" s="7">
        <v>81014</v>
      </c>
      <c r="C161" s="1">
        <v>2</v>
      </c>
      <c r="E161" s="6">
        <v>69018</v>
      </c>
      <c r="F161" s="1">
        <v>3</v>
      </c>
      <c r="G161" s="11" t="str">
        <f t="shared" si="2"/>
        <v>&lt;TreasureBox Id="81014" Type="2" Name=""&gt;
 &lt;Treasure ItemId="69018" Value="3" /&gt;
&lt;/TreasureBox&gt;</v>
      </c>
    </row>
    <row r="162" spans="1:7">
      <c r="A162" s="108"/>
      <c r="B162" s="7">
        <v>81015</v>
      </c>
      <c r="C162" s="1">
        <v>2</v>
      </c>
      <c r="E162" s="6">
        <v>69019</v>
      </c>
      <c r="F162" s="1">
        <v>3</v>
      </c>
      <c r="G162" s="11" t="str">
        <f t="shared" si="2"/>
        <v>&lt;TreasureBox Id="81015" Type="2" Name=""&gt;
 &lt;Treasure ItemId="69019" Value="3" /&gt;
&lt;/TreasureBox&gt;</v>
      </c>
    </row>
    <row r="163" spans="1:7">
      <c r="A163" s="108"/>
      <c r="B163" s="7">
        <v>81016</v>
      </c>
      <c r="C163" s="1">
        <v>2</v>
      </c>
      <c r="E163" s="6">
        <v>69020</v>
      </c>
      <c r="F163" s="1">
        <v>3</v>
      </c>
      <c r="G163" s="11" t="str">
        <f t="shared" si="2"/>
        <v>&lt;TreasureBox Id="81016" Type="2" Name=""&gt;
 &lt;Treasure ItemId="69020" Value="3" /&gt;
&lt;/TreasureBox&gt;</v>
      </c>
    </row>
    <row r="164" spans="1:7">
      <c r="A164" s="45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5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5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5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5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5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5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5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  <row r="172" spans="1:7">
      <c r="A172" s="74"/>
      <c r="B172" s="7">
        <v>91009</v>
      </c>
      <c r="C172" s="1">
        <v>2</v>
      </c>
      <c r="E172" s="6">
        <v>69012</v>
      </c>
      <c r="F172" s="1">
        <v>1</v>
      </c>
      <c r="G172" s="11" t="str">
        <f t="shared" ref="G172:G179" si="3">IF(B172&lt;&gt;"","&lt;TreasureBox Id="""&amp;B172&amp;""" Type="""&amp;C172&amp;""" Name="""&amp;D172&amp;"""&gt;"&amp;CHAR(10)&amp;" &lt;Treasure ItemId="""&amp;E172&amp;""" Value="""&amp;F172&amp;""" /&gt;"&amp;CHAR(10)&amp;"&lt;/TreasureBox&gt;","")</f>
        <v>&lt;TreasureBox Id="91009" Type="2" Name=""&gt;
 &lt;Treasure ItemId="69012" Value="1" /&gt;
&lt;/TreasureBox&gt;</v>
      </c>
    </row>
    <row r="173" spans="1:7">
      <c r="A173" s="74"/>
      <c r="B173" s="7">
        <v>91010</v>
      </c>
      <c r="C173" s="1">
        <v>2</v>
      </c>
      <c r="E173" s="6">
        <v>69012</v>
      </c>
      <c r="F173" s="1">
        <v>3</v>
      </c>
      <c r="G173" s="11" t="str">
        <f t="shared" si="3"/>
        <v>&lt;TreasureBox Id="91010" Type="2" Name=""&gt;
 &lt;Treasure ItemId="69012" Value="3" /&gt;
&lt;/TreasureBox&gt;</v>
      </c>
    </row>
    <row r="174" spans="1:7">
      <c r="A174" s="74"/>
      <c r="B174" s="7">
        <v>91011</v>
      </c>
      <c r="C174" s="1">
        <v>2</v>
      </c>
      <c r="E174" s="6">
        <v>69013</v>
      </c>
      <c r="F174" s="1">
        <v>1</v>
      </c>
      <c r="G174" s="11" t="str">
        <f t="shared" si="3"/>
        <v>&lt;TreasureBox Id="91011" Type="2" Name=""&gt;
 &lt;Treasure ItemId="69013" Value="1" /&gt;
&lt;/TreasureBox&gt;</v>
      </c>
    </row>
    <row r="175" spans="1:7">
      <c r="A175" s="74"/>
      <c r="B175" s="7">
        <v>91012</v>
      </c>
      <c r="C175" s="1">
        <v>2</v>
      </c>
      <c r="E175" s="6">
        <v>69013</v>
      </c>
      <c r="F175" s="1">
        <v>3</v>
      </c>
      <c r="G175" s="11" t="str">
        <f t="shared" si="3"/>
        <v>&lt;TreasureBox Id="91012" Type="2" Name=""&gt;
 &lt;Treasure ItemId="69013" Value="3" /&gt;
&lt;/TreasureBox&gt;</v>
      </c>
    </row>
    <row r="176" spans="1:7">
      <c r="A176" s="74"/>
      <c r="B176" s="7">
        <v>91013</v>
      </c>
      <c r="C176" s="1">
        <v>2</v>
      </c>
      <c r="E176" s="6">
        <v>69014</v>
      </c>
      <c r="F176" s="1">
        <v>1</v>
      </c>
      <c r="G176" s="11" t="str">
        <f t="shared" si="3"/>
        <v>&lt;TreasureBox Id="91013" Type="2" Name=""&gt;
 &lt;Treasure ItemId="69014" Value="1" /&gt;
&lt;/TreasureBox&gt;</v>
      </c>
    </row>
    <row r="177" spans="1:7">
      <c r="A177" s="74"/>
      <c r="B177" s="7">
        <v>91014</v>
      </c>
      <c r="C177" s="1">
        <v>2</v>
      </c>
      <c r="E177" s="6">
        <v>69014</v>
      </c>
      <c r="F177" s="1">
        <v>3</v>
      </c>
      <c r="G177" s="11" t="str">
        <f t="shared" si="3"/>
        <v>&lt;TreasureBox Id="91014" Type="2" Name=""&gt;
 &lt;Treasure ItemId="69014" Value="3" /&gt;
&lt;/TreasureBox&gt;</v>
      </c>
    </row>
    <row r="178" spans="1:7">
      <c r="A178" s="74"/>
      <c r="B178" s="7">
        <v>91015</v>
      </c>
      <c r="C178" s="1">
        <v>2</v>
      </c>
      <c r="E178" s="6">
        <v>69015</v>
      </c>
      <c r="F178" s="1">
        <v>1</v>
      </c>
      <c r="G178" s="11" t="str">
        <f t="shared" si="3"/>
        <v>&lt;TreasureBox Id="91015" Type="2" Name=""&gt;
 &lt;Treasure ItemId="69015" Value="1" /&gt;
&lt;/TreasureBox&gt;</v>
      </c>
    </row>
    <row r="179" spans="1:7">
      <c r="A179" s="74"/>
      <c r="B179" s="7">
        <v>91016</v>
      </c>
      <c r="C179" s="1">
        <v>2</v>
      </c>
      <c r="E179" s="6">
        <v>69015</v>
      </c>
      <c r="F179" s="1">
        <v>3</v>
      </c>
      <c r="G179" s="11" t="str">
        <f t="shared" si="3"/>
        <v>&lt;TreasureBox Id="91016" Type="2" Name=""&gt;
 &lt;Treasure ItemId="69015" Value="3" /&gt;
&lt;/TreasureBox&gt;</v>
      </c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837"/>
  <sheetViews>
    <sheetView workbookViewId="0">
      <pane ySplit="1" topLeftCell="A816" activePane="bottomLeft" state="frozen"/>
      <selection pane="bottomLeft" activeCell="F828" sqref="F828:F837"/>
    </sheetView>
  </sheetViews>
  <sheetFormatPr defaultColWidth="8.875" defaultRowHeight="14.25"/>
  <cols>
    <col min="1" max="1" width="5.125" style="69" bestFit="1" customWidth="1"/>
    <col min="2" max="2" width="24.625" style="70" bestFit="1" customWidth="1"/>
    <col min="3" max="3" width="8.125" style="70" bestFit="1" customWidth="1"/>
    <col min="4" max="4" width="31.125" style="70" customWidth="1"/>
    <col min="5" max="5" width="29" style="70" customWidth="1"/>
    <col min="6" max="6" width="54.875" style="70" customWidth="1"/>
    <col min="7" max="7" width="8.875" style="70"/>
  </cols>
  <sheetData>
    <row r="1" spans="1:7" ht="15.75">
      <c r="A1" s="67" t="s">
        <v>1715</v>
      </c>
      <c r="B1" s="68" t="s">
        <v>2</v>
      </c>
      <c r="C1" s="68" t="s">
        <v>1714</v>
      </c>
      <c r="D1" s="68" t="s">
        <v>1817</v>
      </c>
      <c r="E1" s="68" t="s">
        <v>1713</v>
      </c>
      <c r="F1" s="68" t="s">
        <v>137</v>
      </c>
      <c r="G1" s="68" t="s">
        <v>138</v>
      </c>
    </row>
    <row r="2" spans="1:7">
      <c r="A2" s="69" t="str">
        <f>IF(ISERROR(FIND("&lt;Sound",#REF!))=FALSE,"1",IF(ISERROR(FIND("&lt;Clip",#REF!))=FALSE,"2","3"))</f>
        <v>3</v>
      </c>
      <c r="B2" s="70" t="str">
        <f>IF(ISERROR(FIND("&lt;Sound",G2))=FALSE,MID(G2,FIND("Type=""",G2)+6,IF(ISERROR(FIND("Des=",G2))=FALSE,FIND("Des=",G2),FIND("""&gt;",G2))-FIND("Type=""",G2)-IF(ISERROR(FIND("Des=",G2))=FALSE,8,6)),"")</f>
        <v/>
      </c>
      <c r="C2" s="70" t="s">
        <v>1810</v>
      </c>
      <c r="D2" s="70" t="str">
        <f>IF(ISERROR(FIND("Des=",G2))=FALSE,MID(G2,FIND("Des=""",G2)+5,FIND("""&gt;",G2)-FIND("Des=""",G2)-5),"")</f>
        <v/>
      </c>
      <c r="E2" s="70" t="str">
        <f>IF(ISERROR(FIND("&lt;Clip",G2))=FALSE,MID(G2,FIND("SoundPath=""",G2)+11,FIND(""" /&gt;",G2)-FIND("SoundPath=""",G2)-11),"")</f>
        <v/>
      </c>
      <c r="F2" s="70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70" t="s">
        <v>1798</v>
      </c>
    </row>
    <row r="3" spans="1:7">
      <c r="A3" s="69" t="str">
        <f>IF(ISERROR(FIND("&lt;Sound",G3))=FALSE,"1",IF(ISERROR(FIND("&lt;Clip",G3))=FALSE,"2","3"))</f>
        <v>1</v>
      </c>
      <c r="B3" s="70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70" t="s">
        <v>1810</v>
      </c>
      <c r="D3" s="70" t="str">
        <f t="shared" ref="D3:D54" si="1">IF(ISERROR(FIND("Des=",G3))=FALSE,MID(G3,FIND("Des=""",G3)+5,FIND("""&gt;",G3)-FIND("Des=""",G3)-5),"")</f>
        <v/>
      </c>
      <c r="E3" s="70" t="str">
        <f t="shared" ref="E3:E54" si="2">IF(ISERROR(FIND("&lt;Clip",G3))=FALSE,MID(G3,FIND("SoundPath=""",G3)+11,FIND(""" /&gt;",G3)-FIND("SoundPath=""",G3)-11),"")</f>
        <v/>
      </c>
      <c r="F3" s="70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70" t="s">
        <v>1251</v>
      </c>
    </row>
    <row r="4" spans="1:7">
      <c r="A4" s="69" t="str">
        <f t="shared" ref="A4:A55" si="4">IF(ISERROR(FIND("&lt;Sound",G4))=FALSE,"1",IF(ISERROR(FIND("&lt;Clip",G4))=FALSE,"2","3"))</f>
        <v>2</v>
      </c>
      <c r="B4" s="70" t="str">
        <f t="shared" si="0"/>
        <v/>
      </c>
      <c r="C4" s="70" t="s">
        <v>1810</v>
      </c>
      <c r="D4" s="70" t="str">
        <f t="shared" si="1"/>
        <v/>
      </c>
      <c r="E4" s="70" t="str">
        <f t="shared" si="2"/>
        <v>nin_level_end_01</v>
      </c>
      <c r="F4" s="70" t="str">
        <f t="shared" si="3"/>
        <v xml:space="preserve">  &lt;Clip SoundPath="nin_level_end_01" /&gt;</v>
      </c>
      <c r="G4" s="70" t="s">
        <v>1442</v>
      </c>
    </row>
    <row r="5" spans="1:7">
      <c r="A5" s="69" t="str">
        <f t="shared" si="4"/>
        <v>3</v>
      </c>
      <c r="B5" s="70" t="str">
        <f t="shared" si="0"/>
        <v/>
      </c>
      <c r="C5" s="70" t="s">
        <v>1810</v>
      </c>
      <c r="D5" s="70" t="str">
        <f t="shared" si="1"/>
        <v/>
      </c>
      <c r="E5" s="70" t="str">
        <f t="shared" si="2"/>
        <v/>
      </c>
      <c r="F5" s="70" t="str">
        <f t="shared" si="3"/>
        <v>&lt;/Sound&gt;</v>
      </c>
      <c r="G5" s="70" t="s">
        <v>1252</v>
      </c>
    </row>
    <row r="6" spans="1:7">
      <c r="A6" s="69" t="str">
        <f t="shared" si="4"/>
        <v>1</v>
      </c>
      <c r="B6" s="70" t="str">
        <f t="shared" si="0"/>
        <v>nin_hello_01</v>
      </c>
      <c r="C6" s="70" t="s">
        <v>1810</v>
      </c>
      <c r="D6" s="70" t="str">
        <f t="shared" si="1"/>
        <v/>
      </c>
      <c r="E6" s="70" t="str">
        <f t="shared" si="2"/>
        <v/>
      </c>
      <c r="F6" s="70" t="str">
        <f t="shared" si="3"/>
        <v>&lt;Sound Type="nin_hello_01" Storage="Remote" Dec=""&gt;</v>
      </c>
      <c r="G6" s="70" t="s">
        <v>1253</v>
      </c>
    </row>
    <row r="7" spans="1:7">
      <c r="A7" s="69" t="str">
        <f t="shared" si="4"/>
        <v>2</v>
      </c>
      <c r="B7" s="70" t="str">
        <f t="shared" si="0"/>
        <v/>
      </c>
      <c r="C7" s="70" t="s">
        <v>1810</v>
      </c>
      <c r="D7" s="70" t="str">
        <f t="shared" si="1"/>
        <v/>
      </c>
      <c r="E7" s="70" t="str">
        <f t="shared" si="2"/>
        <v>nin_hello_01</v>
      </c>
      <c r="F7" s="70" t="str">
        <f t="shared" si="3"/>
        <v xml:space="preserve">  &lt;Clip SoundPath="nin_hello_01" /&gt;</v>
      </c>
      <c r="G7" s="70" t="s">
        <v>1443</v>
      </c>
    </row>
    <row r="8" spans="1:7">
      <c r="A8" s="69" t="str">
        <f t="shared" si="4"/>
        <v>3</v>
      </c>
      <c r="B8" s="70" t="str">
        <f t="shared" si="0"/>
        <v/>
      </c>
      <c r="C8" s="70" t="s">
        <v>1810</v>
      </c>
      <c r="D8" s="70" t="str">
        <f t="shared" si="1"/>
        <v/>
      </c>
      <c r="E8" s="70" t="str">
        <f t="shared" si="2"/>
        <v/>
      </c>
      <c r="F8" s="70" t="str">
        <f t="shared" si="3"/>
        <v>&lt;/Sound&gt;</v>
      </c>
      <c r="G8" s="70" t="s">
        <v>1252</v>
      </c>
    </row>
    <row r="9" spans="1:7">
      <c r="A9" s="69" t="str">
        <f t="shared" si="4"/>
        <v>1</v>
      </c>
      <c r="B9" s="70" t="str">
        <f t="shared" si="0"/>
        <v>nin_sleep_begin_01</v>
      </c>
      <c r="C9" s="70" t="s">
        <v>1810</v>
      </c>
      <c r="D9" s="70" t="str">
        <f t="shared" si="1"/>
        <v/>
      </c>
      <c r="E9" s="70" t="str">
        <f t="shared" si="2"/>
        <v/>
      </c>
      <c r="F9" s="70" t="str">
        <f t="shared" si="3"/>
        <v>&lt;Sound Type="nin_sleep_begin_01" Storage="Remote" Dec=""&gt;</v>
      </c>
      <c r="G9" s="70" t="s">
        <v>1254</v>
      </c>
    </row>
    <row r="10" spans="1:7">
      <c r="A10" s="69" t="str">
        <f t="shared" si="4"/>
        <v>2</v>
      </c>
      <c r="B10" s="70" t="str">
        <f t="shared" si="0"/>
        <v/>
      </c>
      <c r="C10" s="70" t="s">
        <v>1810</v>
      </c>
      <c r="D10" s="70" t="str">
        <f t="shared" si="1"/>
        <v/>
      </c>
      <c r="E10" s="70" t="str">
        <f t="shared" si="2"/>
        <v>nin_nod_01_01</v>
      </c>
      <c r="F10" s="70" t="str">
        <f t="shared" si="3"/>
        <v xml:space="preserve">  &lt;Clip SoundPath="nin_nod_01_01" /&gt;</v>
      </c>
      <c r="G10" s="70" t="s">
        <v>1444</v>
      </c>
    </row>
    <row r="11" spans="1:7">
      <c r="A11" s="69" t="str">
        <f t="shared" si="4"/>
        <v>2</v>
      </c>
      <c r="B11" s="70" t="str">
        <f t="shared" si="0"/>
        <v/>
      </c>
      <c r="C11" s="70" t="s">
        <v>1810</v>
      </c>
      <c r="D11" s="70" t="str">
        <f t="shared" si="1"/>
        <v/>
      </c>
      <c r="E11" s="70" t="str">
        <f t="shared" si="2"/>
        <v>nin_nod_01_02</v>
      </c>
      <c r="F11" s="70" t="str">
        <f t="shared" si="3"/>
        <v xml:space="preserve">  &lt;Clip SoundPath="nin_nod_01_02" /&gt;</v>
      </c>
      <c r="G11" s="70" t="s">
        <v>1445</v>
      </c>
    </row>
    <row r="12" spans="1:7">
      <c r="A12" s="69" t="str">
        <f t="shared" si="4"/>
        <v>2</v>
      </c>
      <c r="B12" s="70" t="str">
        <f t="shared" si="0"/>
        <v/>
      </c>
      <c r="C12" s="70" t="s">
        <v>1810</v>
      </c>
      <c r="D12" s="70" t="str">
        <f t="shared" si="1"/>
        <v/>
      </c>
      <c r="E12" s="70" t="str">
        <f t="shared" si="2"/>
        <v>nin_nod_01_03</v>
      </c>
      <c r="F12" s="70" t="str">
        <f t="shared" si="3"/>
        <v xml:space="preserve">  &lt;Clip SoundPath="nin_nod_01_03" /&gt;</v>
      </c>
      <c r="G12" s="70" t="s">
        <v>1446</v>
      </c>
    </row>
    <row r="13" spans="1:7">
      <c r="A13" s="69" t="str">
        <f t="shared" si="4"/>
        <v>3</v>
      </c>
      <c r="B13" s="70" t="str">
        <f t="shared" si="0"/>
        <v/>
      </c>
      <c r="C13" s="70" t="s">
        <v>1810</v>
      </c>
      <c r="D13" s="70" t="str">
        <f t="shared" si="1"/>
        <v/>
      </c>
      <c r="E13" s="70" t="str">
        <f t="shared" si="2"/>
        <v/>
      </c>
      <c r="F13" s="70" t="str">
        <f t="shared" si="3"/>
        <v>&lt;/Sound&gt;</v>
      </c>
      <c r="G13" s="70" t="s">
        <v>1252</v>
      </c>
    </row>
    <row r="14" spans="1:7">
      <c r="A14" s="69" t="str">
        <f t="shared" si="4"/>
        <v>1</v>
      </c>
      <c r="B14" s="70" t="str">
        <f t="shared" si="0"/>
        <v>nin_friend_search_01</v>
      </c>
      <c r="C14" s="70" t="s">
        <v>1810</v>
      </c>
      <c r="D14" s="70" t="str">
        <f t="shared" si="1"/>
        <v/>
      </c>
      <c r="E14" s="70" t="str">
        <f t="shared" si="2"/>
        <v/>
      </c>
      <c r="F14" s="70" t="str">
        <f t="shared" si="3"/>
        <v>&lt;Sound Type="nin_friend_search_01" Storage="Remote" Dec=""&gt;</v>
      </c>
      <c r="G14" s="70" t="s">
        <v>1255</v>
      </c>
    </row>
    <row r="15" spans="1:7">
      <c r="A15" s="69" t="str">
        <f t="shared" si="4"/>
        <v>2</v>
      </c>
      <c r="B15" s="70" t="str">
        <f t="shared" si="0"/>
        <v/>
      </c>
      <c r="C15" s="70" t="s">
        <v>1810</v>
      </c>
      <c r="D15" s="70" t="str">
        <f t="shared" si="1"/>
        <v/>
      </c>
      <c r="E15" s="70" t="str">
        <f t="shared" si="2"/>
        <v>nin_friend_search_01</v>
      </c>
      <c r="F15" s="70" t="str">
        <f t="shared" si="3"/>
        <v xml:space="preserve">  &lt;Clip SoundPath="nin_friend_search_01" /&gt;</v>
      </c>
      <c r="G15" s="70" t="s">
        <v>1447</v>
      </c>
    </row>
    <row r="16" spans="1:7">
      <c r="A16" s="69" t="str">
        <f t="shared" si="4"/>
        <v>3</v>
      </c>
      <c r="B16" s="70" t="str">
        <f t="shared" si="0"/>
        <v/>
      </c>
      <c r="C16" s="70" t="s">
        <v>1810</v>
      </c>
      <c r="D16" s="70" t="str">
        <f t="shared" si="1"/>
        <v/>
      </c>
      <c r="E16" s="70" t="str">
        <f t="shared" si="2"/>
        <v/>
      </c>
      <c r="F16" s="70" t="str">
        <f t="shared" si="3"/>
        <v>&lt;/Sound&gt;</v>
      </c>
      <c r="G16" s="70" t="s">
        <v>1252</v>
      </c>
    </row>
    <row r="17" spans="1:7">
      <c r="A17" s="69" t="str">
        <f t="shared" si="4"/>
        <v>1</v>
      </c>
      <c r="B17" s="70" t="str">
        <f t="shared" si="0"/>
        <v>nin_friend_host_01</v>
      </c>
      <c r="C17" s="70" t="s">
        <v>1810</v>
      </c>
      <c r="D17" s="70" t="str">
        <f t="shared" si="1"/>
        <v/>
      </c>
      <c r="E17" s="70" t="str">
        <f t="shared" si="2"/>
        <v/>
      </c>
      <c r="F17" s="70" t="str">
        <f t="shared" si="3"/>
        <v>&lt;Sound Type="nin_friend_host_01" Storage="Remote" Dec=""&gt;</v>
      </c>
      <c r="G17" s="70" t="s">
        <v>1256</v>
      </c>
    </row>
    <row r="18" spans="1:7">
      <c r="A18" s="69" t="str">
        <f t="shared" si="4"/>
        <v>2</v>
      </c>
      <c r="B18" s="70" t="str">
        <f t="shared" si="0"/>
        <v/>
      </c>
      <c r="C18" s="70" t="s">
        <v>1810</v>
      </c>
      <c r="D18" s="70" t="str">
        <f t="shared" si="1"/>
        <v/>
      </c>
      <c r="E18" s="70" t="str">
        <f t="shared" si="2"/>
        <v>nin_friend_host_01</v>
      </c>
      <c r="F18" s="70" t="str">
        <f t="shared" si="3"/>
        <v xml:space="preserve">  &lt;Clip SoundPath="nin_friend_host_01" /&gt;</v>
      </c>
      <c r="G18" s="70" t="s">
        <v>1448</v>
      </c>
    </row>
    <row r="19" spans="1:7">
      <c r="A19" s="69" t="str">
        <f t="shared" si="4"/>
        <v>3</v>
      </c>
      <c r="B19" s="70" t="str">
        <f t="shared" si="0"/>
        <v/>
      </c>
      <c r="C19" s="70" t="s">
        <v>1810</v>
      </c>
      <c r="D19" s="70" t="str">
        <f t="shared" si="1"/>
        <v/>
      </c>
      <c r="E19" s="70" t="str">
        <f t="shared" si="2"/>
        <v/>
      </c>
      <c r="F19" s="70" t="str">
        <f t="shared" si="3"/>
        <v>&lt;/Sound&gt;</v>
      </c>
      <c r="G19" s="70" t="s">
        <v>1252</v>
      </c>
    </row>
    <row r="20" spans="1:7">
      <c r="A20" s="69" t="str">
        <f t="shared" si="4"/>
        <v>1</v>
      </c>
      <c r="B20" s="70" t="str">
        <f t="shared" si="0"/>
        <v>nin_friend_guest_01</v>
      </c>
      <c r="C20" s="70" t="s">
        <v>1810</v>
      </c>
      <c r="D20" s="70" t="str">
        <f t="shared" si="1"/>
        <v/>
      </c>
      <c r="E20" s="70" t="str">
        <f t="shared" si="2"/>
        <v/>
      </c>
      <c r="F20" s="70" t="str">
        <f t="shared" si="3"/>
        <v>&lt;Sound Type="nin_friend_guest_01" Storage="Remote" Dec=""&gt;</v>
      </c>
      <c r="G20" s="70" t="s">
        <v>1257</v>
      </c>
    </row>
    <row r="21" spans="1:7">
      <c r="A21" s="69" t="str">
        <f t="shared" si="4"/>
        <v>2</v>
      </c>
      <c r="B21" s="70" t="str">
        <f t="shared" si="0"/>
        <v/>
      </c>
      <c r="C21" s="70" t="s">
        <v>1810</v>
      </c>
      <c r="D21" s="70" t="str">
        <f t="shared" si="1"/>
        <v/>
      </c>
      <c r="E21" s="70" t="str">
        <f t="shared" si="2"/>
        <v>nin_friend_guest_01</v>
      </c>
      <c r="F21" s="70" t="str">
        <f t="shared" si="3"/>
        <v xml:space="preserve">  &lt;Clip SoundPath="nin_friend_guest_01" /&gt;</v>
      </c>
      <c r="G21" s="70" t="s">
        <v>1449</v>
      </c>
    </row>
    <row r="22" spans="1:7">
      <c r="A22" s="69" t="str">
        <f t="shared" si="4"/>
        <v>3</v>
      </c>
      <c r="B22" s="70" t="str">
        <f t="shared" si="0"/>
        <v/>
      </c>
      <c r="C22" s="70" t="s">
        <v>1810</v>
      </c>
      <c r="D22" s="70" t="str">
        <f t="shared" si="1"/>
        <v/>
      </c>
      <c r="E22" s="70" t="str">
        <f t="shared" si="2"/>
        <v/>
      </c>
      <c r="F22" s="70" t="str">
        <f t="shared" si="3"/>
        <v>&lt;/Sound&gt;</v>
      </c>
      <c r="G22" s="70" t="s">
        <v>1252</v>
      </c>
    </row>
    <row r="23" spans="1:7">
      <c r="A23" s="69" t="str">
        <f t="shared" si="4"/>
        <v>1</v>
      </c>
      <c r="B23" s="70" t="str">
        <f t="shared" si="0"/>
        <v>nin_friend_guest_out_01</v>
      </c>
      <c r="C23" s="70" t="s">
        <v>1810</v>
      </c>
      <c r="D23" s="70" t="str">
        <f t="shared" si="1"/>
        <v/>
      </c>
      <c r="E23" s="70" t="str">
        <f t="shared" si="2"/>
        <v/>
      </c>
      <c r="F23" s="70" t="str">
        <f t="shared" si="3"/>
        <v>&lt;Sound Type="nin_friend_guest_out_01" Storage="Remote" Dec=""&gt;</v>
      </c>
      <c r="G23" s="70" t="s">
        <v>1258</v>
      </c>
    </row>
    <row r="24" spans="1:7">
      <c r="A24" s="69" t="str">
        <f t="shared" si="4"/>
        <v>2</v>
      </c>
      <c r="B24" s="70" t="str">
        <f t="shared" si="0"/>
        <v/>
      </c>
      <c r="C24" s="70" t="s">
        <v>1810</v>
      </c>
      <c r="D24" s="70" t="str">
        <f t="shared" si="1"/>
        <v/>
      </c>
      <c r="E24" s="70" t="str">
        <f t="shared" si="2"/>
        <v>nin_friend_guest_out_01</v>
      </c>
      <c r="F24" s="70" t="str">
        <f t="shared" si="3"/>
        <v xml:space="preserve">  &lt;Clip SoundPath="nin_friend_guest_out_01" /&gt;</v>
      </c>
      <c r="G24" s="70" t="s">
        <v>1450</v>
      </c>
    </row>
    <row r="25" spans="1:7">
      <c r="A25" s="69" t="str">
        <f t="shared" si="4"/>
        <v>3</v>
      </c>
      <c r="B25" s="70" t="str">
        <f t="shared" si="0"/>
        <v/>
      </c>
      <c r="C25" s="70" t="s">
        <v>1810</v>
      </c>
      <c r="D25" s="70" t="str">
        <f t="shared" si="1"/>
        <v/>
      </c>
      <c r="E25" s="70" t="str">
        <f t="shared" si="2"/>
        <v/>
      </c>
      <c r="F25" s="70" t="str">
        <f t="shared" si="3"/>
        <v>&lt;/Sound&gt;</v>
      </c>
      <c r="G25" s="70" t="s">
        <v>1252</v>
      </c>
    </row>
    <row r="26" spans="1:7">
      <c r="A26" s="69" t="str">
        <f t="shared" si="4"/>
        <v>1</v>
      </c>
      <c r="B26" s="70" t="str">
        <f t="shared" si="0"/>
        <v>nin_friend_guest_back_01</v>
      </c>
      <c r="C26" s="70" t="s">
        <v>1810</v>
      </c>
      <c r="D26" s="70" t="str">
        <f t="shared" si="1"/>
        <v/>
      </c>
      <c r="E26" s="70" t="str">
        <f t="shared" si="2"/>
        <v/>
      </c>
      <c r="F26" s="70" t="str">
        <f t="shared" si="3"/>
        <v>&lt;Sound Type="nin_friend_guest_back_01" Storage="Remote" Dec=""&gt;</v>
      </c>
      <c r="G26" s="70" t="s">
        <v>1820</v>
      </c>
    </row>
    <row r="27" spans="1:7">
      <c r="A27" s="69" t="str">
        <f t="shared" si="4"/>
        <v>2</v>
      </c>
      <c r="B27" s="70" t="str">
        <f t="shared" si="0"/>
        <v/>
      </c>
      <c r="C27" s="70" t="s">
        <v>1810</v>
      </c>
      <c r="D27" s="70" t="str">
        <f t="shared" si="1"/>
        <v/>
      </c>
      <c r="E27" s="70" t="str">
        <f t="shared" si="2"/>
        <v>nin_friend_guest_back_01</v>
      </c>
      <c r="F27" s="70" t="str">
        <f t="shared" si="3"/>
        <v xml:space="preserve">  &lt;Clip SoundPath="nin_friend_guest_back_01" /&gt;</v>
      </c>
      <c r="G27" s="70" t="s">
        <v>1821</v>
      </c>
    </row>
    <row r="28" spans="1:7">
      <c r="A28" s="69" t="str">
        <f t="shared" ref="A28" si="5">IF(ISERROR(FIND("&lt;Sound",G28))=FALSE,"1",IF(ISERROR(FIND("&lt;Clip",G28))=FALSE,"2","3"))</f>
        <v>3</v>
      </c>
      <c r="B28" s="70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70" t="s">
        <v>1810</v>
      </c>
      <c r="D28" s="70" t="str">
        <f t="shared" ref="D28" si="7">IF(ISERROR(FIND("Des=",G28))=FALSE,MID(G28,FIND("Des=""",G28)+5,FIND("""&gt;",G28)-FIND("Des=""",G28)-5),"")</f>
        <v/>
      </c>
      <c r="E28" s="70" t="str">
        <f t="shared" ref="E28" si="8">IF(ISERROR(FIND("&lt;Clip",G28))=FALSE,MID(G28,FIND("SoundPath=""",G28)+11,FIND(""" /&gt;",G28)-FIND("SoundPath=""",G28)-11),"")</f>
        <v/>
      </c>
      <c r="F28" s="70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70" t="s">
        <v>1252</v>
      </c>
    </row>
    <row r="29" spans="1:7">
      <c r="A29" s="69" t="str">
        <f t="shared" si="4"/>
        <v>1</v>
      </c>
      <c r="B29" s="70" t="str">
        <f t="shared" si="0"/>
        <v>nin_friend_fail_01</v>
      </c>
      <c r="C29" s="70" t="s">
        <v>1810</v>
      </c>
      <c r="D29" s="70" t="str">
        <f t="shared" si="1"/>
        <v/>
      </c>
      <c r="E29" s="70" t="str">
        <f t="shared" si="2"/>
        <v/>
      </c>
      <c r="F29" s="70" t="str">
        <f t="shared" si="3"/>
        <v>&lt;Sound Type="nin_friend_fail_01" Storage="Remote" Dec=""&gt;</v>
      </c>
      <c r="G29" s="70" t="s">
        <v>1259</v>
      </c>
    </row>
    <row r="30" spans="1:7">
      <c r="A30" s="69" t="str">
        <f t="shared" si="4"/>
        <v>2</v>
      </c>
      <c r="B30" s="70" t="str">
        <f t="shared" si="0"/>
        <v/>
      </c>
      <c r="C30" s="70" t="s">
        <v>1810</v>
      </c>
      <c r="D30" s="70" t="str">
        <f t="shared" si="1"/>
        <v/>
      </c>
      <c r="E30" s="70" t="str">
        <f t="shared" si="2"/>
        <v>nin_friend_fail_01</v>
      </c>
      <c r="F30" s="70" t="str">
        <f t="shared" si="3"/>
        <v xml:space="preserve">  &lt;Clip SoundPath="nin_friend_fail_01" /&gt;</v>
      </c>
      <c r="G30" s="70" t="s">
        <v>1451</v>
      </c>
    </row>
    <row r="31" spans="1:7">
      <c r="A31" s="69" t="str">
        <f t="shared" si="4"/>
        <v>3</v>
      </c>
      <c r="B31" s="70" t="str">
        <f t="shared" si="0"/>
        <v/>
      </c>
      <c r="C31" s="70" t="s">
        <v>1810</v>
      </c>
      <c r="D31" s="70" t="str">
        <f t="shared" si="1"/>
        <v/>
      </c>
      <c r="E31" s="70" t="str">
        <f t="shared" si="2"/>
        <v/>
      </c>
      <c r="F31" s="70" t="str">
        <f t="shared" si="3"/>
        <v>&lt;/Sound&gt;</v>
      </c>
      <c r="G31" s="70" t="s">
        <v>1252</v>
      </c>
    </row>
    <row r="32" spans="1:7">
      <c r="A32" s="69" t="str">
        <f t="shared" si="4"/>
        <v>1</v>
      </c>
      <c r="B32" s="70" t="str">
        <f t="shared" si="0"/>
        <v>nin_sleep_end_01</v>
      </c>
      <c r="C32" s="70" t="s">
        <v>1810</v>
      </c>
      <c r="D32" s="70" t="str">
        <f t="shared" si="1"/>
        <v/>
      </c>
      <c r="E32" s="70" t="str">
        <f t="shared" si="2"/>
        <v/>
      </c>
      <c r="F32" s="70" t="str">
        <f t="shared" si="3"/>
        <v>&lt;Sound Type="nin_sleep_end_01" Storage="Remote" Dec=""&gt;</v>
      </c>
      <c r="G32" s="70" t="s">
        <v>1260</v>
      </c>
    </row>
    <row r="33" spans="1:7">
      <c r="A33" s="69" t="str">
        <f t="shared" si="4"/>
        <v>2</v>
      </c>
      <c r="B33" s="70" t="str">
        <f t="shared" si="0"/>
        <v/>
      </c>
      <c r="C33" s="70" t="s">
        <v>1810</v>
      </c>
      <c r="D33" s="70" t="str">
        <f t="shared" si="1"/>
        <v/>
      </c>
      <c r="E33" s="70" t="str">
        <f t="shared" si="2"/>
        <v>nin_morning_01_01</v>
      </c>
      <c r="F33" s="70" t="str">
        <f t="shared" si="3"/>
        <v xml:space="preserve">  &lt;Clip SoundPath="nin_morning_01_01" /&gt;</v>
      </c>
      <c r="G33" s="70" t="s">
        <v>1452</v>
      </c>
    </row>
    <row r="34" spans="1:7">
      <c r="A34" s="69" t="str">
        <f t="shared" si="4"/>
        <v>2</v>
      </c>
      <c r="B34" s="70" t="str">
        <f t="shared" si="0"/>
        <v/>
      </c>
      <c r="C34" s="70" t="s">
        <v>1810</v>
      </c>
      <c r="D34" s="70" t="str">
        <f t="shared" si="1"/>
        <v/>
      </c>
      <c r="E34" s="70" t="str">
        <f t="shared" si="2"/>
        <v>nin_morning_01_02</v>
      </c>
      <c r="F34" s="70" t="str">
        <f t="shared" si="3"/>
        <v xml:space="preserve">  &lt;Clip SoundPath="nin_morning_01_02" /&gt;</v>
      </c>
      <c r="G34" s="70" t="s">
        <v>1453</v>
      </c>
    </row>
    <row r="35" spans="1:7">
      <c r="A35" s="69" t="str">
        <f t="shared" si="4"/>
        <v>2</v>
      </c>
      <c r="B35" s="70" t="str">
        <f t="shared" si="0"/>
        <v/>
      </c>
      <c r="C35" s="70" t="s">
        <v>1810</v>
      </c>
      <c r="D35" s="70" t="str">
        <f t="shared" si="1"/>
        <v/>
      </c>
      <c r="E35" s="70" t="str">
        <f t="shared" si="2"/>
        <v>nin_morning_01_03</v>
      </c>
      <c r="F35" s="70" t="str">
        <f t="shared" si="3"/>
        <v xml:space="preserve">  &lt;Clip SoundPath="nin_morning_01_03" /&gt;</v>
      </c>
      <c r="G35" s="70" t="s">
        <v>1454</v>
      </c>
    </row>
    <row r="36" spans="1:7">
      <c r="A36" s="69" t="str">
        <f t="shared" si="4"/>
        <v>2</v>
      </c>
      <c r="B36" s="70" t="str">
        <f t="shared" si="0"/>
        <v/>
      </c>
      <c r="C36" s="70" t="s">
        <v>1810</v>
      </c>
      <c r="D36" s="70" t="str">
        <f t="shared" si="1"/>
        <v/>
      </c>
      <c r="E36" s="70" t="str">
        <f t="shared" si="2"/>
        <v>nin_morning_01_04</v>
      </c>
      <c r="F36" s="70" t="str">
        <f t="shared" si="3"/>
        <v xml:space="preserve">  &lt;Clip SoundPath="nin_morning_01_04" /&gt;</v>
      </c>
      <c r="G36" s="70" t="s">
        <v>1455</v>
      </c>
    </row>
    <row r="37" spans="1:7">
      <c r="A37" s="69" t="str">
        <f t="shared" si="4"/>
        <v>2</v>
      </c>
      <c r="B37" s="70" t="str">
        <f t="shared" si="0"/>
        <v/>
      </c>
      <c r="C37" s="70" t="s">
        <v>1810</v>
      </c>
      <c r="D37" s="70" t="str">
        <f t="shared" si="1"/>
        <v/>
      </c>
      <c r="E37" s="70" t="str">
        <f t="shared" si="2"/>
        <v>nin_morning_01_05</v>
      </c>
      <c r="F37" s="70" t="str">
        <f t="shared" si="3"/>
        <v xml:space="preserve">  &lt;Clip SoundPath="nin_morning_01_05" /&gt;</v>
      </c>
      <c r="G37" s="70" t="s">
        <v>1456</v>
      </c>
    </row>
    <row r="38" spans="1:7">
      <c r="A38" s="69" t="str">
        <f t="shared" si="4"/>
        <v>2</v>
      </c>
      <c r="B38" s="70" t="str">
        <f t="shared" si="0"/>
        <v/>
      </c>
      <c r="C38" s="70" t="s">
        <v>1810</v>
      </c>
      <c r="D38" s="70" t="str">
        <f t="shared" si="1"/>
        <v/>
      </c>
      <c r="E38" s="70" t="str">
        <f t="shared" si="2"/>
        <v>nin_morning_01_06</v>
      </c>
      <c r="F38" s="70" t="str">
        <f t="shared" si="3"/>
        <v xml:space="preserve">  &lt;Clip SoundPath="nin_morning_01_06" /&gt;</v>
      </c>
      <c r="G38" s="70" t="s">
        <v>1457</v>
      </c>
    </row>
    <row r="39" spans="1:7">
      <c r="A39" s="69" t="str">
        <f t="shared" si="4"/>
        <v>2</v>
      </c>
      <c r="B39" s="70" t="str">
        <f t="shared" si="0"/>
        <v/>
      </c>
      <c r="C39" s="70" t="s">
        <v>1810</v>
      </c>
      <c r="D39" s="70" t="str">
        <f t="shared" si="1"/>
        <v/>
      </c>
      <c r="E39" s="70" t="str">
        <f t="shared" si="2"/>
        <v>nin_morning_01_07</v>
      </c>
      <c r="F39" s="70" t="str">
        <f t="shared" si="3"/>
        <v xml:space="preserve">  &lt;Clip SoundPath="nin_morning_01_07" /&gt;</v>
      </c>
      <c r="G39" s="70" t="s">
        <v>1458</v>
      </c>
    </row>
    <row r="40" spans="1:7">
      <c r="A40" s="69" t="str">
        <f t="shared" si="4"/>
        <v>2</v>
      </c>
      <c r="B40" s="70" t="str">
        <f t="shared" si="0"/>
        <v/>
      </c>
      <c r="C40" s="70" t="s">
        <v>1810</v>
      </c>
      <c r="D40" s="70" t="str">
        <f t="shared" si="1"/>
        <v/>
      </c>
      <c r="E40" s="70" t="str">
        <f t="shared" si="2"/>
        <v>nin_morning_01_08</v>
      </c>
      <c r="F40" s="70" t="str">
        <f t="shared" si="3"/>
        <v xml:space="preserve">  &lt;Clip SoundPath="nin_morning_01_08" /&gt;</v>
      </c>
      <c r="G40" s="70" t="s">
        <v>1459</v>
      </c>
    </row>
    <row r="41" spans="1:7">
      <c r="A41" s="69" t="str">
        <f t="shared" si="4"/>
        <v>3</v>
      </c>
      <c r="B41" s="70" t="str">
        <f t="shared" si="0"/>
        <v/>
      </c>
      <c r="C41" s="70" t="s">
        <v>1810</v>
      </c>
      <c r="D41" s="70" t="str">
        <f t="shared" si="1"/>
        <v/>
      </c>
      <c r="E41" s="70" t="str">
        <f t="shared" si="2"/>
        <v/>
      </c>
      <c r="F41" s="70" t="str">
        <f t="shared" si="3"/>
        <v>&lt;/Sound&gt;</v>
      </c>
      <c r="G41" s="70" t="s">
        <v>1252</v>
      </c>
    </row>
    <row r="42" spans="1:7">
      <c r="A42" s="69" t="str">
        <f t="shared" si="4"/>
        <v>1</v>
      </c>
      <c r="B42" s="70" t="str">
        <f t="shared" si="0"/>
        <v>nin_play_up_01</v>
      </c>
      <c r="C42" s="70" t="s">
        <v>1810</v>
      </c>
      <c r="D42" s="70" t="str">
        <f t="shared" si="1"/>
        <v/>
      </c>
      <c r="E42" s="70" t="str">
        <f t="shared" si="2"/>
        <v/>
      </c>
      <c r="F42" s="70" t="str">
        <f t="shared" si="3"/>
        <v>&lt;Sound Type="nin_play_up_01" Storage="Remote" Dec=""&gt;</v>
      </c>
      <c r="G42" s="70" t="s">
        <v>1261</v>
      </c>
    </row>
    <row r="43" spans="1:7">
      <c r="A43" s="69" t="str">
        <f t="shared" si="4"/>
        <v>2</v>
      </c>
      <c r="B43" s="70" t="str">
        <f t="shared" si="0"/>
        <v/>
      </c>
      <c r="C43" s="70" t="s">
        <v>1810</v>
      </c>
      <c r="D43" s="70" t="str">
        <f t="shared" si="1"/>
        <v/>
      </c>
      <c r="E43" s="70" t="str">
        <f t="shared" si="2"/>
        <v>nin_play_up_01</v>
      </c>
      <c r="F43" s="70" t="str">
        <f t="shared" si="3"/>
        <v xml:space="preserve">  &lt;Clip SoundPath="nin_play_up_01" /&gt;</v>
      </c>
      <c r="G43" s="70" t="s">
        <v>1460</v>
      </c>
    </row>
    <row r="44" spans="1:7">
      <c r="A44" s="69" t="str">
        <f t="shared" si="4"/>
        <v>2</v>
      </c>
      <c r="B44" s="70" t="str">
        <f t="shared" si="0"/>
        <v/>
      </c>
      <c r="C44" s="70" t="s">
        <v>1810</v>
      </c>
      <c r="D44" s="70" t="str">
        <f t="shared" si="1"/>
        <v/>
      </c>
      <c r="E44" s="70" t="str">
        <f t="shared" si="2"/>
        <v>nin_play_up_02</v>
      </c>
      <c r="F44" s="70" t="str">
        <f t="shared" si="3"/>
        <v xml:space="preserve">  &lt;Clip SoundPath="nin_play_up_02" /&gt;</v>
      </c>
      <c r="G44" s="70" t="s">
        <v>1461</v>
      </c>
    </row>
    <row r="45" spans="1:7">
      <c r="A45" s="69" t="str">
        <f t="shared" si="4"/>
        <v>2</v>
      </c>
      <c r="B45" s="70" t="str">
        <f t="shared" si="0"/>
        <v/>
      </c>
      <c r="C45" s="70" t="s">
        <v>1810</v>
      </c>
      <c r="D45" s="70" t="str">
        <f t="shared" si="1"/>
        <v/>
      </c>
      <c r="E45" s="70" t="str">
        <f t="shared" si="2"/>
        <v>nin_play_up_03</v>
      </c>
      <c r="F45" s="70" t="str">
        <f t="shared" si="3"/>
        <v xml:space="preserve">  &lt;Clip SoundPath="nin_play_up_03" /&gt;</v>
      </c>
      <c r="G45" s="70" t="s">
        <v>1462</v>
      </c>
    </row>
    <row r="46" spans="1:7">
      <c r="A46" s="69" t="str">
        <f t="shared" si="4"/>
        <v>2</v>
      </c>
      <c r="B46" s="70" t="str">
        <f t="shared" si="0"/>
        <v/>
      </c>
      <c r="C46" s="70" t="s">
        <v>1810</v>
      </c>
      <c r="D46" s="70" t="str">
        <f t="shared" si="1"/>
        <v/>
      </c>
      <c r="E46" s="70" t="str">
        <f t="shared" si="2"/>
        <v>nin_play_up_04</v>
      </c>
      <c r="F46" s="70" t="str">
        <f t="shared" si="3"/>
        <v xml:space="preserve">  &lt;Clip SoundPath="nin_play_up_04" /&gt;</v>
      </c>
      <c r="G46" s="70" t="s">
        <v>1463</v>
      </c>
    </row>
    <row r="47" spans="1:7">
      <c r="A47" s="69" t="str">
        <f t="shared" si="4"/>
        <v>3</v>
      </c>
      <c r="B47" s="70" t="str">
        <f t="shared" si="0"/>
        <v/>
      </c>
      <c r="C47" s="70" t="s">
        <v>1810</v>
      </c>
      <c r="D47" s="70" t="str">
        <f t="shared" si="1"/>
        <v/>
      </c>
      <c r="E47" s="70" t="str">
        <f t="shared" si="2"/>
        <v/>
      </c>
      <c r="F47" s="70" t="str">
        <f t="shared" si="3"/>
        <v>&lt;/Sound&gt;</v>
      </c>
      <c r="G47" s="70" t="s">
        <v>1252</v>
      </c>
    </row>
    <row r="48" spans="1:7">
      <c r="A48" s="69" t="str">
        <f t="shared" si="4"/>
        <v>1</v>
      </c>
      <c r="B48" s="70" t="str">
        <f t="shared" si="0"/>
        <v>nin_play_down_01</v>
      </c>
      <c r="C48" s="70" t="s">
        <v>1810</v>
      </c>
      <c r="D48" s="70" t="str">
        <f t="shared" si="1"/>
        <v/>
      </c>
      <c r="E48" s="70" t="str">
        <f t="shared" si="2"/>
        <v/>
      </c>
      <c r="F48" s="70" t="str">
        <f t="shared" si="3"/>
        <v>&lt;Sound Type="nin_play_down_01" Storage="Remote" Dec=""&gt;</v>
      </c>
      <c r="G48" s="70" t="s">
        <v>1262</v>
      </c>
    </row>
    <row r="49" spans="1:7">
      <c r="A49" s="69" t="str">
        <f t="shared" si="4"/>
        <v>2</v>
      </c>
      <c r="B49" s="70" t="str">
        <f t="shared" si="0"/>
        <v/>
      </c>
      <c r="C49" s="70" t="s">
        <v>1810</v>
      </c>
      <c r="D49" s="70" t="str">
        <f t="shared" si="1"/>
        <v/>
      </c>
      <c r="E49" s="70" t="str">
        <f t="shared" si="2"/>
        <v>nin_play_down_01</v>
      </c>
      <c r="F49" s="70" t="str">
        <f t="shared" si="3"/>
        <v xml:space="preserve">  &lt;Clip SoundPath="nin_play_down_01" /&gt;</v>
      </c>
      <c r="G49" s="70" t="s">
        <v>1464</v>
      </c>
    </row>
    <row r="50" spans="1:7">
      <c r="A50" s="69" t="str">
        <f t="shared" si="4"/>
        <v>2</v>
      </c>
      <c r="B50" s="70" t="str">
        <f t="shared" si="0"/>
        <v/>
      </c>
      <c r="C50" s="70" t="s">
        <v>1810</v>
      </c>
      <c r="D50" s="70" t="str">
        <f t="shared" si="1"/>
        <v/>
      </c>
      <c r="E50" s="70" t="str">
        <f t="shared" si="2"/>
        <v>nin_play_down_02</v>
      </c>
      <c r="F50" s="70" t="str">
        <f t="shared" si="3"/>
        <v xml:space="preserve">  &lt;Clip SoundPath="nin_play_down_02" /&gt;</v>
      </c>
      <c r="G50" s="70" t="s">
        <v>1465</v>
      </c>
    </row>
    <row r="51" spans="1:7">
      <c r="A51" s="69" t="str">
        <f t="shared" si="4"/>
        <v>2</v>
      </c>
      <c r="B51" s="70" t="str">
        <f t="shared" si="0"/>
        <v/>
      </c>
      <c r="C51" s="70" t="s">
        <v>1810</v>
      </c>
      <c r="D51" s="70" t="str">
        <f t="shared" si="1"/>
        <v/>
      </c>
      <c r="E51" s="70" t="str">
        <f t="shared" si="2"/>
        <v>nin_play_down_03</v>
      </c>
      <c r="F51" s="70" t="str">
        <f t="shared" si="3"/>
        <v xml:space="preserve">  &lt;Clip SoundPath="nin_play_down_03" /&gt;</v>
      </c>
      <c r="G51" s="70" t="s">
        <v>1466</v>
      </c>
    </row>
    <row r="52" spans="1:7">
      <c r="A52" s="69" t="str">
        <f t="shared" si="4"/>
        <v>2</v>
      </c>
      <c r="B52" s="70" t="str">
        <f t="shared" si="0"/>
        <v/>
      </c>
      <c r="C52" s="70" t="s">
        <v>1810</v>
      </c>
      <c r="D52" s="70" t="str">
        <f t="shared" si="1"/>
        <v/>
      </c>
      <c r="E52" s="70" t="str">
        <f t="shared" si="2"/>
        <v>nin_play_down_04</v>
      </c>
      <c r="F52" s="70" t="str">
        <f t="shared" si="3"/>
        <v xml:space="preserve">  &lt;Clip SoundPath="nin_play_down_04" /&gt;</v>
      </c>
      <c r="G52" s="70" t="s">
        <v>1467</v>
      </c>
    </row>
    <row r="53" spans="1:7">
      <c r="A53" s="69" t="str">
        <f t="shared" si="4"/>
        <v>3</v>
      </c>
      <c r="B53" s="70" t="str">
        <f t="shared" si="0"/>
        <v/>
      </c>
      <c r="C53" s="70" t="s">
        <v>1810</v>
      </c>
      <c r="D53" s="70" t="str">
        <f t="shared" si="1"/>
        <v/>
      </c>
      <c r="E53" s="70" t="str">
        <f t="shared" si="2"/>
        <v/>
      </c>
      <c r="F53" s="70" t="str">
        <f t="shared" si="3"/>
        <v>&lt;/Sound&gt;</v>
      </c>
      <c r="G53" s="70" t="s">
        <v>1252</v>
      </c>
    </row>
    <row r="54" spans="1:7">
      <c r="A54" s="69" t="str">
        <f t="shared" si="4"/>
        <v>1</v>
      </c>
      <c r="B54" s="70" t="str">
        <f t="shared" si="0"/>
        <v>nin_play_up_down_01</v>
      </c>
      <c r="C54" s="70" t="s">
        <v>1810</v>
      </c>
      <c r="D54" s="70" t="str">
        <f t="shared" si="1"/>
        <v/>
      </c>
      <c r="E54" s="70" t="str">
        <f t="shared" si="2"/>
        <v/>
      </c>
      <c r="F54" s="70" t="str">
        <f t="shared" si="3"/>
        <v>&lt;Sound Type="nin_play_up_down_01" Storage="Remote" Dec=""&gt;</v>
      </c>
      <c r="G54" s="70" t="s">
        <v>1263</v>
      </c>
    </row>
    <row r="55" spans="1:7">
      <c r="A55" s="69" t="str">
        <f t="shared" si="4"/>
        <v>2</v>
      </c>
      <c r="B55" s="70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70" t="s">
        <v>1810</v>
      </c>
      <c r="D55" s="70" t="str">
        <f t="shared" ref="D55:D109" si="11">IF(ISERROR(FIND("Des=",G55))=FALSE,MID(G55,FIND("Des=""",G55)+5,FIND("""&gt;",G55)-FIND("Des=""",G55)-5),"")</f>
        <v/>
      </c>
      <c r="E55" s="70" t="str">
        <f t="shared" ref="E55:E109" si="12">IF(ISERROR(FIND("&lt;Clip",G55))=FALSE,MID(G55,FIND("SoundPath=""",G55)+11,FIND(""" /&gt;",G55)-FIND("SoundPath=""",G55)-11),"")</f>
        <v>nin_play_up_down_01</v>
      </c>
      <c r="F55" s="70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70" t="s">
        <v>1468</v>
      </c>
    </row>
    <row r="56" spans="1:7">
      <c r="A56" s="69" t="str">
        <f t="shared" ref="A56:A131" si="14">IF(ISERROR(FIND("&lt;Sound",G56))=FALSE,"1",IF(ISERROR(FIND("&lt;Clip",G56))=FALSE,"2","3"))</f>
        <v>2</v>
      </c>
      <c r="B56" s="70" t="str">
        <f t="shared" si="10"/>
        <v/>
      </c>
      <c r="C56" s="70" t="s">
        <v>1810</v>
      </c>
      <c r="D56" s="70" t="str">
        <f t="shared" si="11"/>
        <v/>
      </c>
      <c r="E56" s="70" t="str">
        <f t="shared" si="12"/>
        <v>nin_play_up_down_02</v>
      </c>
      <c r="F56" s="70" t="str">
        <f t="shared" si="13"/>
        <v xml:space="preserve">  &lt;Clip SoundPath="nin_play_up_down_02" /&gt;</v>
      </c>
      <c r="G56" s="70" t="s">
        <v>1469</v>
      </c>
    </row>
    <row r="57" spans="1:7">
      <c r="A57" s="69" t="str">
        <f t="shared" si="14"/>
        <v>2</v>
      </c>
      <c r="B57" s="70" t="str">
        <f t="shared" si="10"/>
        <v/>
      </c>
      <c r="C57" s="70" t="s">
        <v>1810</v>
      </c>
      <c r="D57" s="70" t="str">
        <f t="shared" si="11"/>
        <v/>
      </c>
      <c r="E57" s="70" t="str">
        <f t="shared" si="12"/>
        <v>nin_play_up_down_03</v>
      </c>
      <c r="F57" s="70" t="str">
        <f t="shared" si="13"/>
        <v xml:space="preserve">  &lt;Clip SoundPath="nin_play_up_down_03" /&gt;</v>
      </c>
      <c r="G57" s="70" t="s">
        <v>1470</v>
      </c>
    </row>
    <row r="58" spans="1:7">
      <c r="A58" s="69" t="str">
        <f t="shared" si="14"/>
        <v>2</v>
      </c>
      <c r="B58" s="70" t="str">
        <f t="shared" si="10"/>
        <v/>
      </c>
      <c r="C58" s="70" t="s">
        <v>1810</v>
      </c>
      <c r="D58" s="70" t="str">
        <f t="shared" si="11"/>
        <v/>
      </c>
      <c r="E58" s="70" t="str">
        <f t="shared" si="12"/>
        <v>nin_play_up_down_04</v>
      </c>
      <c r="F58" s="70" t="str">
        <f t="shared" si="13"/>
        <v xml:space="preserve">  &lt;Clip SoundPath="nin_play_up_down_04" /&gt;</v>
      </c>
      <c r="G58" s="70" t="s">
        <v>1471</v>
      </c>
    </row>
    <row r="59" spans="1:7">
      <c r="A59" s="69" t="str">
        <f t="shared" si="14"/>
        <v>2</v>
      </c>
      <c r="B59" s="70" t="str">
        <f t="shared" si="10"/>
        <v/>
      </c>
      <c r="C59" s="70" t="s">
        <v>1810</v>
      </c>
      <c r="D59" s="70" t="str">
        <f t="shared" si="11"/>
        <v/>
      </c>
      <c r="E59" s="70" t="str">
        <f t="shared" si="12"/>
        <v>nin_play_up_down_05</v>
      </c>
      <c r="F59" s="70" t="str">
        <f t="shared" si="13"/>
        <v xml:space="preserve">  &lt;Clip SoundPath="nin_play_up_down_05" /&gt;</v>
      </c>
      <c r="G59" s="70" t="s">
        <v>1472</v>
      </c>
    </row>
    <row r="60" spans="1:7">
      <c r="A60" s="69" t="str">
        <f t="shared" si="14"/>
        <v>3</v>
      </c>
      <c r="B60" s="70" t="str">
        <f t="shared" si="10"/>
        <v/>
      </c>
      <c r="C60" s="70" t="s">
        <v>1810</v>
      </c>
      <c r="D60" s="70" t="str">
        <f t="shared" si="11"/>
        <v/>
      </c>
      <c r="E60" s="70" t="str">
        <f t="shared" si="12"/>
        <v/>
      </c>
      <c r="F60" s="70" t="str">
        <f t="shared" si="13"/>
        <v>&lt;/Sound&gt;</v>
      </c>
      <c r="G60" s="70" t="s">
        <v>1252</v>
      </c>
    </row>
    <row r="61" spans="1:7">
      <c r="A61" s="69" t="str">
        <f t="shared" ref="A61:A87" si="15">IF(ISERROR(FIND("&lt;Sound",G61))=FALSE,"1",IF(ISERROR(FIND("&lt;Clip",G61))=FALSE,"2","3"))</f>
        <v>1</v>
      </c>
      <c r="B61" s="70" t="str">
        <f t="shared" si="10"/>
        <v>level_up_NINJI</v>
      </c>
      <c r="C61" s="70" t="s">
        <v>1810</v>
      </c>
      <c r="D61" s="70" t="str">
        <f t="shared" si="11"/>
        <v>小忍升级</v>
      </c>
      <c r="E61" s="70" t="str">
        <f t="shared" si="12"/>
        <v/>
      </c>
      <c r="F61" s="70" t="str">
        <f t="shared" si="13"/>
        <v>&lt;Sound Type="level_up_NINJI" Storage="Remote" Dec="小忍升级"&gt;</v>
      </c>
      <c r="G61" s="70" t="s">
        <v>1359</v>
      </c>
    </row>
    <row r="62" spans="1:7">
      <c r="A62" s="69" t="str">
        <f t="shared" si="15"/>
        <v>2</v>
      </c>
      <c r="B62" s="70" t="str">
        <f t="shared" si="10"/>
        <v/>
      </c>
      <c r="C62" s="70" t="s">
        <v>1810</v>
      </c>
      <c r="D62" s="70" t="str">
        <f t="shared" si="11"/>
        <v/>
      </c>
      <c r="E62" s="70" t="str">
        <f t="shared" si="12"/>
        <v>level_up_nin_01</v>
      </c>
      <c r="F62" s="70" t="str">
        <f t="shared" si="13"/>
        <v xml:space="preserve">  &lt;Clip SoundPath="level_up_nin_01" /&gt;</v>
      </c>
      <c r="G62" s="70" t="s">
        <v>1648</v>
      </c>
    </row>
    <row r="63" spans="1:7">
      <c r="A63" s="69" t="str">
        <f t="shared" si="15"/>
        <v>2</v>
      </c>
      <c r="B63" s="70" t="str">
        <f t="shared" si="10"/>
        <v/>
      </c>
      <c r="C63" s="70" t="s">
        <v>1810</v>
      </c>
      <c r="D63" s="70" t="str">
        <f t="shared" si="11"/>
        <v/>
      </c>
      <c r="E63" s="70" t="str">
        <f t="shared" si="12"/>
        <v>level_up_nin_02</v>
      </c>
      <c r="F63" s="70" t="str">
        <f t="shared" si="13"/>
        <v xml:space="preserve">  &lt;Clip SoundPath="level_up_nin_02" /&gt;</v>
      </c>
      <c r="G63" s="70" t="s">
        <v>1649</v>
      </c>
    </row>
    <row r="64" spans="1:7">
      <c r="A64" s="69" t="str">
        <f t="shared" si="15"/>
        <v>2</v>
      </c>
      <c r="B64" s="70" t="str">
        <f t="shared" si="10"/>
        <v/>
      </c>
      <c r="C64" s="70" t="s">
        <v>1810</v>
      </c>
      <c r="D64" s="70" t="str">
        <f t="shared" si="11"/>
        <v/>
      </c>
      <c r="E64" s="70" t="str">
        <f t="shared" si="12"/>
        <v>level_up_nin_03</v>
      </c>
      <c r="F64" s="70" t="str">
        <f t="shared" si="13"/>
        <v xml:space="preserve">  &lt;Clip SoundPath="level_up_nin_03" /&gt;</v>
      </c>
      <c r="G64" s="70" t="s">
        <v>1650</v>
      </c>
    </row>
    <row r="65" spans="1:7">
      <c r="A65" s="69" t="str">
        <f t="shared" si="15"/>
        <v>3</v>
      </c>
      <c r="B65" s="70" t="str">
        <f t="shared" si="10"/>
        <v/>
      </c>
      <c r="C65" s="70" t="s">
        <v>1810</v>
      </c>
      <c r="D65" s="70" t="str">
        <f t="shared" si="11"/>
        <v/>
      </c>
      <c r="E65" s="70" t="str">
        <f t="shared" si="12"/>
        <v/>
      </c>
      <c r="F65" s="70" t="str">
        <f t="shared" si="13"/>
        <v>&lt;/Sound&gt;</v>
      </c>
      <c r="G65" s="70" t="s">
        <v>1252</v>
      </c>
    </row>
    <row r="66" spans="1:7">
      <c r="A66" s="69" t="str">
        <f t="shared" si="15"/>
        <v>1</v>
      </c>
      <c r="B66" s="70" t="str">
        <f t="shared" si="10"/>
        <v>nim_chest_open_NINJI</v>
      </c>
      <c r="C66" s="70" t="s">
        <v>1810</v>
      </c>
      <c r="D66" s="70" t="str">
        <f t="shared" si="11"/>
        <v>小忍小生物宝箱</v>
      </c>
      <c r="E66" s="70" t="str">
        <f t="shared" si="12"/>
        <v/>
      </c>
      <c r="F66" s="70" t="str">
        <f t="shared" si="13"/>
        <v>&lt;Sound Type="nim_chest_open_NINJI" Storage="Remote" Dec="小忍小生物宝箱"&gt;</v>
      </c>
      <c r="G66" s="70" t="s">
        <v>1335</v>
      </c>
    </row>
    <row r="67" spans="1:7">
      <c r="A67" s="69" t="str">
        <f t="shared" si="15"/>
        <v>2</v>
      </c>
      <c r="B67" s="70" t="str">
        <f t="shared" si="10"/>
        <v/>
      </c>
      <c r="C67" s="70" t="s">
        <v>1810</v>
      </c>
      <c r="D67" s="70" t="str">
        <f t="shared" si="11"/>
        <v/>
      </c>
      <c r="E67" s="70" t="str">
        <f t="shared" si="12"/>
        <v>nim_chest_open_nin_01</v>
      </c>
      <c r="F67" s="70" t="str">
        <f t="shared" si="13"/>
        <v xml:space="preserve">  &lt;Clip SoundPath="nim_chest_open_nin_01" /&gt;</v>
      </c>
      <c r="G67" s="70" t="s">
        <v>1605</v>
      </c>
    </row>
    <row r="68" spans="1:7">
      <c r="A68" s="69" t="str">
        <f t="shared" si="15"/>
        <v>2</v>
      </c>
      <c r="B68" s="70" t="str">
        <f t="shared" si="10"/>
        <v/>
      </c>
      <c r="C68" s="70" t="s">
        <v>1810</v>
      </c>
      <c r="D68" s="70" t="str">
        <f t="shared" si="11"/>
        <v/>
      </c>
      <c r="E68" s="70" t="str">
        <f t="shared" si="12"/>
        <v>nim_chest_open_nin_02</v>
      </c>
      <c r="F68" s="70" t="str">
        <f t="shared" si="13"/>
        <v xml:space="preserve">  &lt;Clip SoundPath="nim_chest_open_nin_02" /&gt;</v>
      </c>
      <c r="G68" s="70" t="s">
        <v>1606</v>
      </c>
    </row>
    <row r="69" spans="1:7">
      <c r="A69" s="69" t="str">
        <f t="shared" si="15"/>
        <v>2</v>
      </c>
      <c r="B69" s="70" t="str">
        <f t="shared" si="10"/>
        <v/>
      </c>
      <c r="C69" s="70" t="s">
        <v>1810</v>
      </c>
      <c r="D69" s="70" t="str">
        <f t="shared" si="11"/>
        <v/>
      </c>
      <c r="E69" s="70" t="str">
        <f t="shared" si="12"/>
        <v>nim_chest_open_nin_03</v>
      </c>
      <c r="F69" s="70" t="str">
        <f t="shared" si="13"/>
        <v xml:space="preserve">  &lt;Clip SoundPath="nim_chest_open_nin_03" /&gt;</v>
      </c>
      <c r="G69" s="70" t="s">
        <v>1607</v>
      </c>
    </row>
    <row r="70" spans="1:7">
      <c r="A70" s="69" t="str">
        <f t="shared" si="15"/>
        <v>2</v>
      </c>
      <c r="B70" s="70" t="str">
        <f t="shared" si="10"/>
        <v/>
      </c>
      <c r="C70" s="70" t="s">
        <v>1810</v>
      </c>
      <c r="D70" s="70" t="str">
        <f t="shared" si="11"/>
        <v/>
      </c>
      <c r="E70" s="70" t="str">
        <f t="shared" si="12"/>
        <v>nim_chest_open_nin_04</v>
      </c>
      <c r="F70" s="70" t="str">
        <f t="shared" si="13"/>
        <v xml:space="preserve">  &lt;Clip SoundPath="nim_chest_open_nin_04" /&gt;</v>
      </c>
      <c r="G70" s="70" t="s">
        <v>1608</v>
      </c>
    </row>
    <row r="71" spans="1:7">
      <c r="A71" s="69" t="str">
        <f t="shared" si="15"/>
        <v>2</v>
      </c>
      <c r="B71" s="70" t="str">
        <f t="shared" si="10"/>
        <v/>
      </c>
      <c r="C71" s="70" t="s">
        <v>1810</v>
      </c>
      <c r="D71" s="70" t="str">
        <f t="shared" si="11"/>
        <v/>
      </c>
      <c r="E71" s="70" t="str">
        <f t="shared" si="12"/>
        <v>nim_chest_open_nin_05</v>
      </c>
      <c r="F71" s="70" t="str">
        <f t="shared" si="13"/>
        <v xml:space="preserve">  &lt;Clip SoundPath="nim_chest_open_nin_05" /&gt;</v>
      </c>
      <c r="G71" s="70" t="s">
        <v>1609</v>
      </c>
    </row>
    <row r="72" spans="1:7">
      <c r="A72" s="69" t="str">
        <f t="shared" si="15"/>
        <v>2</v>
      </c>
      <c r="B72" s="70" t="str">
        <f t="shared" si="10"/>
        <v/>
      </c>
      <c r="C72" s="70" t="s">
        <v>1810</v>
      </c>
      <c r="D72" s="70" t="str">
        <f t="shared" si="11"/>
        <v/>
      </c>
      <c r="E72" s="70" t="str">
        <f t="shared" si="12"/>
        <v>nim_chest_open_nin_06</v>
      </c>
      <c r="F72" s="70" t="str">
        <f t="shared" si="13"/>
        <v xml:space="preserve">  &lt;Clip SoundPath="nim_chest_open_nin_06" /&gt;</v>
      </c>
      <c r="G72" s="70" t="s">
        <v>1610</v>
      </c>
    </row>
    <row r="73" spans="1:7">
      <c r="A73" s="69" t="str">
        <f t="shared" si="15"/>
        <v>3</v>
      </c>
      <c r="B73" s="70" t="str">
        <f t="shared" si="10"/>
        <v/>
      </c>
      <c r="C73" s="70" t="s">
        <v>1810</v>
      </c>
      <c r="D73" s="70" t="str">
        <f t="shared" si="11"/>
        <v/>
      </c>
      <c r="E73" s="70" t="str">
        <f t="shared" si="12"/>
        <v/>
      </c>
      <c r="F73" s="70" t="str">
        <f t="shared" si="13"/>
        <v>&lt;/Sound&gt;</v>
      </c>
      <c r="G73" s="70" t="s">
        <v>1252</v>
      </c>
    </row>
    <row r="74" spans="1:7">
      <c r="A74" s="69" t="str">
        <f t="shared" si="15"/>
        <v>1</v>
      </c>
      <c r="B74" s="70" t="str">
        <f t="shared" si="10"/>
        <v>ninji_eat_act_loop</v>
      </c>
      <c r="C74" s="70" t="s">
        <v>1810</v>
      </c>
      <c r="D74" s="70" t="str">
        <f t="shared" si="11"/>
        <v>NINJI吃食物的音效</v>
      </c>
      <c r="E74" s="70" t="str">
        <f t="shared" si="12"/>
        <v/>
      </c>
      <c r="F74" s="70" t="str">
        <f t="shared" si="13"/>
        <v>&lt;Sound Type="ninji_eat_act_loop" Storage="Remote" Dec="NINJI吃食物的音效"&gt;</v>
      </c>
      <c r="G74" s="70" t="s">
        <v>1402</v>
      </c>
    </row>
    <row r="75" spans="1:7">
      <c r="A75" s="69" t="str">
        <f t="shared" si="15"/>
        <v>2</v>
      </c>
      <c r="B75" s="70" t="str">
        <f t="shared" si="10"/>
        <v/>
      </c>
      <c r="C75" s="70" t="s">
        <v>1810</v>
      </c>
      <c r="D75" s="70" t="str">
        <f t="shared" si="11"/>
        <v/>
      </c>
      <c r="E75" s="70" t="str">
        <f t="shared" si="12"/>
        <v>ninji_eat_act_loop</v>
      </c>
      <c r="F75" s="70" t="str">
        <f t="shared" si="13"/>
        <v xml:space="preserve">  &lt;Clip SoundPath="ninji_eat_act_loop" /&gt;</v>
      </c>
      <c r="G75" s="70" t="s">
        <v>1722</v>
      </c>
    </row>
    <row r="76" spans="1:7">
      <c r="A76" s="69" t="str">
        <f t="shared" si="15"/>
        <v>3</v>
      </c>
      <c r="B76" s="70" t="str">
        <f t="shared" si="10"/>
        <v/>
      </c>
      <c r="C76" s="70" t="s">
        <v>1810</v>
      </c>
      <c r="D76" s="70" t="str">
        <f t="shared" si="11"/>
        <v/>
      </c>
      <c r="E76" s="70" t="str">
        <f t="shared" si="12"/>
        <v/>
      </c>
      <c r="F76" s="70" t="str">
        <f t="shared" si="13"/>
        <v>&lt;/Sound&gt;</v>
      </c>
      <c r="G76" s="70" t="s">
        <v>1252</v>
      </c>
    </row>
    <row r="77" spans="1:7">
      <c r="A77" s="69" t="str">
        <f t="shared" si="15"/>
        <v>1</v>
      </c>
      <c r="B77" s="70" t="str">
        <f t="shared" si="10"/>
        <v>NINJI_eat_act_loop_after</v>
      </c>
      <c r="C77" s="70" t="s">
        <v>1810</v>
      </c>
      <c r="D77" s="70" t="str">
        <f t="shared" si="11"/>
        <v>MINJI吃完食物之后播放的随机音效</v>
      </c>
      <c r="E77" s="70" t="str">
        <f t="shared" si="12"/>
        <v/>
      </c>
      <c r="F77" s="70" t="str">
        <f t="shared" si="13"/>
        <v>&lt;Sound Type="NINJI_eat_act_loop_after" Storage="Remote" Dec="MINJI吃完食物之后播放的随机音效"&gt;</v>
      </c>
      <c r="G77" s="70" t="s">
        <v>1403</v>
      </c>
    </row>
    <row r="78" spans="1:7">
      <c r="A78" s="69" t="str">
        <f t="shared" si="15"/>
        <v>2</v>
      </c>
      <c r="B78" s="70" t="str">
        <f t="shared" si="10"/>
        <v/>
      </c>
      <c r="C78" s="70" t="s">
        <v>1810</v>
      </c>
      <c r="D78" s="70" t="str">
        <f t="shared" si="11"/>
        <v/>
      </c>
      <c r="E78" s="70" t="str">
        <f t="shared" si="12"/>
        <v>ninji_eat_act_01</v>
      </c>
      <c r="F78" s="70" t="str">
        <f t="shared" si="13"/>
        <v xml:space="preserve">  &lt;Clip SoundPath="ninji_eat_act_01" /&gt;</v>
      </c>
      <c r="G78" s="70" t="s">
        <v>1723</v>
      </c>
    </row>
    <row r="79" spans="1:7">
      <c r="A79" s="69" t="str">
        <f t="shared" si="15"/>
        <v>2</v>
      </c>
      <c r="B79" s="70" t="str">
        <f t="shared" si="10"/>
        <v/>
      </c>
      <c r="C79" s="70" t="s">
        <v>1810</v>
      </c>
      <c r="D79" s="70" t="str">
        <f t="shared" si="11"/>
        <v/>
      </c>
      <c r="E79" s="70" t="str">
        <f t="shared" si="12"/>
        <v>ninji_eat_act_02</v>
      </c>
      <c r="F79" s="70" t="str">
        <f t="shared" si="13"/>
        <v xml:space="preserve">  &lt;Clip SoundPath="ninji_eat_act_02" /&gt;</v>
      </c>
      <c r="G79" s="70" t="s">
        <v>1724</v>
      </c>
    </row>
    <row r="80" spans="1:7">
      <c r="A80" s="69" t="str">
        <f t="shared" si="15"/>
        <v>2</v>
      </c>
      <c r="B80" s="70" t="str">
        <f t="shared" si="10"/>
        <v/>
      </c>
      <c r="C80" s="70" t="s">
        <v>1810</v>
      </c>
      <c r="D80" s="70" t="str">
        <f t="shared" si="11"/>
        <v/>
      </c>
      <c r="E80" s="70" t="str">
        <f t="shared" si="12"/>
        <v>ninji_eat_act_03</v>
      </c>
      <c r="F80" s="70" t="str">
        <f t="shared" si="13"/>
        <v xml:space="preserve">  &lt;Clip SoundPath="ninji_eat_act_03" /&gt;</v>
      </c>
      <c r="G80" s="70" t="s">
        <v>1725</v>
      </c>
    </row>
    <row r="81" spans="1:7">
      <c r="A81" s="69" t="str">
        <f t="shared" si="15"/>
        <v>3</v>
      </c>
      <c r="B81" s="70" t="str">
        <f t="shared" si="10"/>
        <v/>
      </c>
      <c r="C81" s="70" t="s">
        <v>1810</v>
      </c>
      <c r="D81" s="70" t="str">
        <f t="shared" si="11"/>
        <v/>
      </c>
      <c r="E81" s="70" t="str">
        <f t="shared" si="12"/>
        <v/>
      </c>
      <c r="F81" s="70" t="str">
        <f t="shared" si="13"/>
        <v>&lt;/Sound&gt;</v>
      </c>
      <c r="G81" s="70" t="s">
        <v>1252</v>
      </c>
    </row>
    <row r="82" spans="1:7">
      <c r="A82" s="69" t="str">
        <f t="shared" si="15"/>
        <v>1</v>
      </c>
      <c r="B82" s="70" t="str">
        <f t="shared" si="10"/>
        <v>ninji_eat_full_loop</v>
      </c>
      <c r="C82" s="70" t="s">
        <v>1810</v>
      </c>
      <c r="D82" s="70" t="str">
        <f t="shared" si="11"/>
        <v>NINJI吃饱了的音效</v>
      </c>
      <c r="E82" s="70" t="str">
        <f t="shared" si="12"/>
        <v/>
      </c>
      <c r="F82" s="70" t="str">
        <f t="shared" si="13"/>
        <v>&lt;Sound Type="ninji_eat_full_loop" Storage="Remote" Dec="NINJI吃饱了的音效"&gt;</v>
      </c>
      <c r="G82" s="70" t="s">
        <v>1404</v>
      </c>
    </row>
    <row r="83" spans="1:7">
      <c r="A83" s="69" t="str">
        <f t="shared" si="15"/>
        <v>2</v>
      </c>
      <c r="B83" s="70" t="str">
        <f t="shared" si="10"/>
        <v/>
      </c>
      <c r="C83" s="70" t="s">
        <v>1810</v>
      </c>
      <c r="D83" s="70" t="str">
        <f t="shared" si="11"/>
        <v/>
      </c>
      <c r="E83" s="70" t="str">
        <f t="shared" si="12"/>
        <v>ninji_eat_full_loop</v>
      </c>
      <c r="F83" s="70" t="str">
        <f t="shared" si="13"/>
        <v xml:space="preserve">  &lt;Clip SoundPath="ninji_eat_full_loop" /&gt;</v>
      </c>
      <c r="G83" s="70" t="s">
        <v>1726</v>
      </c>
    </row>
    <row r="84" spans="1:7">
      <c r="A84" s="69" t="str">
        <f t="shared" si="15"/>
        <v>3</v>
      </c>
      <c r="B84" s="70" t="str">
        <f t="shared" si="10"/>
        <v/>
      </c>
      <c r="C84" s="70" t="s">
        <v>1810</v>
      </c>
      <c r="D84" s="70" t="str">
        <f t="shared" si="11"/>
        <v/>
      </c>
      <c r="E84" s="70" t="str">
        <f t="shared" si="12"/>
        <v/>
      </c>
      <c r="F84" s="70" t="str">
        <f t="shared" si="13"/>
        <v>&lt;/Sound&gt;</v>
      </c>
      <c r="G84" s="70" t="s">
        <v>1252</v>
      </c>
    </row>
    <row r="85" spans="1:7">
      <c r="A85" s="69" t="str">
        <f t="shared" si="15"/>
        <v>1</v>
      </c>
      <c r="B85" s="70" t="str">
        <f t="shared" si="10"/>
        <v>ninji_eat_satisfaction</v>
      </c>
      <c r="C85" s="70" t="s">
        <v>1810</v>
      </c>
      <c r="D85" s="70" t="str">
        <f t="shared" si="11"/>
        <v>NINJI吃满意的音效</v>
      </c>
      <c r="E85" s="70" t="str">
        <f t="shared" si="12"/>
        <v/>
      </c>
      <c r="F85" s="70" t="str">
        <f t="shared" si="13"/>
        <v>&lt;Sound Type="ninji_eat_satisfaction" Storage="Remote" Dec="NINJI吃满意的音效"&gt;</v>
      </c>
      <c r="G85" s="70" t="s">
        <v>1405</v>
      </c>
    </row>
    <row r="86" spans="1:7">
      <c r="A86" s="69" t="str">
        <f t="shared" si="15"/>
        <v>2</v>
      </c>
      <c r="B86" s="70" t="str">
        <f t="shared" si="10"/>
        <v/>
      </c>
      <c r="C86" s="70" t="s">
        <v>1810</v>
      </c>
      <c r="D86" s="70" t="str">
        <f t="shared" si="11"/>
        <v/>
      </c>
      <c r="E86" s="70" t="str">
        <f t="shared" si="12"/>
        <v>ninji_eat_satisfaction</v>
      </c>
      <c r="F86" s="70" t="str">
        <f t="shared" si="13"/>
        <v xml:space="preserve">  &lt;Clip SoundPath="ninji_eat_satisfaction" /&gt;</v>
      </c>
      <c r="G86" s="70" t="s">
        <v>1727</v>
      </c>
    </row>
    <row r="87" spans="1:7">
      <c r="A87" s="69" t="str">
        <f t="shared" si="15"/>
        <v>3</v>
      </c>
      <c r="B87" s="70" t="str">
        <f t="shared" si="10"/>
        <v/>
      </c>
      <c r="C87" s="70" t="s">
        <v>1810</v>
      </c>
      <c r="D87" s="70" t="str">
        <f t="shared" si="11"/>
        <v/>
      </c>
      <c r="E87" s="70" t="str">
        <f t="shared" si="12"/>
        <v/>
      </c>
      <c r="F87" s="70" t="str">
        <f t="shared" si="13"/>
        <v>&lt;/Sound&gt;</v>
      </c>
      <c r="G87" s="70" t="s">
        <v>1252</v>
      </c>
    </row>
    <row r="88" spans="1:7">
      <c r="A88" s="69" t="str">
        <f t="shared" si="14"/>
        <v>3</v>
      </c>
      <c r="B88" s="70" t="str">
        <f t="shared" si="10"/>
        <v/>
      </c>
      <c r="C88" s="70" t="s">
        <v>1810</v>
      </c>
      <c r="D88" s="70" t="str">
        <f t="shared" si="11"/>
        <v/>
      </c>
      <c r="E88" s="70" t="str">
        <f t="shared" si="12"/>
        <v/>
      </c>
      <c r="F88" s="70" t="str">
        <f t="shared" si="13"/>
        <v>&lt;!--========Sansa语音========--&gt;</v>
      </c>
      <c r="G88" s="70" t="s">
        <v>1799</v>
      </c>
    </row>
    <row r="89" spans="1:7">
      <c r="A89" s="69" t="str">
        <f t="shared" si="14"/>
        <v>1</v>
      </c>
      <c r="B89" s="70" t="str">
        <f t="shared" si="10"/>
        <v>san_level_end_01</v>
      </c>
      <c r="C89" s="70" t="s">
        <v>1810</v>
      </c>
      <c r="D89" s="70" t="str">
        <f t="shared" si="11"/>
        <v/>
      </c>
      <c r="E89" s="70" t="str">
        <f t="shared" si="12"/>
        <v/>
      </c>
      <c r="F89" s="70" t="str">
        <f t="shared" si="13"/>
        <v>&lt;Sound Type="san_level_end_01" Storage="Remote" Dec=""&gt;</v>
      </c>
      <c r="G89" s="70" t="s">
        <v>1264</v>
      </c>
    </row>
    <row r="90" spans="1:7">
      <c r="A90" s="69" t="str">
        <f t="shared" si="14"/>
        <v>2</v>
      </c>
      <c r="B90" s="70" t="str">
        <f t="shared" si="10"/>
        <v/>
      </c>
      <c r="C90" s="70" t="s">
        <v>1810</v>
      </c>
      <c r="D90" s="70" t="str">
        <f t="shared" si="11"/>
        <v/>
      </c>
      <c r="E90" s="70" t="str">
        <f t="shared" si="12"/>
        <v>san_level_end_01</v>
      </c>
      <c r="F90" s="70" t="str">
        <f t="shared" si="13"/>
        <v xml:space="preserve">  &lt;Clip SoundPath="san_level_end_01" /&gt;</v>
      </c>
      <c r="G90" s="70" t="s">
        <v>1473</v>
      </c>
    </row>
    <row r="91" spans="1:7">
      <c r="A91" s="69" t="str">
        <f t="shared" si="14"/>
        <v>3</v>
      </c>
      <c r="B91" s="70" t="str">
        <f t="shared" si="10"/>
        <v/>
      </c>
      <c r="C91" s="70" t="s">
        <v>1810</v>
      </c>
      <c r="D91" s="70" t="str">
        <f t="shared" si="11"/>
        <v/>
      </c>
      <c r="E91" s="70" t="str">
        <f t="shared" si="12"/>
        <v/>
      </c>
      <c r="F91" s="70" t="str">
        <f t="shared" si="13"/>
        <v>&lt;/Sound&gt;</v>
      </c>
      <c r="G91" s="70" t="s">
        <v>1252</v>
      </c>
    </row>
    <row r="92" spans="1:7">
      <c r="A92" s="69" t="str">
        <f t="shared" si="14"/>
        <v>1</v>
      </c>
      <c r="B92" s="70" t="str">
        <f t="shared" si="10"/>
        <v>san_hello_01</v>
      </c>
      <c r="C92" s="70" t="s">
        <v>1810</v>
      </c>
      <c r="D92" s="70" t="str">
        <f t="shared" si="11"/>
        <v/>
      </c>
      <c r="E92" s="70" t="str">
        <f t="shared" si="12"/>
        <v/>
      </c>
      <c r="F92" s="70" t="str">
        <f t="shared" si="13"/>
        <v>&lt;Sound Type="san_hello_01" Storage="Remote" Dec=""&gt;</v>
      </c>
      <c r="G92" s="70" t="s">
        <v>1265</v>
      </c>
    </row>
    <row r="93" spans="1:7">
      <c r="A93" s="69" t="str">
        <f t="shared" si="14"/>
        <v>2</v>
      </c>
      <c r="B93" s="70" t="str">
        <f t="shared" si="10"/>
        <v/>
      </c>
      <c r="C93" s="70" t="s">
        <v>1810</v>
      </c>
      <c r="D93" s="70" t="str">
        <f t="shared" si="11"/>
        <v/>
      </c>
      <c r="E93" s="70" t="str">
        <f t="shared" si="12"/>
        <v>san_hello_01</v>
      </c>
      <c r="F93" s="70" t="str">
        <f t="shared" si="13"/>
        <v xml:space="preserve">  &lt;Clip SoundPath="san_hello_01" /&gt;</v>
      </c>
      <c r="G93" s="70" t="s">
        <v>1474</v>
      </c>
    </row>
    <row r="94" spans="1:7">
      <c r="A94" s="69" t="str">
        <f t="shared" si="14"/>
        <v>3</v>
      </c>
      <c r="B94" s="70" t="str">
        <f t="shared" si="10"/>
        <v/>
      </c>
      <c r="C94" s="70" t="s">
        <v>1810</v>
      </c>
      <c r="D94" s="70" t="str">
        <f t="shared" si="11"/>
        <v/>
      </c>
      <c r="E94" s="70" t="str">
        <f t="shared" si="12"/>
        <v/>
      </c>
      <c r="F94" s="70" t="str">
        <f t="shared" si="13"/>
        <v>&lt;/Sound&gt;</v>
      </c>
      <c r="G94" s="70" t="s">
        <v>1252</v>
      </c>
    </row>
    <row r="95" spans="1:7">
      <c r="A95" s="69" t="str">
        <f t="shared" si="14"/>
        <v>1</v>
      </c>
      <c r="B95" s="70" t="str">
        <f t="shared" si="10"/>
        <v>san_sleep_begin_01</v>
      </c>
      <c r="C95" s="70" t="s">
        <v>1810</v>
      </c>
      <c r="D95" s="70" t="str">
        <f t="shared" si="11"/>
        <v/>
      </c>
      <c r="E95" s="70" t="str">
        <f t="shared" si="12"/>
        <v/>
      </c>
      <c r="F95" s="70" t="str">
        <f t="shared" si="13"/>
        <v>&lt;Sound Type="san_sleep_begin_01" Storage="Remote" Dec=""&gt;</v>
      </c>
      <c r="G95" s="70" t="s">
        <v>1266</v>
      </c>
    </row>
    <row r="96" spans="1:7">
      <c r="A96" s="69" t="str">
        <f t="shared" si="14"/>
        <v>2</v>
      </c>
      <c r="B96" s="70" t="str">
        <f t="shared" si="10"/>
        <v/>
      </c>
      <c r="C96" s="70" t="s">
        <v>1810</v>
      </c>
      <c r="D96" s="70" t="str">
        <f t="shared" si="11"/>
        <v/>
      </c>
      <c r="E96" s="70" t="str">
        <f t="shared" si="12"/>
        <v>san_nod_01_01</v>
      </c>
      <c r="F96" s="70" t="str">
        <f t="shared" si="13"/>
        <v xml:space="preserve">  &lt;Clip SoundPath="san_nod_01_01" /&gt;</v>
      </c>
      <c r="G96" s="70" t="s">
        <v>1475</v>
      </c>
    </row>
    <row r="97" spans="1:7">
      <c r="A97" s="69" t="str">
        <f t="shared" si="14"/>
        <v>2</v>
      </c>
      <c r="B97" s="70" t="str">
        <f t="shared" si="10"/>
        <v/>
      </c>
      <c r="C97" s="70" t="s">
        <v>1810</v>
      </c>
      <c r="D97" s="70" t="str">
        <f t="shared" si="11"/>
        <v/>
      </c>
      <c r="E97" s="70" t="str">
        <f t="shared" si="12"/>
        <v>san_nod_01_02</v>
      </c>
      <c r="F97" s="70" t="str">
        <f t="shared" si="13"/>
        <v xml:space="preserve">  &lt;Clip SoundPath="san_nod_01_02" /&gt;</v>
      </c>
      <c r="G97" s="70" t="s">
        <v>1476</v>
      </c>
    </row>
    <row r="98" spans="1:7">
      <c r="A98" s="69" t="str">
        <f t="shared" si="14"/>
        <v>2</v>
      </c>
      <c r="B98" s="70" t="str">
        <f t="shared" si="10"/>
        <v/>
      </c>
      <c r="C98" s="70" t="s">
        <v>1810</v>
      </c>
      <c r="D98" s="70" t="str">
        <f t="shared" si="11"/>
        <v/>
      </c>
      <c r="E98" s="70" t="str">
        <f t="shared" si="12"/>
        <v>san_nod_01_03</v>
      </c>
      <c r="F98" s="70" t="str">
        <f t="shared" si="13"/>
        <v xml:space="preserve">  &lt;Clip SoundPath="san_nod_01_03" /&gt;</v>
      </c>
      <c r="G98" s="70" t="s">
        <v>1477</v>
      </c>
    </row>
    <row r="99" spans="1:7">
      <c r="A99" s="69" t="str">
        <f t="shared" si="14"/>
        <v>3</v>
      </c>
      <c r="B99" s="70" t="str">
        <f t="shared" si="10"/>
        <v/>
      </c>
      <c r="C99" s="70" t="s">
        <v>1810</v>
      </c>
      <c r="D99" s="70" t="str">
        <f t="shared" si="11"/>
        <v/>
      </c>
      <c r="E99" s="70" t="str">
        <f t="shared" si="12"/>
        <v/>
      </c>
      <c r="F99" s="70" t="str">
        <f t="shared" si="13"/>
        <v>&lt;/Sound&gt;</v>
      </c>
      <c r="G99" s="70" t="s">
        <v>1252</v>
      </c>
    </row>
    <row r="100" spans="1:7">
      <c r="A100" s="69" t="str">
        <f t="shared" si="14"/>
        <v>1</v>
      </c>
      <c r="B100" s="70" t="str">
        <f t="shared" si="10"/>
        <v>san_friend_search_01</v>
      </c>
      <c r="C100" s="70" t="s">
        <v>1810</v>
      </c>
      <c r="D100" s="70" t="str">
        <f t="shared" si="11"/>
        <v/>
      </c>
      <c r="E100" s="70" t="str">
        <f t="shared" si="12"/>
        <v/>
      </c>
      <c r="F100" s="70" t="str">
        <f t="shared" si="13"/>
        <v>&lt;Sound Type="san_friend_search_01" Storage="Remote" Dec=""&gt;</v>
      </c>
      <c r="G100" s="70" t="s">
        <v>1267</v>
      </c>
    </row>
    <row r="101" spans="1:7">
      <c r="A101" s="69" t="str">
        <f t="shared" si="14"/>
        <v>2</v>
      </c>
      <c r="B101" s="70" t="str">
        <f t="shared" si="10"/>
        <v/>
      </c>
      <c r="C101" s="70" t="s">
        <v>1810</v>
      </c>
      <c r="D101" s="70" t="str">
        <f t="shared" si="11"/>
        <v/>
      </c>
      <c r="E101" s="70" t="str">
        <f t="shared" si="12"/>
        <v>san_friend_search_01</v>
      </c>
      <c r="F101" s="70" t="str">
        <f t="shared" si="13"/>
        <v xml:space="preserve">  &lt;Clip SoundPath="san_friend_search_01" /&gt;</v>
      </c>
      <c r="G101" s="70" t="s">
        <v>1478</v>
      </c>
    </row>
    <row r="102" spans="1:7">
      <c r="A102" s="69" t="str">
        <f t="shared" si="14"/>
        <v>3</v>
      </c>
      <c r="B102" s="70" t="str">
        <f t="shared" si="10"/>
        <v/>
      </c>
      <c r="C102" s="70" t="s">
        <v>1810</v>
      </c>
      <c r="D102" s="70" t="str">
        <f t="shared" si="11"/>
        <v/>
      </c>
      <c r="E102" s="70" t="str">
        <f t="shared" si="12"/>
        <v/>
      </c>
      <c r="F102" s="70" t="str">
        <f t="shared" si="13"/>
        <v>&lt;/Sound&gt;</v>
      </c>
      <c r="G102" s="70" t="s">
        <v>1252</v>
      </c>
    </row>
    <row r="103" spans="1:7">
      <c r="A103" s="69" t="str">
        <f t="shared" si="14"/>
        <v>1</v>
      </c>
      <c r="B103" s="70" t="str">
        <f t="shared" si="10"/>
        <v>san_friend_host_01</v>
      </c>
      <c r="C103" s="70" t="s">
        <v>1810</v>
      </c>
      <c r="D103" s="70" t="str">
        <f t="shared" si="11"/>
        <v/>
      </c>
      <c r="E103" s="70" t="str">
        <f t="shared" si="12"/>
        <v/>
      </c>
      <c r="F103" s="70" t="str">
        <f t="shared" si="13"/>
        <v>&lt;Sound Type="san_friend_host_01" Storage="Remote" Dec=""&gt;</v>
      </c>
      <c r="G103" s="70" t="s">
        <v>1268</v>
      </c>
    </row>
    <row r="104" spans="1:7">
      <c r="A104" s="69" t="str">
        <f t="shared" si="14"/>
        <v>2</v>
      </c>
      <c r="B104" s="70" t="str">
        <f t="shared" si="10"/>
        <v/>
      </c>
      <c r="C104" s="70" t="s">
        <v>1810</v>
      </c>
      <c r="D104" s="70" t="str">
        <f t="shared" si="11"/>
        <v/>
      </c>
      <c r="E104" s="70" t="str">
        <f t="shared" si="12"/>
        <v>san_friend_host_01</v>
      </c>
      <c r="F104" s="70" t="str">
        <f t="shared" si="13"/>
        <v xml:space="preserve">  &lt;Clip SoundPath="san_friend_host_01" /&gt;</v>
      </c>
      <c r="G104" s="70" t="s">
        <v>1479</v>
      </c>
    </row>
    <row r="105" spans="1:7">
      <c r="A105" s="69" t="str">
        <f t="shared" si="14"/>
        <v>3</v>
      </c>
      <c r="B105" s="70" t="str">
        <f t="shared" si="10"/>
        <v/>
      </c>
      <c r="C105" s="70" t="s">
        <v>1810</v>
      </c>
      <c r="D105" s="70" t="str">
        <f t="shared" si="11"/>
        <v/>
      </c>
      <c r="E105" s="70" t="str">
        <f t="shared" si="12"/>
        <v/>
      </c>
      <c r="F105" s="70" t="str">
        <f t="shared" si="13"/>
        <v>&lt;/Sound&gt;</v>
      </c>
      <c r="G105" s="70" t="s">
        <v>1252</v>
      </c>
    </row>
    <row r="106" spans="1:7">
      <c r="A106" s="69" t="str">
        <f t="shared" si="14"/>
        <v>1</v>
      </c>
      <c r="B106" s="70" t="str">
        <f t="shared" si="10"/>
        <v>san_friend_guest_01</v>
      </c>
      <c r="C106" s="70" t="s">
        <v>1810</v>
      </c>
      <c r="D106" s="70" t="str">
        <f t="shared" si="11"/>
        <v/>
      </c>
      <c r="E106" s="70" t="str">
        <f t="shared" si="12"/>
        <v/>
      </c>
      <c r="F106" s="70" t="str">
        <f t="shared" si="13"/>
        <v>&lt;Sound Type="san_friend_guest_01" Storage="Remote" Dec=""&gt;</v>
      </c>
      <c r="G106" s="70" t="s">
        <v>1269</v>
      </c>
    </row>
    <row r="107" spans="1:7">
      <c r="A107" s="69" t="str">
        <f t="shared" si="14"/>
        <v>2</v>
      </c>
      <c r="B107" s="70" t="str">
        <f t="shared" si="10"/>
        <v/>
      </c>
      <c r="C107" s="70" t="s">
        <v>1810</v>
      </c>
      <c r="D107" s="70" t="str">
        <f t="shared" si="11"/>
        <v/>
      </c>
      <c r="E107" s="70" t="str">
        <f t="shared" si="12"/>
        <v>san_friend_guest_01</v>
      </c>
      <c r="F107" s="70" t="str">
        <f t="shared" si="13"/>
        <v xml:space="preserve">  &lt;Clip SoundPath="san_friend_guest_01" /&gt;</v>
      </c>
      <c r="G107" s="70" t="s">
        <v>1480</v>
      </c>
    </row>
    <row r="108" spans="1:7">
      <c r="A108" s="69" t="str">
        <f t="shared" si="14"/>
        <v>3</v>
      </c>
      <c r="B108" s="70" t="str">
        <f t="shared" si="10"/>
        <v/>
      </c>
      <c r="C108" s="70" t="s">
        <v>1810</v>
      </c>
      <c r="D108" s="70" t="str">
        <f t="shared" si="11"/>
        <v/>
      </c>
      <c r="E108" s="70" t="str">
        <f t="shared" si="12"/>
        <v/>
      </c>
      <c r="F108" s="70" t="str">
        <f t="shared" si="13"/>
        <v>&lt;/Sound&gt;</v>
      </c>
      <c r="G108" s="70" t="s">
        <v>1252</v>
      </c>
    </row>
    <row r="109" spans="1:7">
      <c r="A109" s="69" t="str">
        <f t="shared" si="14"/>
        <v>1</v>
      </c>
      <c r="B109" s="70" t="str">
        <f t="shared" si="10"/>
        <v>san_friend_guest_out_01</v>
      </c>
      <c r="C109" s="70" t="s">
        <v>1810</v>
      </c>
      <c r="D109" s="70" t="str">
        <f t="shared" si="11"/>
        <v/>
      </c>
      <c r="E109" s="70" t="str">
        <f t="shared" si="12"/>
        <v/>
      </c>
      <c r="F109" s="70" t="str">
        <f t="shared" si="13"/>
        <v>&lt;Sound Type="san_friend_guest_out_01" Storage="Remote" Dec=""&gt;</v>
      </c>
      <c r="G109" s="70" t="s">
        <v>1270</v>
      </c>
    </row>
    <row r="110" spans="1:7">
      <c r="A110" s="69" t="str">
        <f t="shared" si="14"/>
        <v>2</v>
      </c>
      <c r="B110" s="70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70" t="s">
        <v>1810</v>
      </c>
      <c r="D110" s="70" t="str">
        <f t="shared" ref="D110:D167" si="17">IF(ISERROR(FIND("Des=",G110))=FALSE,MID(G110,FIND("Des=""",G110)+5,FIND("""&gt;",G110)-FIND("Des=""",G110)-5),"")</f>
        <v/>
      </c>
      <c r="E110" s="70" t="str">
        <f t="shared" ref="E110:E167" si="18">IF(ISERROR(FIND("&lt;Clip",G110))=FALSE,MID(G110,FIND("SoundPath=""",G110)+11,FIND(""" /&gt;",G110)-FIND("SoundPath=""",G110)-11),"")</f>
        <v>san_friend_guest_out_01</v>
      </c>
      <c r="F110" s="70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70" t="s">
        <v>1481</v>
      </c>
    </row>
    <row r="111" spans="1:7">
      <c r="A111" s="69" t="str">
        <f t="shared" si="14"/>
        <v>3</v>
      </c>
      <c r="B111" s="70" t="str">
        <f t="shared" si="16"/>
        <v/>
      </c>
      <c r="C111" s="70" t="s">
        <v>1810</v>
      </c>
      <c r="D111" s="70" t="str">
        <f t="shared" si="17"/>
        <v/>
      </c>
      <c r="E111" s="70" t="str">
        <f t="shared" si="18"/>
        <v/>
      </c>
      <c r="F111" s="70" t="str">
        <f t="shared" si="19"/>
        <v>&lt;/Sound&gt;</v>
      </c>
      <c r="G111" s="70" t="s">
        <v>1252</v>
      </c>
    </row>
    <row r="112" spans="1:7">
      <c r="A112" s="69" t="str">
        <f t="shared" si="14"/>
        <v>1</v>
      </c>
      <c r="B112" s="70" t="str">
        <f t="shared" si="16"/>
        <v>san_friend_guest_back_01</v>
      </c>
      <c r="C112" s="70" t="s">
        <v>1810</v>
      </c>
      <c r="D112" s="70" t="str">
        <f t="shared" si="17"/>
        <v/>
      </c>
      <c r="E112" s="70" t="str">
        <f t="shared" si="18"/>
        <v/>
      </c>
      <c r="F112" s="70" t="str">
        <f t="shared" si="19"/>
        <v>&lt;Sound Type="san_friend_guest_back_01" Storage="Remote" Dec=""&gt;</v>
      </c>
      <c r="G112" s="70" t="s">
        <v>1271</v>
      </c>
    </row>
    <row r="113" spans="1:7">
      <c r="A113" s="69" t="str">
        <f t="shared" si="14"/>
        <v>2</v>
      </c>
      <c r="B113" s="70" t="str">
        <f t="shared" si="16"/>
        <v/>
      </c>
      <c r="C113" s="70" t="s">
        <v>1810</v>
      </c>
      <c r="D113" s="70" t="str">
        <f t="shared" si="17"/>
        <v/>
      </c>
      <c r="E113" s="70" t="str">
        <f t="shared" si="18"/>
        <v>san_friend_guest_back_01</v>
      </c>
      <c r="F113" s="70" t="str">
        <f t="shared" si="19"/>
        <v xml:space="preserve">  &lt;Clip SoundPath="san_friend_guest_back_01" /&gt;</v>
      </c>
      <c r="G113" s="70" t="s">
        <v>1482</v>
      </c>
    </row>
    <row r="114" spans="1:7">
      <c r="A114" s="69" t="str">
        <f t="shared" si="14"/>
        <v>3</v>
      </c>
      <c r="B114" s="70" t="str">
        <f t="shared" si="16"/>
        <v/>
      </c>
      <c r="C114" s="70" t="s">
        <v>1810</v>
      </c>
      <c r="D114" s="70" t="str">
        <f t="shared" si="17"/>
        <v/>
      </c>
      <c r="E114" s="70" t="str">
        <f t="shared" si="18"/>
        <v/>
      </c>
      <c r="F114" s="70" t="str">
        <f t="shared" si="19"/>
        <v>&lt;/Sound&gt;</v>
      </c>
      <c r="G114" s="70" t="s">
        <v>1252</v>
      </c>
    </row>
    <row r="115" spans="1:7">
      <c r="A115" s="69" t="str">
        <f t="shared" si="14"/>
        <v>1</v>
      </c>
      <c r="B115" s="70" t="str">
        <f t="shared" si="16"/>
        <v>san_friend_fail_01</v>
      </c>
      <c r="C115" s="70" t="s">
        <v>1810</v>
      </c>
      <c r="D115" s="70" t="str">
        <f t="shared" si="17"/>
        <v/>
      </c>
      <c r="E115" s="70" t="str">
        <f t="shared" si="18"/>
        <v/>
      </c>
      <c r="F115" s="70" t="str">
        <f t="shared" si="19"/>
        <v>&lt;Sound Type="san_friend_fail_01" Storage="Remote" Dec=""&gt;</v>
      </c>
      <c r="G115" s="70" t="s">
        <v>1272</v>
      </c>
    </row>
    <row r="116" spans="1:7">
      <c r="A116" s="69" t="str">
        <f t="shared" si="14"/>
        <v>2</v>
      </c>
      <c r="B116" s="70" t="str">
        <f t="shared" si="16"/>
        <v/>
      </c>
      <c r="C116" s="70" t="s">
        <v>1810</v>
      </c>
      <c r="D116" s="70" t="str">
        <f t="shared" si="17"/>
        <v/>
      </c>
      <c r="E116" s="70" t="str">
        <f t="shared" si="18"/>
        <v>san_friend_fail_01</v>
      </c>
      <c r="F116" s="70" t="str">
        <f t="shared" si="19"/>
        <v xml:space="preserve">  &lt;Clip SoundPath="san_friend_fail_01" /&gt;</v>
      </c>
      <c r="G116" s="70" t="s">
        <v>1483</v>
      </c>
    </row>
    <row r="117" spans="1:7">
      <c r="A117" s="69" t="str">
        <f t="shared" si="14"/>
        <v>3</v>
      </c>
      <c r="B117" s="70" t="str">
        <f t="shared" si="16"/>
        <v/>
      </c>
      <c r="C117" s="70" t="s">
        <v>1810</v>
      </c>
      <c r="D117" s="70" t="str">
        <f t="shared" si="17"/>
        <v/>
      </c>
      <c r="E117" s="70" t="str">
        <f t="shared" si="18"/>
        <v/>
      </c>
      <c r="F117" s="70" t="str">
        <f t="shared" si="19"/>
        <v>&lt;/Sound&gt;</v>
      </c>
      <c r="G117" s="70" t="s">
        <v>1252</v>
      </c>
    </row>
    <row r="118" spans="1:7">
      <c r="A118" s="69" t="str">
        <f t="shared" si="14"/>
        <v>1</v>
      </c>
      <c r="B118" s="70" t="str">
        <f t="shared" si="16"/>
        <v>san_sleep_end_01</v>
      </c>
      <c r="C118" s="70" t="s">
        <v>1810</v>
      </c>
      <c r="D118" s="70" t="str">
        <f t="shared" si="17"/>
        <v/>
      </c>
      <c r="E118" s="70" t="str">
        <f t="shared" si="18"/>
        <v/>
      </c>
      <c r="F118" s="70" t="str">
        <f t="shared" si="19"/>
        <v>&lt;Sound Type="san_sleep_end_01" Storage="Remote" Dec=""&gt;</v>
      </c>
      <c r="G118" s="70" t="s">
        <v>1273</v>
      </c>
    </row>
    <row r="119" spans="1:7">
      <c r="A119" s="69" t="str">
        <f t="shared" si="14"/>
        <v>2</v>
      </c>
      <c r="B119" s="70" t="str">
        <f t="shared" si="16"/>
        <v/>
      </c>
      <c r="C119" s="70" t="s">
        <v>1810</v>
      </c>
      <c r="D119" s="70" t="str">
        <f t="shared" si="17"/>
        <v/>
      </c>
      <c r="E119" s="70" t="str">
        <f t="shared" si="18"/>
        <v>san_morning_01_01</v>
      </c>
      <c r="F119" s="70" t="str">
        <f t="shared" si="19"/>
        <v xml:space="preserve">  &lt;Clip SoundPath="san_morning_01_01" /&gt;</v>
      </c>
      <c r="G119" s="70" t="s">
        <v>1484</v>
      </c>
    </row>
    <row r="120" spans="1:7">
      <c r="A120" s="69" t="str">
        <f t="shared" si="14"/>
        <v>2</v>
      </c>
      <c r="B120" s="70" t="str">
        <f t="shared" si="16"/>
        <v/>
      </c>
      <c r="C120" s="70" t="s">
        <v>1810</v>
      </c>
      <c r="D120" s="70" t="str">
        <f t="shared" si="17"/>
        <v/>
      </c>
      <c r="E120" s="70" t="str">
        <f t="shared" si="18"/>
        <v>san_morning_01_02</v>
      </c>
      <c r="F120" s="70" t="str">
        <f t="shared" si="19"/>
        <v xml:space="preserve">  &lt;Clip SoundPath="san_morning_01_02" /&gt;</v>
      </c>
      <c r="G120" s="70" t="s">
        <v>1485</v>
      </c>
    </row>
    <row r="121" spans="1:7">
      <c r="A121" s="69" t="str">
        <f t="shared" si="14"/>
        <v>2</v>
      </c>
      <c r="B121" s="70" t="str">
        <f t="shared" si="16"/>
        <v/>
      </c>
      <c r="C121" s="70" t="s">
        <v>1810</v>
      </c>
      <c r="D121" s="70" t="str">
        <f t="shared" si="17"/>
        <v/>
      </c>
      <c r="E121" s="70" t="str">
        <f t="shared" si="18"/>
        <v>san_morning_01_03</v>
      </c>
      <c r="F121" s="70" t="str">
        <f t="shared" si="19"/>
        <v xml:space="preserve">  &lt;Clip SoundPath="san_morning_01_03" /&gt;</v>
      </c>
      <c r="G121" s="70" t="s">
        <v>1486</v>
      </c>
    </row>
    <row r="122" spans="1:7">
      <c r="A122" s="69" t="str">
        <f t="shared" si="14"/>
        <v>2</v>
      </c>
      <c r="B122" s="70" t="str">
        <f t="shared" si="16"/>
        <v/>
      </c>
      <c r="C122" s="70" t="s">
        <v>1810</v>
      </c>
      <c r="D122" s="70" t="str">
        <f t="shared" si="17"/>
        <v/>
      </c>
      <c r="E122" s="70" t="str">
        <f t="shared" si="18"/>
        <v>san_morning_01_04</v>
      </c>
      <c r="F122" s="70" t="str">
        <f t="shared" si="19"/>
        <v xml:space="preserve">  &lt;Clip SoundPath="san_morning_01_04" /&gt;</v>
      </c>
      <c r="G122" s="70" t="s">
        <v>1487</v>
      </c>
    </row>
    <row r="123" spans="1:7">
      <c r="A123" s="69" t="str">
        <f t="shared" si="14"/>
        <v>2</v>
      </c>
      <c r="B123" s="70" t="str">
        <f t="shared" si="16"/>
        <v/>
      </c>
      <c r="C123" s="70" t="s">
        <v>1810</v>
      </c>
      <c r="D123" s="70" t="str">
        <f t="shared" si="17"/>
        <v/>
      </c>
      <c r="E123" s="70" t="str">
        <f t="shared" si="18"/>
        <v>san_morning_01_05</v>
      </c>
      <c r="F123" s="70" t="str">
        <f t="shared" si="19"/>
        <v xml:space="preserve">  &lt;Clip SoundPath="san_morning_01_05" /&gt;</v>
      </c>
      <c r="G123" s="70" t="s">
        <v>1488</v>
      </c>
    </row>
    <row r="124" spans="1:7">
      <c r="A124" s="69" t="str">
        <f t="shared" si="14"/>
        <v>2</v>
      </c>
      <c r="B124" s="70" t="str">
        <f t="shared" si="16"/>
        <v/>
      </c>
      <c r="C124" s="70" t="s">
        <v>1810</v>
      </c>
      <c r="D124" s="70" t="str">
        <f t="shared" si="17"/>
        <v/>
      </c>
      <c r="E124" s="70" t="str">
        <f t="shared" si="18"/>
        <v>san_morning_01_06</v>
      </c>
      <c r="F124" s="70" t="str">
        <f t="shared" si="19"/>
        <v xml:space="preserve">  &lt;Clip SoundPath="san_morning_01_06" /&gt;</v>
      </c>
      <c r="G124" s="70" t="s">
        <v>1489</v>
      </c>
    </row>
    <row r="125" spans="1:7">
      <c r="A125" s="69" t="str">
        <f t="shared" si="14"/>
        <v>2</v>
      </c>
      <c r="B125" s="70" t="str">
        <f t="shared" si="16"/>
        <v/>
      </c>
      <c r="C125" s="70" t="s">
        <v>1810</v>
      </c>
      <c r="D125" s="70" t="str">
        <f t="shared" si="17"/>
        <v/>
      </c>
      <c r="E125" s="70" t="str">
        <f t="shared" si="18"/>
        <v>san_morning_01_07</v>
      </c>
      <c r="F125" s="70" t="str">
        <f t="shared" si="19"/>
        <v xml:space="preserve">  &lt;Clip SoundPath="san_morning_01_07" /&gt;</v>
      </c>
      <c r="G125" s="70" t="s">
        <v>1490</v>
      </c>
    </row>
    <row r="126" spans="1:7">
      <c r="A126" s="69" t="str">
        <f t="shared" si="14"/>
        <v>2</v>
      </c>
      <c r="B126" s="70" t="str">
        <f t="shared" si="16"/>
        <v/>
      </c>
      <c r="C126" s="70" t="s">
        <v>1810</v>
      </c>
      <c r="D126" s="70" t="str">
        <f t="shared" si="17"/>
        <v/>
      </c>
      <c r="E126" s="70" t="str">
        <f t="shared" si="18"/>
        <v>san_morning_01_08</v>
      </c>
      <c r="F126" s="70" t="str">
        <f t="shared" si="19"/>
        <v xml:space="preserve">  &lt;Clip SoundPath="san_morning_01_08" /&gt;</v>
      </c>
      <c r="G126" s="70" t="s">
        <v>1491</v>
      </c>
    </row>
    <row r="127" spans="1:7">
      <c r="A127" s="69" t="str">
        <f t="shared" si="14"/>
        <v>3</v>
      </c>
      <c r="B127" s="70" t="str">
        <f t="shared" si="16"/>
        <v/>
      </c>
      <c r="C127" s="70" t="s">
        <v>1810</v>
      </c>
      <c r="D127" s="70" t="str">
        <f t="shared" si="17"/>
        <v/>
      </c>
      <c r="E127" s="70" t="str">
        <f t="shared" si="18"/>
        <v/>
      </c>
      <c r="F127" s="70" t="str">
        <f t="shared" si="19"/>
        <v>&lt;/Sound&gt;</v>
      </c>
      <c r="G127" s="70" t="s">
        <v>1252</v>
      </c>
    </row>
    <row r="128" spans="1:7">
      <c r="A128" s="69" t="str">
        <f t="shared" si="14"/>
        <v>1</v>
      </c>
      <c r="B128" s="70" t="str">
        <f t="shared" si="16"/>
        <v>san_play_up_01</v>
      </c>
      <c r="C128" s="70" t="s">
        <v>1810</v>
      </c>
      <c r="D128" s="70" t="str">
        <f t="shared" si="17"/>
        <v/>
      </c>
      <c r="E128" s="70" t="str">
        <f t="shared" si="18"/>
        <v/>
      </c>
      <c r="F128" s="70" t="str">
        <f t="shared" si="19"/>
        <v>&lt;Sound Type="san_play_up_01" Storage="Remote" Dec=""&gt;</v>
      </c>
      <c r="G128" s="70" t="s">
        <v>1274</v>
      </c>
    </row>
    <row r="129" spans="1:7">
      <c r="A129" s="69" t="str">
        <f t="shared" si="14"/>
        <v>2</v>
      </c>
      <c r="B129" s="70" t="str">
        <f t="shared" si="16"/>
        <v/>
      </c>
      <c r="C129" s="70" t="s">
        <v>1810</v>
      </c>
      <c r="D129" s="70" t="str">
        <f t="shared" si="17"/>
        <v/>
      </c>
      <c r="E129" s="70" t="str">
        <f t="shared" si="18"/>
        <v>san_play_up_01</v>
      </c>
      <c r="F129" s="70" t="str">
        <f t="shared" si="19"/>
        <v xml:space="preserve">  &lt;Clip SoundPath="san_play_up_01" /&gt;</v>
      </c>
      <c r="G129" s="70" t="s">
        <v>1492</v>
      </c>
    </row>
    <row r="130" spans="1:7">
      <c r="A130" s="69" t="str">
        <f t="shared" si="14"/>
        <v>2</v>
      </c>
      <c r="B130" s="70" t="str">
        <f t="shared" si="16"/>
        <v/>
      </c>
      <c r="C130" s="70" t="s">
        <v>1810</v>
      </c>
      <c r="D130" s="70" t="str">
        <f t="shared" si="17"/>
        <v/>
      </c>
      <c r="E130" s="70" t="str">
        <f t="shared" si="18"/>
        <v>san_play_up_02</v>
      </c>
      <c r="F130" s="70" t="str">
        <f t="shared" si="19"/>
        <v xml:space="preserve">  &lt;Clip SoundPath="san_play_up_02" /&gt;</v>
      </c>
      <c r="G130" s="70" t="s">
        <v>1493</v>
      </c>
    </row>
    <row r="131" spans="1:7">
      <c r="A131" s="69" t="str">
        <f t="shared" si="14"/>
        <v>2</v>
      </c>
      <c r="B131" s="70" t="str">
        <f t="shared" si="16"/>
        <v/>
      </c>
      <c r="C131" s="70" t="s">
        <v>1810</v>
      </c>
      <c r="D131" s="70" t="str">
        <f t="shared" si="17"/>
        <v/>
      </c>
      <c r="E131" s="70" t="str">
        <f t="shared" si="18"/>
        <v>san_play_up_03</v>
      </c>
      <c r="F131" s="70" t="str">
        <f t="shared" si="19"/>
        <v xml:space="preserve">  &lt;Clip SoundPath="san_play_up_03" /&gt;</v>
      </c>
      <c r="G131" s="70" t="s">
        <v>1494</v>
      </c>
    </row>
    <row r="132" spans="1:7">
      <c r="A132" s="69" t="str">
        <f t="shared" ref="A132:A206" si="20">IF(ISERROR(FIND("&lt;Sound",G132))=FALSE,"1",IF(ISERROR(FIND("&lt;Clip",G132))=FALSE,"2","3"))</f>
        <v>2</v>
      </c>
      <c r="B132" s="70" t="str">
        <f t="shared" si="16"/>
        <v/>
      </c>
      <c r="C132" s="70" t="s">
        <v>1810</v>
      </c>
      <c r="D132" s="70" t="str">
        <f t="shared" si="17"/>
        <v/>
      </c>
      <c r="E132" s="70" t="str">
        <f t="shared" si="18"/>
        <v>san_play_up_04</v>
      </c>
      <c r="F132" s="70" t="str">
        <f t="shared" si="19"/>
        <v xml:space="preserve">  &lt;Clip SoundPath="san_play_up_04" /&gt;</v>
      </c>
      <c r="G132" s="70" t="s">
        <v>1495</v>
      </c>
    </row>
    <row r="133" spans="1:7">
      <c r="A133" s="69" t="str">
        <f t="shared" si="20"/>
        <v>2</v>
      </c>
      <c r="B133" s="70" t="str">
        <f t="shared" si="16"/>
        <v/>
      </c>
      <c r="C133" s="70" t="s">
        <v>1810</v>
      </c>
      <c r="D133" s="70" t="str">
        <f t="shared" si="17"/>
        <v/>
      </c>
      <c r="E133" s="70" t="str">
        <f t="shared" si="18"/>
        <v>san_play_up_05</v>
      </c>
      <c r="F133" s="70" t="str">
        <f t="shared" si="19"/>
        <v xml:space="preserve">  &lt;Clip SoundPath="san_play_up_05" /&gt;</v>
      </c>
      <c r="G133" s="70" t="s">
        <v>1496</v>
      </c>
    </row>
    <row r="134" spans="1:7">
      <c r="A134" s="69" t="str">
        <f t="shared" si="20"/>
        <v>3</v>
      </c>
      <c r="B134" s="70" t="str">
        <f t="shared" si="16"/>
        <v/>
      </c>
      <c r="C134" s="70" t="s">
        <v>1810</v>
      </c>
      <c r="D134" s="70" t="str">
        <f t="shared" si="17"/>
        <v/>
      </c>
      <c r="E134" s="70" t="str">
        <f t="shared" si="18"/>
        <v/>
      </c>
      <c r="F134" s="70" t="str">
        <f t="shared" si="19"/>
        <v>&lt;/Sound&gt;</v>
      </c>
      <c r="G134" s="70" t="s">
        <v>1252</v>
      </c>
    </row>
    <row r="135" spans="1:7">
      <c r="A135" s="69" t="str">
        <f t="shared" si="20"/>
        <v>1</v>
      </c>
      <c r="B135" s="70" t="str">
        <f t="shared" si="16"/>
        <v>san_play_down_01</v>
      </c>
      <c r="C135" s="70" t="s">
        <v>1810</v>
      </c>
      <c r="D135" s="70" t="str">
        <f t="shared" si="17"/>
        <v/>
      </c>
      <c r="E135" s="70" t="str">
        <f t="shared" si="18"/>
        <v/>
      </c>
      <c r="F135" s="70" t="str">
        <f t="shared" si="19"/>
        <v>&lt;Sound Type="san_play_down_01" Storage="Remote" Dec=""&gt;</v>
      </c>
      <c r="G135" s="70" t="s">
        <v>1275</v>
      </c>
    </row>
    <row r="136" spans="1:7">
      <c r="A136" s="69" t="str">
        <f t="shared" si="20"/>
        <v>2</v>
      </c>
      <c r="B136" s="70" t="str">
        <f t="shared" si="16"/>
        <v/>
      </c>
      <c r="C136" s="70" t="s">
        <v>1810</v>
      </c>
      <c r="D136" s="70" t="str">
        <f t="shared" si="17"/>
        <v/>
      </c>
      <c r="E136" s="70" t="str">
        <f t="shared" si="18"/>
        <v>san_play_down_01</v>
      </c>
      <c r="F136" s="70" t="str">
        <f t="shared" si="19"/>
        <v xml:space="preserve">  &lt;Clip SoundPath="san_play_down_01" /&gt;</v>
      </c>
      <c r="G136" s="70" t="s">
        <v>1497</v>
      </c>
    </row>
    <row r="137" spans="1:7">
      <c r="A137" s="69" t="str">
        <f t="shared" si="20"/>
        <v>2</v>
      </c>
      <c r="B137" s="70" t="str">
        <f t="shared" si="16"/>
        <v/>
      </c>
      <c r="C137" s="70" t="s">
        <v>1810</v>
      </c>
      <c r="D137" s="70" t="str">
        <f t="shared" si="17"/>
        <v/>
      </c>
      <c r="E137" s="70" t="str">
        <f t="shared" si="18"/>
        <v>san_play_down_02</v>
      </c>
      <c r="F137" s="70" t="str">
        <f t="shared" si="19"/>
        <v xml:space="preserve">  &lt;Clip SoundPath="san_play_down_02" /&gt;</v>
      </c>
      <c r="G137" s="70" t="s">
        <v>1498</v>
      </c>
    </row>
    <row r="138" spans="1:7">
      <c r="A138" s="69" t="str">
        <f t="shared" si="20"/>
        <v>2</v>
      </c>
      <c r="B138" s="70" t="str">
        <f t="shared" si="16"/>
        <v/>
      </c>
      <c r="C138" s="70" t="s">
        <v>1810</v>
      </c>
      <c r="D138" s="70" t="str">
        <f t="shared" si="17"/>
        <v/>
      </c>
      <c r="E138" s="70" t="str">
        <f t="shared" si="18"/>
        <v>san_play_down_03</v>
      </c>
      <c r="F138" s="70" t="str">
        <f t="shared" si="19"/>
        <v xml:space="preserve">  &lt;Clip SoundPath="san_play_down_03" /&gt;</v>
      </c>
      <c r="G138" s="70" t="s">
        <v>1499</v>
      </c>
    </row>
    <row r="139" spans="1:7">
      <c r="A139" s="69" t="str">
        <f t="shared" si="20"/>
        <v>2</v>
      </c>
      <c r="B139" s="70" t="str">
        <f t="shared" si="16"/>
        <v/>
      </c>
      <c r="C139" s="70" t="s">
        <v>1810</v>
      </c>
      <c r="D139" s="70" t="str">
        <f t="shared" si="17"/>
        <v/>
      </c>
      <c r="E139" s="70" t="str">
        <f t="shared" si="18"/>
        <v>san_play_down_04</v>
      </c>
      <c r="F139" s="70" t="str">
        <f t="shared" si="19"/>
        <v xml:space="preserve">  &lt;Clip SoundPath="san_play_down_04" /&gt;</v>
      </c>
      <c r="G139" s="70" t="s">
        <v>1500</v>
      </c>
    </row>
    <row r="140" spans="1:7">
      <c r="A140" s="69" t="str">
        <f t="shared" si="20"/>
        <v>2</v>
      </c>
      <c r="B140" s="70" t="str">
        <f t="shared" si="16"/>
        <v/>
      </c>
      <c r="C140" s="70" t="s">
        <v>1810</v>
      </c>
      <c r="D140" s="70" t="str">
        <f t="shared" si="17"/>
        <v/>
      </c>
      <c r="E140" s="70" t="str">
        <f t="shared" si="18"/>
        <v>san_play_down_05</v>
      </c>
      <c r="F140" s="70" t="str">
        <f t="shared" si="19"/>
        <v xml:space="preserve">  &lt;Clip SoundPath="san_play_down_05" /&gt;</v>
      </c>
      <c r="G140" s="70" t="s">
        <v>1501</v>
      </c>
    </row>
    <row r="141" spans="1:7">
      <c r="A141" s="69" t="str">
        <f t="shared" si="20"/>
        <v>3</v>
      </c>
      <c r="B141" s="70" t="str">
        <f t="shared" si="16"/>
        <v/>
      </c>
      <c r="C141" s="70" t="s">
        <v>1810</v>
      </c>
      <c r="D141" s="70" t="str">
        <f t="shared" si="17"/>
        <v/>
      </c>
      <c r="E141" s="70" t="str">
        <f t="shared" si="18"/>
        <v/>
      </c>
      <c r="F141" s="70" t="str">
        <f t="shared" si="19"/>
        <v>&lt;/Sound&gt;</v>
      </c>
      <c r="G141" s="70" t="s">
        <v>1252</v>
      </c>
    </row>
    <row r="142" spans="1:7">
      <c r="A142" s="69" t="str">
        <f t="shared" si="20"/>
        <v>1</v>
      </c>
      <c r="B142" s="70" t="str">
        <f t="shared" si="16"/>
        <v>san_play_up_down_01</v>
      </c>
      <c r="C142" s="70" t="s">
        <v>1810</v>
      </c>
      <c r="D142" s="70" t="str">
        <f t="shared" si="17"/>
        <v/>
      </c>
      <c r="E142" s="70" t="str">
        <f t="shared" si="18"/>
        <v/>
      </c>
      <c r="F142" s="70" t="str">
        <f t="shared" si="19"/>
        <v>&lt;Sound Type="san_play_up_down_01" Storage="Remote" Dec=""&gt;</v>
      </c>
      <c r="G142" s="70" t="s">
        <v>1276</v>
      </c>
    </row>
    <row r="143" spans="1:7">
      <c r="A143" s="69" t="str">
        <f t="shared" si="20"/>
        <v>2</v>
      </c>
      <c r="B143" s="70" t="str">
        <f t="shared" si="16"/>
        <v/>
      </c>
      <c r="C143" s="70" t="s">
        <v>1810</v>
      </c>
      <c r="D143" s="70" t="str">
        <f t="shared" si="17"/>
        <v/>
      </c>
      <c r="E143" s="70" t="str">
        <f t="shared" si="18"/>
        <v>san_play_up_down_01_01</v>
      </c>
      <c r="F143" s="70" t="str">
        <f t="shared" si="19"/>
        <v xml:space="preserve">  &lt;Clip SoundPath="san_play_up_down_01_01" /&gt;</v>
      </c>
      <c r="G143" s="70" t="s">
        <v>1502</v>
      </c>
    </row>
    <row r="144" spans="1:7">
      <c r="A144" s="69" t="str">
        <f t="shared" si="20"/>
        <v>2</v>
      </c>
      <c r="B144" s="70" t="str">
        <f t="shared" si="16"/>
        <v/>
      </c>
      <c r="C144" s="70" t="s">
        <v>1810</v>
      </c>
      <c r="D144" s="70" t="str">
        <f t="shared" si="17"/>
        <v/>
      </c>
      <c r="E144" s="70" t="str">
        <f t="shared" si="18"/>
        <v>san_play_up_down_01_02</v>
      </c>
      <c r="F144" s="70" t="str">
        <f t="shared" si="19"/>
        <v xml:space="preserve">  &lt;Clip SoundPath="san_play_up_down_01_02" /&gt;</v>
      </c>
      <c r="G144" s="70" t="s">
        <v>1503</v>
      </c>
    </row>
    <row r="145" spans="1:7">
      <c r="A145" s="69" t="str">
        <f t="shared" si="20"/>
        <v>2</v>
      </c>
      <c r="B145" s="70" t="str">
        <f t="shared" si="16"/>
        <v/>
      </c>
      <c r="C145" s="70" t="s">
        <v>1810</v>
      </c>
      <c r="D145" s="70" t="str">
        <f t="shared" si="17"/>
        <v/>
      </c>
      <c r="E145" s="70" t="str">
        <f t="shared" si="18"/>
        <v>san_play_up_down_01_03</v>
      </c>
      <c r="F145" s="70" t="str">
        <f t="shared" si="19"/>
        <v xml:space="preserve">  &lt;Clip SoundPath="san_play_up_down_01_03" /&gt;</v>
      </c>
      <c r="G145" s="70" t="s">
        <v>1504</v>
      </c>
    </row>
    <row r="146" spans="1:7">
      <c r="A146" s="69" t="str">
        <f t="shared" si="20"/>
        <v>3</v>
      </c>
      <c r="B146" s="70" t="str">
        <f t="shared" si="16"/>
        <v/>
      </c>
      <c r="C146" s="70" t="s">
        <v>1810</v>
      </c>
      <c r="D146" s="70" t="str">
        <f t="shared" si="17"/>
        <v/>
      </c>
      <c r="E146" s="70" t="str">
        <f t="shared" si="18"/>
        <v/>
      </c>
      <c r="F146" s="70" t="str">
        <f t="shared" si="19"/>
        <v>&lt;/Sound&gt;</v>
      </c>
      <c r="G146" s="70" t="s">
        <v>1252</v>
      </c>
    </row>
    <row r="147" spans="1:7">
      <c r="A147" s="69" t="str">
        <f t="shared" ref="A147:A172" si="21">IF(ISERROR(FIND("&lt;Sound",G147))=FALSE,"1",IF(ISERROR(FIND("&lt;Clip",G147))=FALSE,"2","3"))</f>
        <v>1</v>
      </c>
      <c r="B147" s="70" t="str">
        <f t="shared" si="16"/>
        <v>level_up_SANSA</v>
      </c>
      <c r="C147" s="70" t="s">
        <v>1810</v>
      </c>
      <c r="D147" s="70" t="str">
        <f t="shared" si="17"/>
        <v>姗姗升级</v>
      </c>
      <c r="E147" s="70" t="str">
        <f t="shared" si="18"/>
        <v/>
      </c>
      <c r="F147" s="70" t="str">
        <f t="shared" si="19"/>
        <v>&lt;Sound Type="level_up_SANSA" Storage="Remote" Dec="姗姗升级"&gt;</v>
      </c>
      <c r="G147" s="70" t="s">
        <v>1360</v>
      </c>
    </row>
    <row r="148" spans="1:7">
      <c r="A148" s="69" t="str">
        <f t="shared" si="21"/>
        <v>2</v>
      </c>
      <c r="B148" s="70" t="str">
        <f t="shared" si="16"/>
        <v/>
      </c>
      <c r="C148" s="70" t="s">
        <v>1810</v>
      </c>
      <c r="D148" s="70" t="str">
        <f t="shared" si="17"/>
        <v/>
      </c>
      <c r="E148" s="70" t="str">
        <f t="shared" si="18"/>
        <v>level_up_san_01</v>
      </c>
      <c r="F148" s="70" t="str">
        <f t="shared" si="19"/>
        <v xml:space="preserve">  &lt;Clip SoundPath="level_up_san_01" /&gt;</v>
      </c>
      <c r="G148" s="70" t="s">
        <v>1651</v>
      </c>
    </row>
    <row r="149" spans="1:7">
      <c r="A149" s="69" t="str">
        <f t="shared" si="21"/>
        <v>2</v>
      </c>
      <c r="B149" s="70" t="str">
        <f t="shared" si="16"/>
        <v/>
      </c>
      <c r="C149" s="70" t="s">
        <v>1810</v>
      </c>
      <c r="D149" s="70" t="str">
        <f t="shared" si="17"/>
        <v/>
      </c>
      <c r="E149" s="70" t="str">
        <f t="shared" si="18"/>
        <v>level_up_san_02</v>
      </c>
      <c r="F149" s="70" t="str">
        <f t="shared" si="19"/>
        <v xml:space="preserve">  &lt;Clip SoundPath="level_up_san_02" /&gt;</v>
      </c>
      <c r="G149" s="70" t="s">
        <v>1652</v>
      </c>
    </row>
    <row r="150" spans="1:7">
      <c r="A150" s="69" t="str">
        <f t="shared" si="21"/>
        <v>2</v>
      </c>
      <c r="B150" s="70" t="str">
        <f t="shared" si="16"/>
        <v/>
      </c>
      <c r="C150" s="70" t="s">
        <v>1810</v>
      </c>
      <c r="D150" s="70" t="str">
        <f t="shared" si="17"/>
        <v/>
      </c>
      <c r="E150" s="70" t="str">
        <f t="shared" si="18"/>
        <v>level_up_san_03</v>
      </c>
      <c r="F150" s="70" t="str">
        <f t="shared" si="19"/>
        <v xml:space="preserve">  &lt;Clip SoundPath="level_up_san_03" /&gt;</v>
      </c>
      <c r="G150" s="70" t="s">
        <v>1653</v>
      </c>
    </row>
    <row r="151" spans="1:7">
      <c r="A151" s="69" t="str">
        <f t="shared" si="21"/>
        <v>3</v>
      </c>
      <c r="B151" s="70" t="str">
        <f t="shared" si="16"/>
        <v/>
      </c>
      <c r="C151" s="70" t="s">
        <v>1810</v>
      </c>
      <c r="D151" s="70" t="str">
        <f t="shared" si="17"/>
        <v/>
      </c>
      <c r="E151" s="70" t="str">
        <f t="shared" si="18"/>
        <v/>
      </c>
      <c r="F151" s="70" t="str">
        <f t="shared" si="19"/>
        <v>&lt;/Sound&gt;</v>
      </c>
      <c r="G151" s="70" t="s">
        <v>1252</v>
      </c>
    </row>
    <row r="152" spans="1:7">
      <c r="A152" s="69" t="str">
        <f t="shared" si="21"/>
        <v>1</v>
      </c>
      <c r="B152" s="70" t="str">
        <f t="shared" si="16"/>
        <v>nim_chest_open_SANSA</v>
      </c>
      <c r="C152" s="70" t="s">
        <v>1810</v>
      </c>
      <c r="D152" s="70" t="str">
        <f t="shared" si="17"/>
        <v>姗姗小生物宝箱</v>
      </c>
      <c r="E152" s="70" t="str">
        <f t="shared" si="18"/>
        <v/>
      </c>
      <c r="F152" s="70" t="str">
        <f t="shared" si="19"/>
        <v>&lt;Sound Type="nim_chest_open_SANSA" Storage="Remote" Dec="姗姗小生物宝箱"&gt;</v>
      </c>
      <c r="G152" s="70" t="s">
        <v>1336</v>
      </c>
    </row>
    <row r="153" spans="1:7">
      <c r="A153" s="69" t="str">
        <f t="shared" si="21"/>
        <v>2</v>
      </c>
      <c r="B153" s="70" t="str">
        <f t="shared" si="16"/>
        <v/>
      </c>
      <c r="C153" s="70" t="s">
        <v>1810</v>
      </c>
      <c r="D153" s="70" t="str">
        <f t="shared" si="17"/>
        <v/>
      </c>
      <c r="E153" s="70" t="str">
        <f t="shared" si="18"/>
        <v>nim_chest_open_san_01</v>
      </c>
      <c r="F153" s="70" t="str">
        <f t="shared" si="19"/>
        <v xml:space="preserve">  &lt;Clip SoundPath="nim_chest_open_san_01" /&gt;</v>
      </c>
      <c r="G153" s="70" t="s">
        <v>1611</v>
      </c>
    </row>
    <row r="154" spans="1:7">
      <c r="A154" s="69" t="str">
        <f t="shared" si="21"/>
        <v>2</v>
      </c>
      <c r="B154" s="70" t="str">
        <f t="shared" si="16"/>
        <v/>
      </c>
      <c r="C154" s="70" t="s">
        <v>1810</v>
      </c>
      <c r="D154" s="70" t="str">
        <f t="shared" si="17"/>
        <v/>
      </c>
      <c r="E154" s="70" t="str">
        <f t="shared" si="18"/>
        <v>nim_chest_open_san_02</v>
      </c>
      <c r="F154" s="70" t="str">
        <f t="shared" si="19"/>
        <v xml:space="preserve">  &lt;Clip SoundPath="nim_chest_open_san_02" /&gt;</v>
      </c>
      <c r="G154" s="70" t="s">
        <v>1612</v>
      </c>
    </row>
    <row r="155" spans="1:7">
      <c r="A155" s="69" t="str">
        <f t="shared" si="21"/>
        <v>2</v>
      </c>
      <c r="B155" s="70" t="str">
        <f t="shared" si="16"/>
        <v/>
      </c>
      <c r="C155" s="70" t="s">
        <v>1810</v>
      </c>
      <c r="D155" s="70" t="str">
        <f t="shared" si="17"/>
        <v/>
      </c>
      <c r="E155" s="70" t="str">
        <f t="shared" si="18"/>
        <v>nim_chest_open_san_03</v>
      </c>
      <c r="F155" s="70" t="str">
        <f t="shared" si="19"/>
        <v xml:space="preserve">  &lt;Clip SoundPath="nim_chest_open_san_03" /&gt;</v>
      </c>
      <c r="G155" s="70" t="s">
        <v>1613</v>
      </c>
    </row>
    <row r="156" spans="1:7">
      <c r="A156" s="69" t="str">
        <f t="shared" si="21"/>
        <v>2</v>
      </c>
      <c r="B156" s="70" t="str">
        <f t="shared" si="16"/>
        <v/>
      </c>
      <c r="C156" s="70" t="s">
        <v>1810</v>
      </c>
      <c r="D156" s="70" t="str">
        <f t="shared" si="17"/>
        <v/>
      </c>
      <c r="E156" s="70" t="str">
        <f t="shared" si="18"/>
        <v>nim_chest_open_san_04</v>
      </c>
      <c r="F156" s="70" t="str">
        <f t="shared" si="19"/>
        <v xml:space="preserve">  &lt;Clip SoundPath="nim_chest_open_san_04" /&gt;</v>
      </c>
      <c r="G156" s="70" t="s">
        <v>1614</v>
      </c>
    </row>
    <row r="157" spans="1:7">
      <c r="A157" s="69" t="str">
        <f t="shared" si="21"/>
        <v>2</v>
      </c>
      <c r="B157" s="70" t="str">
        <f t="shared" si="16"/>
        <v/>
      </c>
      <c r="C157" s="70" t="s">
        <v>1810</v>
      </c>
      <c r="D157" s="70" t="str">
        <f t="shared" si="17"/>
        <v/>
      </c>
      <c r="E157" s="70" t="str">
        <f t="shared" si="18"/>
        <v>nim_chest_open_san_05</v>
      </c>
      <c r="F157" s="70" t="str">
        <f t="shared" si="19"/>
        <v xml:space="preserve">  &lt;Clip SoundPath="nim_chest_open_san_05" /&gt;</v>
      </c>
      <c r="G157" s="70" t="s">
        <v>1615</v>
      </c>
    </row>
    <row r="158" spans="1:7">
      <c r="A158" s="69" t="str">
        <f t="shared" si="21"/>
        <v>3</v>
      </c>
      <c r="B158" s="70" t="str">
        <f t="shared" si="16"/>
        <v/>
      </c>
      <c r="C158" s="70" t="s">
        <v>1810</v>
      </c>
      <c r="D158" s="70" t="str">
        <f t="shared" si="17"/>
        <v/>
      </c>
      <c r="E158" s="70" t="str">
        <f t="shared" si="18"/>
        <v/>
      </c>
      <c r="F158" s="70" t="str">
        <f t="shared" si="19"/>
        <v>&lt;/Sound&gt;</v>
      </c>
      <c r="G158" s="70" t="s">
        <v>1252</v>
      </c>
    </row>
    <row r="159" spans="1:7">
      <c r="A159" s="69" t="str">
        <f t="shared" si="21"/>
        <v>1</v>
      </c>
      <c r="B159" s="70" t="str">
        <f t="shared" si="16"/>
        <v>sansa_eat_act_loop</v>
      </c>
      <c r="C159" s="70" t="s">
        <v>1810</v>
      </c>
      <c r="D159" s="70" t="str">
        <f t="shared" si="17"/>
        <v>SANSA吃食物的音效</v>
      </c>
      <c r="E159" s="70" t="str">
        <f t="shared" si="18"/>
        <v/>
      </c>
      <c r="F159" s="70" t="str">
        <f t="shared" si="19"/>
        <v>&lt;Sound Type="sansa_eat_act_loop" Storage="Remote" Dec="SANSA吃食物的音效"&gt;</v>
      </c>
      <c r="G159" s="70" t="s">
        <v>1406</v>
      </c>
    </row>
    <row r="160" spans="1:7">
      <c r="A160" s="69" t="str">
        <f t="shared" si="21"/>
        <v>2</v>
      </c>
      <c r="B160" s="70" t="str">
        <f t="shared" si="16"/>
        <v/>
      </c>
      <c r="C160" s="70" t="s">
        <v>1810</v>
      </c>
      <c r="D160" s="70" t="str">
        <f t="shared" si="17"/>
        <v/>
      </c>
      <c r="E160" s="70" t="str">
        <f t="shared" si="18"/>
        <v>sansa_eat_act_loop</v>
      </c>
      <c r="F160" s="70" t="str">
        <f t="shared" si="19"/>
        <v xml:space="preserve">  &lt;Clip SoundPath="sansa_eat_act_loop" /&gt;</v>
      </c>
      <c r="G160" s="70" t="s">
        <v>1728</v>
      </c>
    </row>
    <row r="161" spans="1:7">
      <c r="A161" s="69" t="str">
        <f t="shared" si="21"/>
        <v>3</v>
      </c>
      <c r="B161" s="70" t="str">
        <f t="shared" si="16"/>
        <v/>
      </c>
      <c r="C161" s="70" t="s">
        <v>1810</v>
      </c>
      <c r="D161" s="70" t="str">
        <f t="shared" si="17"/>
        <v/>
      </c>
      <c r="E161" s="70" t="str">
        <f t="shared" si="18"/>
        <v/>
      </c>
      <c r="F161" s="70" t="str">
        <f t="shared" si="19"/>
        <v>&lt;/Sound&gt;</v>
      </c>
      <c r="G161" s="70" t="s">
        <v>1252</v>
      </c>
    </row>
    <row r="162" spans="1:7">
      <c r="A162" s="69" t="str">
        <f t="shared" si="21"/>
        <v>1</v>
      </c>
      <c r="B162" s="70" t="str">
        <f t="shared" si="16"/>
        <v>SANSA_eat_act_loop_after</v>
      </c>
      <c r="C162" s="70" t="s">
        <v>1810</v>
      </c>
      <c r="D162" s="70" t="str">
        <f t="shared" si="17"/>
        <v>SANSA吃完食物之后播放的随机音效</v>
      </c>
      <c r="E162" s="70" t="str">
        <f t="shared" si="18"/>
        <v/>
      </c>
      <c r="F162" s="70" t="str">
        <f t="shared" si="19"/>
        <v>&lt;Sound Type="SANSA_eat_act_loop_after" Storage="Remote" Dec="SANSA吃完食物之后播放的随机音效"&gt;</v>
      </c>
      <c r="G162" s="70" t="s">
        <v>1407</v>
      </c>
    </row>
    <row r="163" spans="1:7">
      <c r="A163" s="69" t="str">
        <f t="shared" si="21"/>
        <v>2</v>
      </c>
      <c r="B163" s="70" t="str">
        <f t="shared" si="16"/>
        <v/>
      </c>
      <c r="C163" s="70" t="s">
        <v>1810</v>
      </c>
      <c r="D163" s="70" t="str">
        <f t="shared" si="17"/>
        <v/>
      </c>
      <c r="E163" s="70" t="str">
        <f t="shared" si="18"/>
        <v>sansa_eat_act_01</v>
      </c>
      <c r="F163" s="70" t="str">
        <f t="shared" si="19"/>
        <v xml:space="preserve">  &lt;Clip SoundPath="sansa_eat_act_01" /&gt;</v>
      </c>
      <c r="G163" s="70" t="s">
        <v>1729</v>
      </c>
    </row>
    <row r="164" spans="1:7">
      <c r="A164" s="69" t="str">
        <f t="shared" si="21"/>
        <v>2</v>
      </c>
      <c r="B164" s="70" t="str">
        <f t="shared" si="16"/>
        <v/>
      </c>
      <c r="C164" s="70" t="s">
        <v>1810</v>
      </c>
      <c r="D164" s="70" t="str">
        <f t="shared" si="17"/>
        <v/>
      </c>
      <c r="E164" s="70" t="str">
        <f t="shared" si="18"/>
        <v>sansa_eat_act_02</v>
      </c>
      <c r="F164" s="70" t="str">
        <f t="shared" si="19"/>
        <v xml:space="preserve">  &lt;Clip SoundPath="sansa_eat_act_02" /&gt;</v>
      </c>
      <c r="G164" s="70" t="s">
        <v>1730</v>
      </c>
    </row>
    <row r="165" spans="1:7">
      <c r="A165" s="69" t="str">
        <f t="shared" si="21"/>
        <v>2</v>
      </c>
      <c r="B165" s="70" t="str">
        <f t="shared" si="16"/>
        <v/>
      </c>
      <c r="C165" s="70" t="s">
        <v>1810</v>
      </c>
      <c r="D165" s="70" t="str">
        <f t="shared" si="17"/>
        <v/>
      </c>
      <c r="E165" s="70" t="str">
        <f t="shared" si="18"/>
        <v>sansa_eat_act_03</v>
      </c>
      <c r="F165" s="70" t="str">
        <f t="shared" si="19"/>
        <v xml:space="preserve">  &lt;Clip SoundPath="sansa_eat_act_03" /&gt;</v>
      </c>
      <c r="G165" s="70" t="s">
        <v>1731</v>
      </c>
    </row>
    <row r="166" spans="1:7">
      <c r="A166" s="69" t="str">
        <f t="shared" si="21"/>
        <v>3</v>
      </c>
      <c r="B166" s="70" t="str">
        <f t="shared" si="16"/>
        <v/>
      </c>
      <c r="C166" s="70" t="s">
        <v>1810</v>
      </c>
      <c r="D166" s="70" t="str">
        <f t="shared" si="17"/>
        <v/>
      </c>
      <c r="E166" s="70" t="str">
        <f t="shared" si="18"/>
        <v/>
      </c>
      <c r="F166" s="70" t="str">
        <f t="shared" si="19"/>
        <v>&lt;/Sound&gt;</v>
      </c>
      <c r="G166" s="70" t="s">
        <v>1252</v>
      </c>
    </row>
    <row r="167" spans="1:7">
      <c r="A167" s="69" t="str">
        <f t="shared" si="21"/>
        <v>1</v>
      </c>
      <c r="B167" s="70" t="str">
        <f t="shared" si="16"/>
        <v>sansa_eat_full_loop</v>
      </c>
      <c r="C167" s="70" t="s">
        <v>1810</v>
      </c>
      <c r="D167" s="70" t="str">
        <f t="shared" si="17"/>
        <v>SANSA吃饱了的音效</v>
      </c>
      <c r="E167" s="70" t="str">
        <f t="shared" si="18"/>
        <v/>
      </c>
      <c r="F167" s="70" t="str">
        <f t="shared" si="19"/>
        <v>&lt;Sound Type="sansa_eat_full_loop" Storage="Remote" Dec="SANSA吃饱了的音效"&gt;</v>
      </c>
      <c r="G167" s="70" t="s">
        <v>1408</v>
      </c>
    </row>
    <row r="168" spans="1:7">
      <c r="A168" s="69" t="str">
        <f t="shared" si="21"/>
        <v>2</v>
      </c>
      <c r="B168" s="70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70" t="s">
        <v>1810</v>
      </c>
      <c r="D168" s="70" t="str">
        <f t="shared" ref="D168:D216" si="23">IF(ISERROR(FIND("Des=",G168))=FALSE,MID(G168,FIND("Des=""",G168)+5,FIND("""&gt;",G168)-FIND("Des=""",G168)-5),"")</f>
        <v/>
      </c>
      <c r="E168" s="70" t="str">
        <f t="shared" ref="E168:E216" si="24">IF(ISERROR(FIND("&lt;Clip",G168))=FALSE,MID(G168,FIND("SoundPath=""",G168)+11,FIND(""" /&gt;",G168)-FIND("SoundPath=""",G168)-11),"")</f>
        <v>sansa_eat_full_loop</v>
      </c>
      <c r="F168" s="70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70" t="s">
        <v>1732</v>
      </c>
    </row>
    <row r="169" spans="1:7">
      <c r="A169" s="69" t="str">
        <f t="shared" si="21"/>
        <v>3</v>
      </c>
      <c r="B169" s="70" t="str">
        <f t="shared" si="22"/>
        <v/>
      </c>
      <c r="C169" s="70" t="s">
        <v>1810</v>
      </c>
      <c r="D169" s="70" t="str">
        <f t="shared" si="23"/>
        <v/>
      </c>
      <c r="E169" s="70" t="str">
        <f t="shared" si="24"/>
        <v/>
      </c>
      <c r="F169" s="70" t="str">
        <f t="shared" si="25"/>
        <v>&lt;/Sound&gt;</v>
      </c>
      <c r="G169" s="70" t="s">
        <v>1252</v>
      </c>
    </row>
    <row r="170" spans="1:7">
      <c r="A170" s="69" t="str">
        <f t="shared" si="21"/>
        <v>1</v>
      </c>
      <c r="B170" s="70" t="str">
        <f t="shared" si="22"/>
        <v>sansa_eat_satisfaction</v>
      </c>
      <c r="C170" s="70" t="s">
        <v>1810</v>
      </c>
      <c r="D170" s="70" t="str">
        <f t="shared" si="23"/>
        <v>SANSA吃满意的音效</v>
      </c>
      <c r="E170" s="70" t="str">
        <f t="shared" si="24"/>
        <v/>
      </c>
      <c r="F170" s="70" t="str">
        <f t="shared" si="25"/>
        <v>&lt;Sound Type="sansa_eat_satisfaction" Storage="Remote" Dec="SANSA吃满意的音效"&gt;</v>
      </c>
      <c r="G170" s="70" t="s">
        <v>1409</v>
      </c>
    </row>
    <row r="171" spans="1:7">
      <c r="A171" s="69" t="str">
        <f t="shared" si="21"/>
        <v>2</v>
      </c>
      <c r="B171" s="70" t="str">
        <f t="shared" si="22"/>
        <v/>
      </c>
      <c r="C171" s="70" t="s">
        <v>1810</v>
      </c>
      <c r="D171" s="70" t="str">
        <f t="shared" si="23"/>
        <v/>
      </c>
      <c r="E171" s="70" t="str">
        <f t="shared" si="24"/>
        <v>sansa_eat_satisfaction</v>
      </c>
      <c r="F171" s="70" t="str">
        <f t="shared" si="25"/>
        <v xml:space="preserve">  &lt;Clip SoundPath="sansa_eat_satisfaction" /&gt;</v>
      </c>
      <c r="G171" s="70" t="s">
        <v>1733</v>
      </c>
    </row>
    <row r="172" spans="1:7">
      <c r="A172" s="69" t="str">
        <f t="shared" si="21"/>
        <v>3</v>
      </c>
      <c r="B172" s="70" t="str">
        <f t="shared" si="22"/>
        <v/>
      </c>
      <c r="C172" s="70" t="s">
        <v>1810</v>
      </c>
      <c r="D172" s="70" t="str">
        <f t="shared" si="23"/>
        <v/>
      </c>
      <c r="E172" s="70" t="str">
        <f t="shared" si="24"/>
        <v/>
      </c>
      <c r="F172" s="70" t="str">
        <f t="shared" si="25"/>
        <v>&lt;/Sound&gt;</v>
      </c>
      <c r="G172" s="70" t="s">
        <v>1252</v>
      </c>
    </row>
    <row r="173" spans="1:7">
      <c r="A173" s="69" t="str">
        <f t="shared" si="20"/>
        <v>3</v>
      </c>
      <c r="B173" s="70" t="str">
        <f t="shared" si="22"/>
        <v/>
      </c>
      <c r="C173" s="70" t="s">
        <v>1810</v>
      </c>
      <c r="D173" s="70" t="str">
        <f t="shared" si="23"/>
        <v/>
      </c>
      <c r="E173" s="70" t="str">
        <f t="shared" si="24"/>
        <v/>
      </c>
      <c r="F173" s="70" t="str">
        <f t="shared" si="25"/>
        <v>&lt;!--========Purpie语音========--&gt;</v>
      </c>
      <c r="G173" s="70" t="s">
        <v>1800</v>
      </c>
    </row>
    <row r="174" spans="1:7">
      <c r="A174" s="69" t="str">
        <f t="shared" si="20"/>
        <v>1</v>
      </c>
      <c r="B174" s="70" t="str">
        <f t="shared" si="22"/>
        <v>pur_level_end_01</v>
      </c>
      <c r="C174" s="70" t="s">
        <v>1810</v>
      </c>
      <c r="D174" s="70" t="str">
        <f t="shared" si="23"/>
        <v/>
      </c>
      <c r="E174" s="70" t="str">
        <f t="shared" si="24"/>
        <v/>
      </c>
      <c r="F174" s="70" t="str">
        <f t="shared" si="25"/>
        <v>&lt;Sound Type="pur_level_end_01" Storage="Remote" Dec=""&gt;</v>
      </c>
      <c r="G174" s="70" t="s">
        <v>1277</v>
      </c>
    </row>
    <row r="175" spans="1:7">
      <c r="A175" s="69" t="str">
        <f t="shared" si="20"/>
        <v>2</v>
      </c>
      <c r="B175" s="70" t="str">
        <f t="shared" si="22"/>
        <v/>
      </c>
      <c r="C175" s="70" t="s">
        <v>1810</v>
      </c>
      <c r="D175" s="70" t="str">
        <f t="shared" si="23"/>
        <v/>
      </c>
      <c r="E175" s="70" t="str">
        <f t="shared" si="24"/>
        <v>pur_level_end_01</v>
      </c>
      <c r="F175" s="70" t="str">
        <f t="shared" si="25"/>
        <v xml:space="preserve">  &lt;Clip SoundPath="pur_level_end_01" /&gt;</v>
      </c>
      <c r="G175" s="70" t="s">
        <v>1505</v>
      </c>
    </row>
    <row r="176" spans="1:7">
      <c r="A176" s="69" t="str">
        <f t="shared" si="20"/>
        <v>3</v>
      </c>
      <c r="B176" s="70" t="str">
        <f t="shared" si="22"/>
        <v/>
      </c>
      <c r="C176" s="70" t="s">
        <v>1810</v>
      </c>
      <c r="D176" s="70" t="str">
        <f t="shared" si="23"/>
        <v/>
      </c>
      <c r="E176" s="70" t="str">
        <f t="shared" si="24"/>
        <v/>
      </c>
      <c r="F176" s="70" t="str">
        <f t="shared" si="25"/>
        <v>&lt;/Sound&gt;</v>
      </c>
      <c r="G176" s="70" t="s">
        <v>1252</v>
      </c>
    </row>
    <row r="177" spans="1:7">
      <c r="A177" s="69" t="str">
        <f t="shared" si="20"/>
        <v>1</v>
      </c>
      <c r="B177" s="70" t="str">
        <f t="shared" si="22"/>
        <v>pur_hello_01</v>
      </c>
      <c r="C177" s="70" t="s">
        <v>1810</v>
      </c>
      <c r="D177" s="70" t="str">
        <f t="shared" si="23"/>
        <v/>
      </c>
      <c r="E177" s="70" t="str">
        <f t="shared" si="24"/>
        <v/>
      </c>
      <c r="F177" s="70" t="str">
        <f t="shared" si="25"/>
        <v>&lt;Sound Type="pur_hello_01" Storage="Remote" Dec=""&gt;</v>
      </c>
      <c r="G177" s="70" t="s">
        <v>1278</v>
      </c>
    </row>
    <row r="178" spans="1:7">
      <c r="A178" s="69" t="str">
        <f t="shared" si="20"/>
        <v>2</v>
      </c>
      <c r="B178" s="70" t="str">
        <f t="shared" si="22"/>
        <v/>
      </c>
      <c r="C178" s="70" t="s">
        <v>1810</v>
      </c>
      <c r="D178" s="70" t="str">
        <f t="shared" si="23"/>
        <v/>
      </c>
      <c r="E178" s="70" t="str">
        <f t="shared" si="24"/>
        <v>pur_hello_01</v>
      </c>
      <c r="F178" s="70" t="str">
        <f t="shared" si="25"/>
        <v xml:space="preserve">  &lt;Clip SoundPath="pur_hello_01" /&gt;</v>
      </c>
      <c r="G178" s="70" t="s">
        <v>1506</v>
      </c>
    </row>
    <row r="179" spans="1:7">
      <c r="A179" s="69" t="str">
        <f t="shared" si="20"/>
        <v>3</v>
      </c>
      <c r="B179" s="70" t="str">
        <f t="shared" si="22"/>
        <v/>
      </c>
      <c r="C179" s="70" t="s">
        <v>1810</v>
      </c>
      <c r="D179" s="70" t="str">
        <f t="shared" si="23"/>
        <v/>
      </c>
      <c r="E179" s="70" t="str">
        <f t="shared" si="24"/>
        <v/>
      </c>
      <c r="F179" s="70" t="str">
        <f t="shared" si="25"/>
        <v>&lt;/Sound&gt;</v>
      </c>
      <c r="G179" s="70" t="s">
        <v>1252</v>
      </c>
    </row>
    <row r="180" spans="1:7">
      <c r="A180" s="69" t="str">
        <f t="shared" si="20"/>
        <v>1</v>
      </c>
      <c r="B180" s="70" t="str">
        <f t="shared" si="22"/>
        <v>pur_sleep_begin_01</v>
      </c>
      <c r="C180" s="70" t="s">
        <v>1810</v>
      </c>
      <c r="D180" s="70" t="str">
        <f t="shared" si="23"/>
        <v/>
      </c>
      <c r="E180" s="70" t="str">
        <f t="shared" si="24"/>
        <v/>
      </c>
      <c r="F180" s="70" t="str">
        <f t="shared" si="25"/>
        <v>&lt;Sound Type="pur_sleep_begin_01" Storage="Remote" Dec=""&gt;</v>
      </c>
      <c r="G180" s="70" t="s">
        <v>1279</v>
      </c>
    </row>
    <row r="181" spans="1:7">
      <c r="A181" s="69" t="str">
        <f t="shared" si="20"/>
        <v>2</v>
      </c>
      <c r="B181" s="70" t="str">
        <f t="shared" si="22"/>
        <v/>
      </c>
      <c r="C181" s="70" t="s">
        <v>1810</v>
      </c>
      <c r="D181" s="70" t="str">
        <f t="shared" si="23"/>
        <v/>
      </c>
      <c r="E181" s="70" t="str">
        <f t="shared" si="24"/>
        <v>pur_nod_01_01</v>
      </c>
      <c r="F181" s="70" t="str">
        <f t="shared" si="25"/>
        <v xml:space="preserve">  &lt;Clip SoundPath="pur_nod_01_01" /&gt;</v>
      </c>
      <c r="G181" s="70" t="s">
        <v>1507</v>
      </c>
    </row>
    <row r="182" spans="1:7">
      <c r="A182" s="69" t="str">
        <f t="shared" si="20"/>
        <v>2</v>
      </c>
      <c r="B182" s="70" t="str">
        <f t="shared" si="22"/>
        <v/>
      </c>
      <c r="C182" s="70" t="s">
        <v>1810</v>
      </c>
      <c r="D182" s="70" t="str">
        <f t="shared" si="23"/>
        <v/>
      </c>
      <c r="E182" s="70" t="str">
        <f t="shared" si="24"/>
        <v>pur_nod_01_02</v>
      </c>
      <c r="F182" s="70" t="str">
        <f t="shared" si="25"/>
        <v xml:space="preserve">  &lt;Clip SoundPath="pur_nod_01_02" /&gt;</v>
      </c>
      <c r="G182" s="70" t="s">
        <v>1508</v>
      </c>
    </row>
    <row r="183" spans="1:7">
      <c r="A183" s="69" t="str">
        <f t="shared" si="20"/>
        <v>2</v>
      </c>
      <c r="B183" s="70" t="str">
        <f t="shared" si="22"/>
        <v/>
      </c>
      <c r="C183" s="70" t="s">
        <v>1810</v>
      </c>
      <c r="D183" s="70" t="str">
        <f t="shared" si="23"/>
        <v/>
      </c>
      <c r="E183" s="70" t="str">
        <f t="shared" si="24"/>
        <v>pur_nod_01_03</v>
      </c>
      <c r="F183" s="70" t="str">
        <f t="shared" si="25"/>
        <v xml:space="preserve">  &lt;Clip SoundPath="pur_nod_01_03" /&gt;</v>
      </c>
      <c r="G183" s="70" t="s">
        <v>1509</v>
      </c>
    </row>
    <row r="184" spans="1:7">
      <c r="A184" s="69" t="str">
        <f t="shared" si="20"/>
        <v>3</v>
      </c>
      <c r="B184" s="70" t="str">
        <f t="shared" si="22"/>
        <v/>
      </c>
      <c r="C184" s="70" t="s">
        <v>1810</v>
      </c>
      <c r="D184" s="70" t="str">
        <f t="shared" si="23"/>
        <v/>
      </c>
      <c r="E184" s="70" t="str">
        <f t="shared" si="24"/>
        <v/>
      </c>
      <c r="F184" s="70" t="str">
        <f t="shared" si="25"/>
        <v>&lt;/Sound&gt;</v>
      </c>
      <c r="G184" s="70" t="s">
        <v>1252</v>
      </c>
    </row>
    <row r="185" spans="1:7">
      <c r="A185" s="69" t="str">
        <f t="shared" si="20"/>
        <v>1</v>
      </c>
      <c r="B185" s="70" t="str">
        <f t="shared" si="22"/>
        <v>pur_friend_search_01</v>
      </c>
      <c r="C185" s="70" t="s">
        <v>1810</v>
      </c>
      <c r="D185" s="70" t="str">
        <f t="shared" si="23"/>
        <v/>
      </c>
      <c r="E185" s="70" t="str">
        <f t="shared" si="24"/>
        <v/>
      </c>
      <c r="F185" s="70" t="str">
        <f t="shared" si="25"/>
        <v>&lt;Sound Type="pur_friend_search_01" Storage="Remote" Dec=""&gt;</v>
      </c>
      <c r="G185" s="70" t="s">
        <v>1280</v>
      </c>
    </row>
    <row r="186" spans="1:7">
      <c r="A186" s="69" t="str">
        <f t="shared" si="20"/>
        <v>2</v>
      </c>
      <c r="B186" s="70" t="str">
        <f t="shared" si="22"/>
        <v/>
      </c>
      <c r="C186" s="70" t="s">
        <v>1810</v>
      </c>
      <c r="D186" s="70" t="str">
        <f t="shared" si="23"/>
        <v/>
      </c>
      <c r="E186" s="70" t="str">
        <f t="shared" si="24"/>
        <v>pur_friend_search_01</v>
      </c>
      <c r="F186" s="70" t="str">
        <f t="shared" si="25"/>
        <v xml:space="preserve">  &lt;Clip SoundPath="pur_friend_search_01" /&gt;</v>
      </c>
      <c r="G186" s="70" t="s">
        <v>1510</v>
      </c>
    </row>
    <row r="187" spans="1:7">
      <c r="A187" s="69" t="str">
        <f t="shared" si="20"/>
        <v>3</v>
      </c>
      <c r="B187" s="70" t="str">
        <f t="shared" si="22"/>
        <v/>
      </c>
      <c r="C187" s="70" t="s">
        <v>1810</v>
      </c>
      <c r="D187" s="70" t="str">
        <f t="shared" si="23"/>
        <v/>
      </c>
      <c r="E187" s="70" t="str">
        <f t="shared" si="24"/>
        <v/>
      </c>
      <c r="F187" s="70" t="str">
        <f t="shared" si="25"/>
        <v>&lt;/Sound&gt;</v>
      </c>
      <c r="G187" s="70" t="s">
        <v>1252</v>
      </c>
    </row>
    <row r="188" spans="1:7">
      <c r="A188" s="69" t="str">
        <f t="shared" si="20"/>
        <v>1</v>
      </c>
      <c r="B188" s="70" t="str">
        <f t="shared" si="22"/>
        <v>pur_friend_host_01</v>
      </c>
      <c r="C188" s="70" t="s">
        <v>1810</v>
      </c>
      <c r="D188" s="70" t="str">
        <f t="shared" si="23"/>
        <v/>
      </c>
      <c r="E188" s="70" t="str">
        <f t="shared" si="24"/>
        <v/>
      </c>
      <c r="F188" s="70" t="str">
        <f t="shared" si="25"/>
        <v>&lt;Sound Type="pur_friend_host_01" Storage="Remote" Dec=""&gt;</v>
      </c>
      <c r="G188" s="70" t="s">
        <v>1281</v>
      </c>
    </row>
    <row r="189" spans="1:7">
      <c r="A189" s="69" t="str">
        <f t="shared" si="20"/>
        <v>2</v>
      </c>
      <c r="B189" s="70" t="str">
        <f t="shared" si="22"/>
        <v/>
      </c>
      <c r="C189" s="70" t="s">
        <v>1810</v>
      </c>
      <c r="D189" s="70" t="str">
        <f t="shared" si="23"/>
        <v/>
      </c>
      <c r="E189" s="70" t="str">
        <f t="shared" si="24"/>
        <v>pur_friend_host_01</v>
      </c>
      <c r="F189" s="70" t="str">
        <f t="shared" si="25"/>
        <v xml:space="preserve">  &lt;Clip SoundPath="pur_friend_host_01" /&gt;</v>
      </c>
      <c r="G189" s="70" t="s">
        <v>1511</v>
      </c>
    </row>
    <row r="190" spans="1:7">
      <c r="A190" s="69" t="str">
        <f t="shared" si="20"/>
        <v>3</v>
      </c>
      <c r="B190" s="70" t="str">
        <f t="shared" si="22"/>
        <v/>
      </c>
      <c r="C190" s="70" t="s">
        <v>1810</v>
      </c>
      <c r="D190" s="70" t="str">
        <f t="shared" si="23"/>
        <v/>
      </c>
      <c r="E190" s="70" t="str">
        <f t="shared" si="24"/>
        <v/>
      </c>
      <c r="F190" s="70" t="str">
        <f t="shared" si="25"/>
        <v>&lt;/Sound&gt;</v>
      </c>
      <c r="G190" s="70" t="s">
        <v>1252</v>
      </c>
    </row>
    <row r="191" spans="1:7">
      <c r="A191" s="69" t="str">
        <f t="shared" si="20"/>
        <v>1</v>
      </c>
      <c r="B191" s="70" t="str">
        <f t="shared" si="22"/>
        <v>pur_friend_guest_01</v>
      </c>
      <c r="C191" s="70" t="s">
        <v>1810</v>
      </c>
      <c r="D191" s="70" t="str">
        <f t="shared" si="23"/>
        <v/>
      </c>
      <c r="E191" s="70" t="str">
        <f t="shared" si="24"/>
        <v/>
      </c>
      <c r="F191" s="70" t="str">
        <f t="shared" si="25"/>
        <v>&lt;Sound Type="pur_friend_guest_01" Storage="Remote" Dec=""&gt;</v>
      </c>
      <c r="G191" s="70" t="s">
        <v>1282</v>
      </c>
    </row>
    <row r="192" spans="1:7">
      <c r="A192" s="69" t="str">
        <f t="shared" si="20"/>
        <v>2</v>
      </c>
      <c r="B192" s="70" t="str">
        <f t="shared" si="22"/>
        <v/>
      </c>
      <c r="C192" s="70" t="s">
        <v>1810</v>
      </c>
      <c r="D192" s="70" t="str">
        <f t="shared" si="23"/>
        <v/>
      </c>
      <c r="E192" s="70" t="str">
        <f t="shared" si="24"/>
        <v>pur_friend_guest_01</v>
      </c>
      <c r="F192" s="70" t="str">
        <f t="shared" si="25"/>
        <v xml:space="preserve">  &lt;Clip SoundPath="pur_friend_guest_01" /&gt;</v>
      </c>
      <c r="G192" s="70" t="s">
        <v>1512</v>
      </c>
    </row>
    <row r="193" spans="1:7">
      <c r="A193" s="69" t="str">
        <f t="shared" si="20"/>
        <v>3</v>
      </c>
      <c r="B193" s="70" t="str">
        <f t="shared" si="22"/>
        <v/>
      </c>
      <c r="C193" s="70" t="s">
        <v>1810</v>
      </c>
      <c r="D193" s="70" t="str">
        <f t="shared" si="23"/>
        <v/>
      </c>
      <c r="E193" s="70" t="str">
        <f t="shared" si="24"/>
        <v/>
      </c>
      <c r="F193" s="70" t="str">
        <f t="shared" si="25"/>
        <v>&lt;/Sound&gt;</v>
      </c>
      <c r="G193" s="70" t="s">
        <v>1252</v>
      </c>
    </row>
    <row r="194" spans="1:7">
      <c r="A194" s="69" t="str">
        <f t="shared" si="20"/>
        <v>1</v>
      </c>
      <c r="B194" s="70" t="str">
        <f t="shared" si="22"/>
        <v>pur_friend_guest_out_01</v>
      </c>
      <c r="C194" s="70" t="s">
        <v>1810</v>
      </c>
      <c r="D194" s="70" t="str">
        <f t="shared" si="23"/>
        <v/>
      </c>
      <c r="E194" s="70" t="str">
        <f t="shared" si="24"/>
        <v/>
      </c>
      <c r="F194" s="70" t="str">
        <f t="shared" si="25"/>
        <v>&lt;Sound Type="pur_friend_guest_out_01" Storage="Remote" Dec=""&gt;</v>
      </c>
      <c r="G194" s="70" t="s">
        <v>1283</v>
      </c>
    </row>
    <row r="195" spans="1:7">
      <c r="A195" s="69" t="str">
        <f t="shared" si="20"/>
        <v>2</v>
      </c>
      <c r="B195" s="70" t="str">
        <f t="shared" si="22"/>
        <v/>
      </c>
      <c r="C195" s="70" t="s">
        <v>1810</v>
      </c>
      <c r="D195" s="70" t="str">
        <f t="shared" si="23"/>
        <v/>
      </c>
      <c r="E195" s="70" t="str">
        <f t="shared" si="24"/>
        <v>pur_friend_guest_out_01</v>
      </c>
      <c r="F195" s="70" t="str">
        <f t="shared" si="25"/>
        <v xml:space="preserve">  &lt;Clip SoundPath="pur_friend_guest_out_01" /&gt;</v>
      </c>
      <c r="G195" s="70" t="s">
        <v>1513</v>
      </c>
    </row>
    <row r="196" spans="1:7">
      <c r="A196" s="69" t="str">
        <f t="shared" si="20"/>
        <v>3</v>
      </c>
      <c r="B196" s="70" t="str">
        <f t="shared" si="22"/>
        <v/>
      </c>
      <c r="C196" s="70" t="s">
        <v>1810</v>
      </c>
      <c r="D196" s="70" t="str">
        <f t="shared" si="23"/>
        <v/>
      </c>
      <c r="E196" s="70" t="str">
        <f t="shared" si="24"/>
        <v/>
      </c>
      <c r="F196" s="70" t="str">
        <f t="shared" si="25"/>
        <v>&lt;/Sound&gt;</v>
      </c>
      <c r="G196" s="70" t="s">
        <v>1252</v>
      </c>
    </row>
    <row r="197" spans="1:7">
      <c r="A197" s="69" t="str">
        <f t="shared" si="20"/>
        <v>1</v>
      </c>
      <c r="B197" s="70" t="str">
        <f t="shared" si="22"/>
        <v>pur_friend_guest_back_01</v>
      </c>
      <c r="C197" s="70" t="s">
        <v>1810</v>
      </c>
      <c r="D197" s="70" t="str">
        <f t="shared" si="23"/>
        <v/>
      </c>
      <c r="E197" s="70" t="str">
        <f t="shared" si="24"/>
        <v/>
      </c>
      <c r="F197" s="70" t="str">
        <f t="shared" si="25"/>
        <v>&lt;Sound Type="pur_friend_guest_back_01" Storage="Remote" Dec=""&gt;</v>
      </c>
      <c r="G197" s="70" t="s">
        <v>1284</v>
      </c>
    </row>
    <row r="198" spans="1:7">
      <c r="A198" s="69" t="str">
        <f t="shared" si="20"/>
        <v>2</v>
      </c>
      <c r="B198" s="70" t="str">
        <f t="shared" si="22"/>
        <v/>
      </c>
      <c r="C198" s="70" t="s">
        <v>1810</v>
      </c>
      <c r="D198" s="70" t="str">
        <f t="shared" si="23"/>
        <v/>
      </c>
      <c r="E198" s="70" t="str">
        <f t="shared" si="24"/>
        <v>pur_friend_guest_back_01</v>
      </c>
      <c r="F198" s="70" t="str">
        <f t="shared" si="25"/>
        <v xml:space="preserve">  &lt;Clip SoundPath="pur_friend_guest_back_01" /&gt;</v>
      </c>
      <c r="G198" s="70" t="s">
        <v>1514</v>
      </c>
    </row>
    <row r="199" spans="1:7">
      <c r="A199" s="69" t="str">
        <f t="shared" si="20"/>
        <v>3</v>
      </c>
      <c r="B199" s="70" t="str">
        <f t="shared" si="22"/>
        <v/>
      </c>
      <c r="C199" s="70" t="s">
        <v>1810</v>
      </c>
      <c r="D199" s="70" t="str">
        <f t="shared" si="23"/>
        <v/>
      </c>
      <c r="E199" s="70" t="str">
        <f t="shared" si="24"/>
        <v/>
      </c>
      <c r="F199" s="70" t="str">
        <f t="shared" si="25"/>
        <v>&lt;/Sound&gt;</v>
      </c>
      <c r="G199" s="70" t="s">
        <v>1252</v>
      </c>
    </row>
    <row r="200" spans="1:7">
      <c r="A200" s="69" t="str">
        <f t="shared" si="20"/>
        <v>1</v>
      </c>
      <c r="B200" s="70" t="str">
        <f t="shared" si="22"/>
        <v>pur_friend_fail_01</v>
      </c>
      <c r="C200" s="70" t="s">
        <v>1810</v>
      </c>
      <c r="D200" s="70" t="str">
        <f t="shared" si="23"/>
        <v/>
      </c>
      <c r="E200" s="70" t="str">
        <f t="shared" si="24"/>
        <v/>
      </c>
      <c r="F200" s="70" t="str">
        <f t="shared" si="25"/>
        <v>&lt;Sound Type="pur_friend_fail_01" Storage="Remote" Dec=""&gt;</v>
      </c>
      <c r="G200" s="70" t="s">
        <v>1285</v>
      </c>
    </row>
    <row r="201" spans="1:7">
      <c r="A201" s="69" t="str">
        <f t="shared" si="20"/>
        <v>2</v>
      </c>
      <c r="B201" s="70" t="str">
        <f t="shared" si="22"/>
        <v/>
      </c>
      <c r="C201" s="70" t="s">
        <v>1810</v>
      </c>
      <c r="D201" s="70" t="str">
        <f t="shared" si="23"/>
        <v/>
      </c>
      <c r="E201" s="70" t="str">
        <f t="shared" si="24"/>
        <v>pur_friend_fail_01</v>
      </c>
      <c r="F201" s="70" t="str">
        <f t="shared" si="25"/>
        <v xml:space="preserve">  &lt;Clip SoundPath="pur_friend_fail_01" /&gt;</v>
      </c>
      <c r="G201" s="70" t="s">
        <v>1515</v>
      </c>
    </row>
    <row r="202" spans="1:7">
      <c r="A202" s="69" t="str">
        <f t="shared" si="20"/>
        <v>3</v>
      </c>
      <c r="B202" s="70" t="str">
        <f t="shared" si="22"/>
        <v/>
      </c>
      <c r="C202" s="70" t="s">
        <v>1810</v>
      </c>
      <c r="D202" s="70" t="str">
        <f t="shared" si="23"/>
        <v/>
      </c>
      <c r="E202" s="70" t="str">
        <f t="shared" si="24"/>
        <v/>
      </c>
      <c r="F202" s="70" t="str">
        <f t="shared" si="25"/>
        <v>&lt;/Sound&gt;</v>
      </c>
      <c r="G202" s="70" t="s">
        <v>1252</v>
      </c>
    </row>
    <row r="203" spans="1:7">
      <c r="A203" s="69" t="str">
        <f t="shared" si="20"/>
        <v>1</v>
      </c>
      <c r="B203" s="70" t="str">
        <f t="shared" si="22"/>
        <v>pur_sleep_end_01</v>
      </c>
      <c r="C203" s="70" t="s">
        <v>1810</v>
      </c>
      <c r="D203" s="70" t="str">
        <f t="shared" si="23"/>
        <v/>
      </c>
      <c r="E203" s="70" t="str">
        <f t="shared" si="24"/>
        <v/>
      </c>
      <c r="F203" s="70" t="str">
        <f t="shared" si="25"/>
        <v>&lt;Sound Type="pur_sleep_end_01" Storage="Remote" Dec=""&gt;</v>
      </c>
      <c r="G203" s="70" t="s">
        <v>1286</v>
      </c>
    </row>
    <row r="204" spans="1:7">
      <c r="A204" s="69" t="str">
        <f t="shared" si="20"/>
        <v>2</v>
      </c>
      <c r="B204" s="70" t="str">
        <f t="shared" si="22"/>
        <v/>
      </c>
      <c r="C204" s="70" t="s">
        <v>1810</v>
      </c>
      <c r="D204" s="70" t="str">
        <f t="shared" si="23"/>
        <v/>
      </c>
      <c r="E204" s="70" t="str">
        <f t="shared" si="24"/>
        <v>pur_morning_01_01</v>
      </c>
      <c r="F204" s="70" t="str">
        <f t="shared" si="25"/>
        <v xml:space="preserve">  &lt;Clip SoundPath="pur_morning_01_01" /&gt;</v>
      </c>
      <c r="G204" s="70" t="s">
        <v>1516</v>
      </c>
    </row>
    <row r="205" spans="1:7">
      <c r="A205" s="69" t="str">
        <f t="shared" si="20"/>
        <v>2</v>
      </c>
      <c r="B205" s="70" t="str">
        <f t="shared" si="22"/>
        <v/>
      </c>
      <c r="C205" s="70" t="s">
        <v>1810</v>
      </c>
      <c r="D205" s="70" t="str">
        <f t="shared" si="23"/>
        <v/>
      </c>
      <c r="E205" s="70" t="str">
        <f t="shared" si="24"/>
        <v>pur_morning_01_02</v>
      </c>
      <c r="F205" s="70" t="str">
        <f t="shared" si="25"/>
        <v xml:space="preserve">  &lt;Clip SoundPath="pur_morning_01_02" /&gt;</v>
      </c>
      <c r="G205" s="70" t="s">
        <v>1517</v>
      </c>
    </row>
    <row r="206" spans="1:7">
      <c r="A206" s="69" t="str">
        <f t="shared" si="20"/>
        <v>2</v>
      </c>
      <c r="B206" s="70" t="str">
        <f t="shared" si="22"/>
        <v/>
      </c>
      <c r="C206" s="70" t="s">
        <v>1810</v>
      </c>
      <c r="D206" s="70" t="str">
        <f t="shared" si="23"/>
        <v/>
      </c>
      <c r="E206" s="70" t="str">
        <f t="shared" si="24"/>
        <v>pur_morning_01_03</v>
      </c>
      <c r="F206" s="70" t="str">
        <f t="shared" si="25"/>
        <v xml:space="preserve">  &lt;Clip SoundPath="pur_morning_01_03" /&gt;</v>
      </c>
      <c r="G206" s="70" t="s">
        <v>1518</v>
      </c>
    </row>
    <row r="207" spans="1:7">
      <c r="A207" s="69" t="str">
        <f t="shared" ref="A207:A287" si="26">IF(ISERROR(FIND("&lt;Sound",G207))=FALSE,"1",IF(ISERROR(FIND("&lt;Clip",G207))=FALSE,"2","3"))</f>
        <v>2</v>
      </c>
      <c r="B207" s="70" t="str">
        <f t="shared" si="22"/>
        <v/>
      </c>
      <c r="C207" s="70" t="s">
        <v>1810</v>
      </c>
      <c r="D207" s="70" t="str">
        <f t="shared" si="23"/>
        <v/>
      </c>
      <c r="E207" s="70" t="str">
        <f t="shared" si="24"/>
        <v>pur_morning_01_04</v>
      </c>
      <c r="F207" s="70" t="str">
        <f t="shared" si="25"/>
        <v xml:space="preserve">  &lt;Clip SoundPath="pur_morning_01_04" /&gt;</v>
      </c>
      <c r="G207" s="70" t="s">
        <v>1519</v>
      </c>
    </row>
    <row r="208" spans="1:7">
      <c r="A208" s="69" t="str">
        <f t="shared" si="26"/>
        <v>2</v>
      </c>
      <c r="B208" s="70" t="str">
        <f t="shared" si="22"/>
        <v/>
      </c>
      <c r="C208" s="70" t="s">
        <v>1810</v>
      </c>
      <c r="D208" s="70" t="str">
        <f t="shared" si="23"/>
        <v/>
      </c>
      <c r="E208" s="70" t="str">
        <f t="shared" si="24"/>
        <v>pur_morning_01_05</v>
      </c>
      <c r="F208" s="70" t="str">
        <f t="shared" si="25"/>
        <v xml:space="preserve">  &lt;Clip SoundPath="pur_morning_01_05" /&gt;</v>
      </c>
      <c r="G208" s="70" t="s">
        <v>1520</v>
      </c>
    </row>
    <row r="209" spans="1:7">
      <c r="A209" s="69" t="str">
        <f t="shared" si="26"/>
        <v>2</v>
      </c>
      <c r="B209" s="70" t="str">
        <f t="shared" si="22"/>
        <v/>
      </c>
      <c r="C209" s="70" t="s">
        <v>1810</v>
      </c>
      <c r="D209" s="70" t="str">
        <f t="shared" si="23"/>
        <v/>
      </c>
      <c r="E209" s="70" t="str">
        <f t="shared" si="24"/>
        <v>pur_morning_01_06</v>
      </c>
      <c r="F209" s="70" t="str">
        <f t="shared" si="25"/>
        <v xml:space="preserve">  &lt;Clip SoundPath="pur_morning_01_06" /&gt;</v>
      </c>
      <c r="G209" s="70" t="s">
        <v>1521</v>
      </c>
    </row>
    <row r="210" spans="1:7">
      <c r="A210" s="69" t="str">
        <f t="shared" si="26"/>
        <v>2</v>
      </c>
      <c r="B210" s="70" t="str">
        <f t="shared" si="22"/>
        <v/>
      </c>
      <c r="C210" s="70" t="s">
        <v>1810</v>
      </c>
      <c r="D210" s="70" t="str">
        <f t="shared" si="23"/>
        <v/>
      </c>
      <c r="E210" s="70" t="str">
        <f t="shared" si="24"/>
        <v>pur_morning_01_07</v>
      </c>
      <c r="F210" s="70" t="str">
        <f t="shared" si="25"/>
        <v xml:space="preserve">  &lt;Clip SoundPath="pur_morning_01_07" /&gt;</v>
      </c>
      <c r="G210" s="70" t="s">
        <v>1522</v>
      </c>
    </row>
    <row r="211" spans="1:7">
      <c r="A211" s="69" t="str">
        <f t="shared" si="26"/>
        <v>2</v>
      </c>
      <c r="B211" s="70" t="str">
        <f t="shared" si="22"/>
        <v/>
      </c>
      <c r="C211" s="70" t="s">
        <v>1810</v>
      </c>
      <c r="D211" s="70" t="str">
        <f t="shared" si="23"/>
        <v/>
      </c>
      <c r="E211" s="70" t="str">
        <f t="shared" si="24"/>
        <v>pur_morning_01_08</v>
      </c>
      <c r="F211" s="70" t="str">
        <f t="shared" si="25"/>
        <v xml:space="preserve">  &lt;Clip SoundPath="pur_morning_01_08" /&gt;</v>
      </c>
      <c r="G211" s="70" t="s">
        <v>1523</v>
      </c>
    </row>
    <row r="212" spans="1:7">
      <c r="A212" s="69" t="str">
        <f t="shared" si="26"/>
        <v>3</v>
      </c>
      <c r="B212" s="70" t="str">
        <f t="shared" si="22"/>
        <v/>
      </c>
      <c r="C212" s="70" t="s">
        <v>1810</v>
      </c>
      <c r="D212" s="70" t="str">
        <f t="shared" si="23"/>
        <v/>
      </c>
      <c r="E212" s="70" t="str">
        <f t="shared" si="24"/>
        <v/>
      </c>
      <c r="F212" s="70" t="str">
        <f t="shared" si="25"/>
        <v>&lt;/Sound&gt;</v>
      </c>
      <c r="G212" s="70" t="s">
        <v>1252</v>
      </c>
    </row>
    <row r="213" spans="1:7">
      <c r="A213" s="69" t="str">
        <f t="shared" si="26"/>
        <v>1</v>
      </c>
      <c r="B213" s="70" t="str">
        <f t="shared" si="22"/>
        <v>pur_play_up_01</v>
      </c>
      <c r="C213" s="70" t="s">
        <v>1810</v>
      </c>
      <c r="D213" s="70" t="str">
        <f t="shared" si="23"/>
        <v/>
      </c>
      <c r="E213" s="70" t="str">
        <f t="shared" si="24"/>
        <v/>
      </c>
      <c r="F213" s="70" t="str">
        <f t="shared" si="25"/>
        <v>&lt;Sound Type="pur_play_up_01" Storage="Remote" Dec=""&gt;</v>
      </c>
      <c r="G213" s="70" t="s">
        <v>1287</v>
      </c>
    </row>
    <row r="214" spans="1:7">
      <c r="A214" s="69" t="str">
        <f t="shared" si="26"/>
        <v>2</v>
      </c>
      <c r="B214" s="70" t="str">
        <f t="shared" si="22"/>
        <v/>
      </c>
      <c r="C214" s="70" t="s">
        <v>1810</v>
      </c>
      <c r="D214" s="70" t="str">
        <f t="shared" si="23"/>
        <v/>
      </c>
      <c r="E214" s="70" t="str">
        <f t="shared" si="24"/>
        <v>pur_play_up_01</v>
      </c>
      <c r="F214" s="70" t="str">
        <f t="shared" si="25"/>
        <v xml:space="preserve">  &lt;Clip SoundPath="pur_play_up_01" /&gt;</v>
      </c>
      <c r="G214" s="70" t="s">
        <v>1524</v>
      </c>
    </row>
    <row r="215" spans="1:7">
      <c r="A215" s="69" t="str">
        <f t="shared" si="26"/>
        <v>2</v>
      </c>
      <c r="B215" s="70" t="str">
        <f t="shared" si="22"/>
        <v/>
      </c>
      <c r="C215" s="70" t="s">
        <v>1810</v>
      </c>
      <c r="D215" s="70" t="str">
        <f t="shared" si="23"/>
        <v/>
      </c>
      <c r="E215" s="70" t="str">
        <f t="shared" si="24"/>
        <v>pur_play_up_02</v>
      </c>
      <c r="F215" s="70" t="str">
        <f t="shared" si="25"/>
        <v xml:space="preserve">  &lt;Clip SoundPath="pur_play_up_02" /&gt;</v>
      </c>
      <c r="G215" s="70" t="s">
        <v>1525</v>
      </c>
    </row>
    <row r="216" spans="1:7">
      <c r="A216" s="69" t="str">
        <f t="shared" si="26"/>
        <v>2</v>
      </c>
      <c r="B216" s="70" t="str">
        <f t="shared" si="22"/>
        <v/>
      </c>
      <c r="C216" s="70" t="s">
        <v>1810</v>
      </c>
      <c r="D216" s="70" t="str">
        <f t="shared" si="23"/>
        <v/>
      </c>
      <c r="E216" s="70" t="str">
        <f t="shared" si="24"/>
        <v>pur_play_up_03</v>
      </c>
      <c r="F216" s="70" t="str">
        <f t="shared" si="25"/>
        <v xml:space="preserve">  &lt;Clip SoundPath="pur_play_up_03" /&gt;</v>
      </c>
      <c r="G216" s="70" t="s">
        <v>1526</v>
      </c>
    </row>
    <row r="217" spans="1:7">
      <c r="A217" s="69" t="str">
        <f t="shared" si="26"/>
        <v>2</v>
      </c>
      <c r="B217" s="70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70" t="s">
        <v>1810</v>
      </c>
      <c r="D217" s="70" t="str">
        <f t="shared" ref="D217:D271" si="28">IF(ISERROR(FIND("Des=",G217))=FALSE,MID(G217,FIND("Des=""",G217)+5,FIND("""&gt;",G217)-FIND("Des=""",G217)-5),"")</f>
        <v/>
      </c>
      <c r="E217" s="70" t="str">
        <f t="shared" ref="E217:E271" si="29">IF(ISERROR(FIND("&lt;Clip",G217))=FALSE,MID(G217,FIND("SoundPath=""",G217)+11,FIND(""" /&gt;",G217)-FIND("SoundPath=""",G217)-11),"")</f>
        <v>pur_play_up_04</v>
      </c>
      <c r="F217" s="70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70" t="s">
        <v>1527</v>
      </c>
    </row>
    <row r="218" spans="1:7">
      <c r="A218" s="69" t="str">
        <f t="shared" si="26"/>
        <v>3</v>
      </c>
      <c r="B218" s="70" t="str">
        <f t="shared" si="27"/>
        <v/>
      </c>
      <c r="C218" s="70" t="s">
        <v>1810</v>
      </c>
      <c r="D218" s="70" t="str">
        <f t="shared" si="28"/>
        <v/>
      </c>
      <c r="E218" s="70" t="str">
        <f t="shared" si="29"/>
        <v/>
      </c>
      <c r="F218" s="70" t="str">
        <f t="shared" si="30"/>
        <v>&lt;/Sound&gt;</v>
      </c>
      <c r="G218" s="70" t="s">
        <v>1252</v>
      </c>
    </row>
    <row r="219" spans="1:7">
      <c r="A219" s="69" t="str">
        <f t="shared" si="26"/>
        <v>1</v>
      </c>
      <c r="B219" s="70" t="str">
        <f t="shared" si="27"/>
        <v>pur_play_down_01</v>
      </c>
      <c r="C219" s="70" t="s">
        <v>1810</v>
      </c>
      <c r="D219" s="70" t="str">
        <f t="shared" si="28"/>
        <v/>
      </c>
      <c r="E219" s="70" t="str">
        <f t="shared" si="29"/>
        <v/>
      </c>
      <c r="F219" s="70" t="str">
        <f t="shared" si="30"/>
        <v>&lt;Sound Type="pur_play_down_01" Storage="Remote" Dec=""&gt;</v>
      </c>
      <c r="G219" s="70" t="s">
        <v>1288</v>
      </c>
    </row>
    <row r="220" spans="1:7">
      <c r="A220" s="69" t="str">
        <f t="shared" si="26"/>
        <v>2</v>
      </c>
      <c r="B220" s="70" t="str">
        <f t="shared" si="27"/>
        <v/>
      </c>
      <c r="C220" s="70" t="s">
        <v>1810</v>
      </c>
      <c r="D220" s="70" t="str">
        <f t="shared" si="28"/>
        <v/>
      </c>
      <c r="E220" s="70" t="str">
        <f t="shared" si="29"/>
        <v>pur_play_down_01</v>
      </c>
      <c r="F220" s="70" t="str">
        <f t="shared" si="30"/>
        <v xml:space="preserve">  &lt;Clip SoundPath="pur_play_down_01" /&gt;</v>
      </c>
      <c r="G220" s="70" t="s">
        <v>1528</v>
      </c>
    </row>
    <row r="221" spans="1:7">
      <c r="A221" s="69" t="str">
        <f t="shared" si="26"/>
        <v>2</v>
      </c>
      <c r="B221" s="70" t="str">
        <f t="shared" si="27"/>
        <v/>
      </c>
      <c r="C221" s="70" t="s">
        <v>1810</v>
      </c>
      <c r="D221" s="70" t="str">
        <f t="shared" si="28"/>
        <v/>
      </c>
      <c r="E221" s="70" t="str">
        <f t="shared" si="29"/>
        <v>pur_play_down_02</v>
      </c>
      <c r="F221" s="70" t="str">
        <f t="shared" si="30"/>
        <v xml:space="preserve">  &lt;Clip SoundPath="pur_play_down_02" /&gt;</v>
      </c>
      <c r="G221" s="70" t="s">
        <v>1529</v>
      </c>
    </row>
    <row r="222" spans="1:7">
      <c r="A222" s="69" t="str">
        <f t="shared" si="26"/>
        <v>2</v>
      </c>
      <c r="B222" s="70" t="str">
        <f t="shared" si="27"/>
        <v/>
      </c>
      <c r="C222" s="70" t="s">
        <v>1810</v>
      </c>
      <c r="D222" s="70" t="str">
        <f t="shared" si="28"/>
        <v/>
      </c>
      <c r="E222" s="70" t="str">
        <f t="shared" si="29"/>
        <v>pur_play_down_03</v>
      </c>
      <c r="F222" s="70" t="str">
        <f t="shared" si="30"/>
        <v xml:space="preserve">  &lt;Clip SoundPath="pur_play_down_03" /&gt;</v>
      </c>
      <c r="G222" s="70" t="s">
        <v>1530</v>
      </c>
    </row>
    <row r="223" spans="1:7">
      <c r="A223" s="69" t="str">
        <f t="shared" si="26"/>
        <v>2</v>
      </c>
      <c r="B223" s="70" t="str">
        <f t="shared" si="27"/>
        <v/>
      </c>
      <c r="C223" s="70" t="s">
        <v>1810</v>
      </c>
      <c r="D223" s="70" t="str">
        <f t="shared" si="28"/>
        <v/>
      </c>
      <c r="E223" s="70" t="str">
        <f t="shared" si="29"/>
        <v>pur_play_down_04</v>
      </c>
      <c r="F223" s="70" t="str">
        <f t="shared" si="30"/>
        <v xml:space="preserve">  &lt;Clip SoundPath="pur_play_down_04" /&gt;</v>
      </c>
      <c r="G223" s="70" t="s">
        <v>1531</v>
      </c>
    </row>
    <row r="224" spans="1:7">
      <c r="A224" s="69" t="str">
        <f t="shared" si="26"/>
        <v>3</v>
      </c>
      <c r="B224" s="70" t="str">
        <f t="shared" si="27"/>
        <v/>
      </c>
      <c r="C224" s="70" t="s">
        <v>1810</v>
      </c>
      <c r="D224" s="70" t="str">
        <f t="shared" si="28"/>
        <v/>
      </c>
      <c r="E224" s="70" t="str">
        <f t="shared" si="29"/>
        <v/>
      </c>
      <c r="F224" s="70" t="str">
        <f t="shared" si="30"/>
        <v>&lt;/Sound&gt;</v>
      </c>
      <c r="G224" s="70" t="s">
        <v>1252</v>
      </c>
    </row>
    <row r="225" spans="1:7">
      <c r="A225" s="69" t="str">
        <f t="shared" si="26"/>
        <v>1</v>
      </c>
      <c r="B225" s="70" t="str">
        <f t="shared" si="27"/>
        <v>pur_play_up_down_01</v>
      </c>
      <c r="C225" s="70" t="s">
        <v>1810</v>
      </c>
      <c r="D225" s="70" t="str">
        <f t="shared" si="28"/>
        <v/>
      </c>
      <c r="E225" s="70" t="str">
        <f t="shared" si="29"/>
        <v/>
      </c>
      <c r="F225" s="70" t="str">
        <f t="shared" si="30"/>
        <v>&lt;Sound Type="pur_play_up_down_01" Storage="Remote" Dec=""&gt;</v>
      </c>
      <c r="G225" s="70" t="s">
        <v>1289</v>
      </c>
    </row>
    <row r="226" spans="1:7">
      <c r="A226" s="69" t="str">
        <f t="shared" si="26"/>
        <v>2</v>
      </c>
      <c r="B226" s="70" t="str">
        <f t="shared" si="27"/>
        <v/>
      </c>
      <c r="C226" s="70" t="s">
        <v>1810</v>
      </c>
      <c r="D226" s="70" t="str">
        <f t="shared" si="28"/>
        <v/>
      </c>
      <c r="E226" s="70" t="str">
        <f t="shared" si="29"/>
        <v>pur_play_up_down_01_01</v>
      </c>
      <c r="F226" s="70" t="str">
        <f t="shared" si="30"/>
        <v xml:space="preserve">  &lt;Clip SoundPath="pur_play_up_down_01_01" /&gt;</v>
      </c>
      <c r="G226" s="70" t="s">
        <v>1532</v>
      </c>
    </row>
    <row r="227" spans="1:7">
      <c r="A227" s="69" t="str">
        <f t="shared" si="26"/>
        <v>2</v>
      </c>
      <c r="B227" s="70" t="str">
        <f t="shared" si="27"/>
        <v/>
      </c>
      <c r="C227" s="70" t="s">
        <v>1810</v>
      </c>
      <c r="D227" s="70" t="str">
        <f t="shared" si="28"/>
        <v/>
      </c>
      <c r="E227" s="70" t="str">
        <f t="shared" si="29"/>
        <v>pur_play_up_down_01_02</v>
      </c>
      <c r="F227" s="70" t="str">
        <f t="shared" si="30"/>
        <v xml:space="preserve">  &lt;Clip SoundPath="pur_play_up_down_01_02" /&gt;</v>
      </c>
      <c r="G227" s="70" t="s">
        <v>1533</v>
      </c>
    </row>
    <row r="228" spans="1:7">
      <c r="A228" s="69" t="str">
        <f t="shared" si="26"/>
        <v>2</v>
      </c>
      <c r="B228" s="70" t="str">
        <f t="shared" si="27"/>
        <v/>
      </c>
      <c r="C228" s="70" t="s">
        <v>1810</v>
      </c>
      <c r="D228" s="70" t="str">
        <f t="shared" si="28"/>
        <v/>
      </c>
      <c r="E228" s="70" t="str">
        <f t="shared" si="29"/>
        <v>pur_play_up_down_01_03</v>
      </c>
      <c r="F228" s="70" t="str">
        <f t="shared" si="30"/>
        <v xml:space="preserve">  &lt;Clip SoundPath="pur_play_up_down_01_03" /&gt;</v>
      </c>
      <c r="G228" s="70" t="s">
        <v>1534</v>
      </c>
    </row>
    <row r="229" spans="1:7">
      <c r="A229" s="69" t="str">
        <f t="shared" si="26"/>
        <v>3</v>
      </c>
      <c r="B229" s="70" t="str">
        <f t="shared" si="27"/>
        <v/>
      </c>
      <c r="C229" s="70" t="s">
        <v>1810</v>
      </c>
      <c r="D229" s="70" t="str">
        <f t="shared" si="28"/>
        <v/>
      </c>
      <c r="E229" s="70" t="str">
        <f t="shared" si="29"/>
        <v/>
      </c>
      <c r="F229" s="70" t="str">
        <f t="shared" si="30"/>
        <v>&lt;/Sound&gt;</v>
      </c>
      <c r="G229" s="70" t="s">
        <v>1252</v>
      </c>
    </row>
    <row r="230" spans="1:7">
      <c r="A230" s="69" t="str">
        <f t="shared" ref="A230:A242" si="31">IF(ISERROR(FIND("&lt;Sound",G230))=FALSE,"1",IF(ISERROR(FIND("&lt;Clip",G230))=FALSE,"2","3"))</f>
        <v>1</v>
      </c>
      <c r="B230" s="70" t="str">
        <f t="shared" si="27"/>
        <v>level_up_PURPIE</v>
      </c>
      <c r="C230" s="70" t="s">
        <v>1810</v>
      </c>
      <c r="D230" s="70" t="str">
        <f t="shared" si="28"/>
        <v>胖紫升级</v>
      </c>
      <c r="E230" s="70" t="str">
        <f t="shared" si="29"/>
        <v/>
      </c>
      <c r="F230" s="70" t="str">
        <f t="shared" si="30"/>
        <v>&lt;Sound Type="level_up_PURPIE" Storage="Remote" Dec="胖紫升级"&gt;</v>
      </c>
      <c r="G230" s="70" t="s">
        <v>1361</v>
      </c>
    </row>
    <row r="231" spans="1:7">
      <c r="A231" s="69" t="str">
        <f t="shared" si="31"/>
        <v>2</v>
      </c>
      <c r="B231" s="70" t="str">
        <f t="shared" si="27"/>
        <v/>
      </c>
      <c r="C231" s="70" t="s">
        <v>1810</v>
      </c>
      <c r="D231" s="70" t="str">
        <f t="shared" si="28"/>
        <v/>
      </c>
      <c r="E231" s="70" t="str">
        <f t="shared" si="29"/>
        <v>level_up_pur_01</v>
      </c>
      <c r="F231" s="70" t="str">
        <f t="shared" si="30"/>
        <v xml:space="preserve">  &lt;Clip SoundPath="level_up_pur_01" /&gt;</v>
      </c>
      <c r="G231" s="70" t="s">
        <v>1654</v>
      </c>
    </row>
    <row r="232" spans="1:7">
      <c r="A232" s="69" t="str">
        <f t="shared" si="31"/>
        <v>2</v>
      </c>
      <c r="B232" s="70" t="str">
        <f t="shared" si="27"/>
        <v/>
      </c>
      <c r="C232" s="70" t="s">
        <v>1810</v>
      </c>
      <c r="D232" s="70" t="str">
        <f t="shared" si="28"/>
        <v/>
      </c>
      <c r="E232" s="70" t="str">
        <f t="shared" si="29"/>
        <v>level_up_pur_02</v>
      </c>
      <c r="F232" s="70" t="str">
        <f t="shared" si="30"/>
        <v xml:space="preserve">  &lt;Clip SoundPath="level_up_pur_02" /&gt;</v>
      </c>
      <c r="G232" s="70" t="s">
        <v>1655</v>
      </c>
    </row>
    <row r="233" spans="1:7">
      <c r="A233" s="69" t="str">
        <f t="shared" si="31"/>
        <v>2</v>
      </c>
      <c r="B233" s="70" t="str">
        <f t="shared" si="27"/>
        <v/>
      </c>
      <c r="C233" s="70" t="s">
        <v>1810</v>
      </c>
      <c r="D233" s="70" t="str">
        <f t="shared" si="28"/>
        <v/>
      </c>
      <c r="E233" s="70" t="str">
        <f t="shared" si="29"/>
        <v>level_up_pur_03</v>
      </c>
      <c r="F233" s="70" t="str">
        <f t="shared" si="30"/>
        <v xml:space="preserve">  &lt;Clip SoundPath="level_up_pur_03" /&gt;</v>
      </c>
      <c r="G233" s="70" t="s">
        <v>1656</v>
      </c>
    </row>
    <row r="234" spans="1:7">
      <c r="A234" s="69" t="str">
        <f t="shared" si="31"/>
        <v>3</v>
      </c>
      <c r="B234" s="70" t="str">
        <f t="shared" si="27"/>
        <v/>
      </c>
      <c r="C234" s="70" t="s">
        <v>1810</v>
      </c>
      <c r="D234" s="70" t="str">
        <f t="shared" si="28"/>
        <v/>
      </c>
      <c r="E234" s="70" t="str">
        <f t="shared" si="29"/>
        <v/>
      </c>
      <c r="F234" s="70" t="str">
        <f t="shared" si="30"/>
        <v>&lt;/Sound&gt;</v>
      </c>
      <c r="G234" s="70" t="s">
        <v>1252</v>
      </c>
    </row>
    <row r="235" spans="1:7">
      <c r="A235" s="69" t="str">
        <f t="shared" si="31"/>
        <v>1</v>
      </c>
      <c r="B235" s="70" t="str">
        <f t="shared" si="27"/>
        <v>nim_chest_open_PURPIE</v>
      </c>
      <c r="C235" s="70" t="s">
        <v>1810</v>
      </c>
      <c r="D235" s="70" t="str">
        <f t="shared" si="28"/>
        <v>胖紫小生物宝箱</v>
      </c>
      <c r="E235" s="70" t="str">
        <f t="shared" si="29"/>
        <v/>
      </c>
      <c r="F235" s="70" t="str">
        <f t="shared" si="30"/>
        <v>&lt;Sound Type="nim_chest_open_PURPIE" Storage="Remote" Dec="胖紫小生物宝箱"&gt;</v>
      </c>
      <c r="G235" s="70" t="s">
        <v>1337</v>
      </c>
    </row>
    <row r="236" spans="1:7">
      <c r="A236" s="69" t="str">
        <f t="shared" si="31"/>
        <v>2</v>
      </c>
      <c r="B236" s="70" t="str">
        <f t="shared" si="27"/>
        <v/>
      </c>
      <c r="C236" s="70" t="s">
        <v>1810</v>
      </c>
      <c r="D236" s="70" t="str">
        <f t="shared" si="28"/>
        <v/>
      </c>
      <c r="E236" s="70" t="str">
        <f t="shared" si="29"/>
        <v>nim_chest_open_pur_01</v>
      </c>
      <c r="F236" s="70" t="str">
        <f t="shared" si="30"/>
        <v xml:space="preserve">  &lt;Clip SoundPath="nim_chest_open_pur_01" /&gt;</v>
      </c>
      <c r="G236" s="70" t="s">
        <v>1616</v>
      </c>
    </row>
    <row r="237" spans="1:7">
      <c r="A237" s="69" t="str">
        <f t="shared" si="31"/>
        <v>2</v>
      </c>
      <c r="B237" s="70" t="str">
        <f t="shared" si="27"/>
        <v/>
      </c>
      <c r="C237" s="70" t="s">
        <v>1810</v>
      </c>
      <c r="D237" s="70" t="str">
        <f t="shared" si="28"/>
        <v/>
      </c>
      <c r="E237" s="70" t="str">
        <f t="shared" si="29"/>
        <v>nim_chest_open_pur_02</v>
      </c>
      <c r="F237" s="70" t="str">
        <f t="shared" si="30"/>
        <v xml:space="preserve">  &lt;Clip SoundPath="nim_chest_open_pur_02" /&gt;</v>
      </c>
      <c r="G237" s="70" t="s">
        <v>1617</v>
      </c>
    </row>
    <row r="238" spans="1:7">
      <c r="A238" s="69" t="str">
        <f t="shared" si="31"/>
        <v>2</v>
      </c>
      <c r="B238" s="70" t="str">
        <f t="shared" si="27"/>
        <v/>
      </c>
      <c r="C238" s="70" t="s">
        <v>1810</v>
      </c>
      <c r="D238" s="70" t="str">
        <f t="shared" si="28"/>
        <v/>
      </c>
      <c r="E238" s="70" t="str">
        <f t="shared" si="29"/>
        <v>nim_chest_open_pur_03</v>
      </c>
      <c r="F238" s="70" t="str">
        <f t="shared" si="30"/>
        <v xml:space="preserve">  &lt;Clip SoundPath="nim_chest_open_pur_03" /&gt;</v>
      </c>
      <c r="G238" s="70" t="s">
        <v>1618</v>
      </c>
    </row>
    <row r="239" spans="1:7">
      <c r="A239" s="69" t="str">
        <f t="shared" si="31"/>
        <v>2</v>
      </c>
      <c r="B239" s="70" t="str">
        <f t="shared" si="27"/>
        <v/>
      </c>
      <c r="C239" s="70" t="s">
        <v>1810</v>
      </c>
      <c r="D239" s="70" t="str">
        <f t="shared" si="28"/>
        <v/>
      </c>
      <c r="E239" s="70" t="str">
        <f t="shared" si="29"/>
        <v>nim_chest_open_pur_04</v>
      </c>
      <c r="F239" s="70" t="str">
        <f t="shared" si="30"/>
        <v xml:space="preserve">  &lt;Clip SoundPath="nim_chest_open_pur_04" /&gt;</v>
      </c>
      <c r="G239" s="70" t="s">
        <v>1619</v>
      </c>
    </row>
    <row r="240" spans="1:7">
      <c r="A240" s="69" t="str">
        <f t="shared" si="31"/>
        <v>2</v>
      </c>
      <c r="B240" s="70" t="str">
        <f t="shared" si="27"/>
        <v/>
      </c>
      <c r="C240" s="70" t="s">
        <v>1810</v>
      </c>
      <c r="D240" s="70" t="str">
        <f t="shared" si="28"/>
        <v/>
      </c>
      <c r="E240" s="70" t="str">
        <f t="shared" si="29"/>
        <v>nim_chest_open_pur_05</v>
      </c>
      <c r="F240" s="70" t="str">
        <f t="shared" si="30"/>
        <v xml:space="preserve">  &lt;Clip SoundPath="nim_chest_open_pur_05" /&gt;</v>
      </c>
      <c r="G240" s="70" t="s">
        <v>1620</v>
      </c>
    </row>
    <row r="241" spans="1:7">
      <c r="A241" s="69" t="str">
        <f t="shared" si="31"/>
        <v>2</v>
      </c>
      <c r="B241" s="70" t="str">
        <f t="shared" si="27"/>
        <v/>
      </c>
      <c r="C241" s="70" t="s">
        <v>1810</v>
      </c>
      <c r="D241" s="70" t="str">
        <f t="shared" si="28"/>
        <v/>
      </c>
      <c r="E241" s="70" t="str">
        <f t="shared" si="29"/>
        <v>nim_chest_open_pur_06</v>
      </c>
      <c r="F241" s="70" t="str">
        <f t="shared" si="30"/>
        <v xml:space="preserve">  &lt;Clip SoundPath="nim_chest_open_pur_06" /&gt;</v>
      </c>
      <c r="G241" s="70" t="s">
        <v>1621</v>
      </c>
    </row>
    <row r="242" spans="1:7">
      <c r="A242" s="69" t="str">
        <f t="shared" si="31"/>
        <v>3</v>
      </c>
      <c r="B242" s="70" t="str">
        <f t="shared" si="27"/>
        <v/>
      </c>
      <c r="C242" s="70" t="s">
        <v>1810</v>
      </c>
      <c r="D242" s="70" t="str">
        <f t="shared" si="28"/>
        <v/>
      </c>
      <c r="E242" s="70" t="str">
        <f t="shared" si="29"/>
        <v/>
      </c>
      <c r="F242" s="70" t="str">
        <f t="shared" si="30"/>
        <v>&lt;/Sound&gt;</v>
      </c>
      <c r="G242" s="70" t="s">
        <v>1252</v>
      </c>
    </row>
    <row r="243" spans="1:7">
      <c r="A243" s="69" t="str">
        <f t="shared" ref="A243:A253" si="32">IF(ISERROR(FIND("&lt;Sound",G243))=FALSE,"1",IF(ISERROR(FIND("&lt;Clip",G243))=FALSE,"2","3"))</f>
        <v>1</v>
      </c>
      <c r="B243" s="70" t="str">
        <f t="shared" si="27"/>
        <v>pur_eat_act_loop</v>
      </c>
      <c r="C243" s="70" t="s">
        <v>1810</v>
      </c>
      <c r="D243" s="70" t="str">
        <f t="shared" si="28"/>
        <v>PUR吃食物的音效</v>
      </c>
      <c r="E243" s="70" t="str">
        <f t="shared" si="29"/>
        <v/>
      </c>
      <c r="F243" s="70" t="str">
        <f t="shared" si="30"/>
        <v>&lt;Sound Type="pur_eat_act_loop" Storage="Remote" Dec="PUR吃食物的音效"&gt;</v>
      </c>
      <c r="G243" s="70" t="s">
        <v>1418</v>
      </c>
    </row>
    <row r="244" spans="1:7">
      <c r="A244" s="69" t="str">
        <f t="shared" si="32"/>
        <v>2</v>
      </c>
      <c r="B244" s="70" t="str">
        <f t="shared" si="27"/>
        <v/>
      </c>
      <c r="C244" s="70" t="s">
        <v>1810</v>
      </c>
      <c r="D244" s="70" t="str">
        <f t="shared" si="28"/>
        <v/>
      </c>
      <c r="E244" s="70" t="str">
        <f t="shared" si="29"/>
        <v>pur_eat_act_loop</v>
      </c>
      <c r="F244" s="70" t="str">
        <f t="shared" si="30"/>
        <v xml:space="preserve">  &lt;Clip SoundPath="pur_eat_act_loop" /&gt;</v>
      </c>
      <c r="G244" s="70" t="s">
        <v>1746</v>
      </c>
    </row>
    <row r="245" spans="1:7">
      <c r="A245" s="69" t="str">
        <f t="shared" si="32"/>
        <v>3</v>
      </c>
      <c r="B245" s="70" t="str">
        <f t="shared" si="27"/>
        <v/>
      </c>
      <c r="C245" s="70" t="s">
        <v>1810</v>
      </c>
      <c r="D245" s="70" t="str">
        <f t="shared" si="28"/>
        <v/>
      </c>
      <c r="E245" s="70" t="str">
        <f t="shared" si="29"/>
        <v/>
      </c>
      <c r="F245" s="70" t="str">
        <f t="shared" si="30"/>
        <v>&lt;/Sound&gt;</v>
      </c>
      <c r="G245" s="70" t="s">
        <v>1252</v>
      </c>
    </row>
    <row r="246" spans="1:7">
      <c r="A246" s="69" t="str">
        <f t="shared" si="32"/>
        <v>1</v>
      </c>
      <c r="B246" s="70" t="str">
        <f t="shared" si="27"/>
        <v>PURPIE_eat_act_loop_after</v>
      </c>
      <c r="C246" s="70" t="s">
        <v>1810</v>
      </c>
      <c r="D246" s="70" t="str">
        <f t="shared" si="28"/>
        <v>PUR吃完食物之后播放的随机音效</v>
      </c>
      <c r="E246" s="70" t="str">
        <f t="shared" si="29"/>
        <v/>
      </c>
      <c r="F246" s="70" t="str">
        <f t="shared" si="30"/>
        <v>&lt;Sound Type="PURPIE_eat_act_loop_after" Storage="Remote" Dec="PUR吃完食物之后播放的随机音效"&gt;</v>
      </c>
      <c r="G246" s="70" t="s">
        <v>1419</v>
      </c>
    </row>
    <row r="247" spans="1:7">
      <c r="A247" s="69" t="str">
        <f t="shared" si="32"/>
        <v>2</v>
      </c>
      <c r="B247" s="70" t="str">
        <f t="shared" si="27"/>
        <v/>
      </c>
      <c r="C247" s="70" t="s">
        <v>1810</v>
      </c>
      <c r="D247" s="70" t="str">
        <f t="shared" si="28"/>
        <v/>
      </c>
      <c r="E247" s="70" t="str">
        <f t="shared" si="29"/>
        <v>purpie_eat_act_01</v>
      </c>
      <c r="F247" s="70" t="str">
        <f t="shared" si="30"/>
        <v xml:space="preserve">  &lt;Clip SoundPath="purpie_eat_act_01" /&gt;</v>
      </c>
      <c r="G247" s="70" t="s">
        <v>1747</v>
      </c>
    </row>
    <row r="248" spans="1:7">
      <c r="A248" s="69" t="str">
        <f t="shared" si="32"/>
        <v>2</v>
      </c>
      <c r="B248" s="70" t="str">
        <f t="shared" si="27"/>
        <v/>
      </c>
      <c r="C248" s="70" t="s">
        <v>1810</v>
      </c>
      <c r="D248" s="70" t="str">
        <f t="shared" si="28"/>
        <v/>
      </c>
      <c r="E248" s="70" t="str">
        <f t="shared" si="29"/>
        <v>purpie_eat_act_02</v>
      </c>
      <c r="F248" s="70" t="str">
        <f t="shared" si="30"/>
        <v xml:space="preserve">  &lt;Clip SoundPath="purpie_eat_act_02" /&gt;</v>
      </c>
      <c r="G248" s="70" t="s">
        <v>1748</v>
      </c>
    </row>
    <row r="249" spans="1:7">
      <c r="A249" s="69" t="str">
        <f t="shared" si="32"/>
        <v>2</v>
      </c>
      <c r="B249" s="70" t="str">
        <f t="shared" si="27"/>
        <v/>
      </c>
      <c r="C249" s="70" t="s">
        <v>1810</v>
      </c>
      <c r="D249" s="70" t="str">
        <f t="shared" si="28"/>
        <v/>
      </c>
      <c r="E249" s="70" t="str">
        <f t="shared" si="29"/>
        <v>purpie_eat_act_03</v>
      </c>
      <c r="F249" s="70" t="str">
        <f t="shared" si="30"/>
        <v xml:space="preserve">  &lt;Clip SoundPath="purpie_eat_act_03" /&gt;</v>
      </c>
      <c r="G249" s="70" t="s">
        <v>1749</v>
      </c>
    </row>
    <row r="250" spans="1:7">
      <c r="A250" s="69" t="str">
        <f t="shared" si="32"/>
        <v>3</v>
      </c>
      <c r="B250" s="70" t="str">
        <f t="shared" si="27"/>
        <v/>
      </c>
      <c r="C250" s="70" t="s">
        <v>1810</v>
      </c>
      <c r="D250" s="70" t="str">
        <f t="shared" si="28"/>
        <v/>
      </c>
      <c r="E250" s="70" t="str">
        <f t="shared" si="29"/>
        <v/>
      </c>
      <c r="F250" s="70" t="str">
        <f t="shared" si="30"/>
        <v>&lt;/Sound&gt;</v>
      </c>
      <c r="G250" s="70" t="s">
        <v>1252</v>
      </c>
    </row>
    <row r="251" spans="1:7">
      <c r="A251" s="69" t="str">
        <f t="shared" si="32"/>
        <v>1</v>
      </c>
      <c r="B251" s="70" t="str">
        <f t="shared" si="27"/>
        <v>pur_eat_full_loop</v>
      </c>
      <c r="C251" s="70" t="s">
        <v>1810</v>
      </c>
      <c r="D251" s="70" t="str">
        <f t="shared" si="28"/>
        <v>PUR吃饱了的音效</v>
      </c>
      <c r="E251" s="70" t="str">
        <f t="shared" si="29"/>
        <v/>
      </c>
      <c r="F251" s="70" t="str">
        <f t="shared" si="30"/>
        <v>&lt;Sound Type="pur_eat_full_loop" Storage="Remote" Dec="PUR吃饱了的音效"&gt;</v>
      </c>
      <c r="G251" s="70" t="s">
        <v>1420</v>
      </c>
    </row>
    <row r="252" spans="1:7">
      <c r="A252" s="69" t="str">
        <f t="shared" si="32"/>
        <v>2</v>
      </c>
      <c r="B252" s="70" t="str">
        <f t="shared" si="27"/>
        <v/>
      </c>
      <c r="C252" s="70" t="s">
        <v>1810</v>
      </c>
      <c r="D252" s="70" t="str">
        <f t="shared" si="28"/>
        <v/>
      </c>
      <c r="E252" s="70" t="str">
        <f t="shared" si="29"/>
        <v>pur_eat_full_loop</v>
      </c>
      <c r="F252" s="70" t="str">
        <f t="shared" si="30"/>
        <v xml:space="preserve">  &lt;Clip SoundPath="pur_eat_full_loop" /&gt;</v>
      </c>
      <c r="G252" s="70" t="s">
        <v>1750</v>
      </c>
    </row>
    <row r="253" spans="1:7">
      <c r="A253" s="69" t="str">
        <f t="shared" si="32"/>
        <v>3</v>
      </c>
      <c r="B253" s="70" t="str">
        <f t="shared" si="27"/>
        <v/>
      </c>
      <c r="C253" s="70" t="s">
        <v>1810</v>
      </c>
      <c r="D253" s="70" t="str">
        <f t="shared" si="28"/>
        <v/>
      </c>
      <c r="E253" s="70" t="str">
        <f t="shared" si="29"/>
        <v/>
      </c>
      <c r="F253" s="70" t="str">
        <f t="shared" si="30"/>
        <v>&lt;/Sound&gt;</v>
      </c>
      <c r="G253" s="70" t="s">
        <v>1252</v>
      </c>
    </row>
    <row r="254" spans="1:7">
      <c r="A254" s="69" t="str">
        <f>IF(ISERROR(FIND("&lt;Sound",G254))=FALSE,"1",IF(ISERROR(FIND("&lt;Clip",G254))=FALSE,"2","3"))</f>
        <v>1</v>
      </c>
      <c r="B254" s="70" t="str">
        <f t="shared" si="27"/>
        <v>pur_eat_satisfaction</v>
      </c>
      <c r="C254" s="70" t="s">
        <v>1810</v>
      </c>
      <c r="D254" s="70" t="str">
        <f t="shared" si="28"/>
        <v>PUR吃满意的音效</v>
      </c>
      <c r="E254" s="70" t="str">
        <f t="shared" si="29"/>
        <v/>
      </c>
      <c r="F254" s="70" t="str">
        <f t="shared" si="30"/>
        <v>&lt;Sound Type="pur_eat_satisfaction" Storage="Remote" Dec="PUR吃满意的音效"&gt;</v>
      </c>
      <c r="G254" s="70" t="s">
        <v>1421</v>
      </c>
    </row>
    <row r="255" spans="1:7">
      <c r="A255" s="69" t="str">
        <f>IF(ISERROR(FIND("&lt;Sound",G255))=FALSE,"1",IF(ISERROR(FIND("&lt;Clip",G255))=FALSE,"2","3"))</f>
        <v>2</v>
      </c>
      <c r="B255" s="70" t="str">
        <f t="shared" si="27"/>
        <v/>
      </c>
      <c r="C255" s="70" t="s">
        <v>1810</v>
      </c>
      <c r="D255" s="70" t="str">
        <f t="shared" si="28"/>
        <v/>
      </c>
      <c r="E255" s="70" t="str">
        <f t="shared" si="29"/>
        <v>pur_eat_satisfaction</v>
      </c>
      <c r="F255" s="70" t="str">
        <f t="shared" si="30"/>
        <v xml:space="preserve">  &lt;Clip SoundPath="pur_eat_satisfaction" /&gt;</v>
      </c>
      <c r="G255" s="70" t="s">
        <v>1751</v>
      </c>
    </row>
    <row r="256" spans="1:7">
      <c r="A256" s="69" t="str">
        <f>IF(ISERROR(FIND("&lt;Sound",G256))=FALSE,"1",IF(ISERROR(FIND("&lt;Clip",G256))=FALSE,"2","3"))</f>
        <v>3</v>
      </c>
      <c r="B256" s="70" t="str">
        <f t="shared" si="27"/>
        <v/>
      </c>
      <c r="C256" s="70" t="s">
        <v>1810</v>
      </c>
      <c r="D256" s="70" t="str">
        <f t="shared" si="28"/>
        <v/>
      </c>
      <c r="E256" s="70" t="str">
        <f t="shared" si="29"/>
        <v/>
      </c>
      <c r="F256" s="70" t="str">
        <f t="shared" si="30"/>
        <v>&lt;/Sound&gt;</v>
      </c>
      <c r="G256" s="70" t="s">
        <v>1252</v>
      </c>
    </row>
    <row r="257" spans="1:7">
      <c r="A257" s="69" t="str">
        <f t="shared" si="26"/>
        <v>3</v>
      </c>
      <c r="B257" s="70" t="str">
        <f t="shared" si="27"/>
        <v/>
      </c>
      <c r="C257" s="70" t="s">
        <v>1810</v>
      </c>
      <c r="D257" s="70" t="str">
        <f t="shared" si="28"/>
        <v/>
      </c>
      <c r="E257" s="70" t="str">
        <f t="shared" si="29"/>
        <v/>
      </c>
      <c r="F257" s="70" t="str">
        <f t="shared" si="30"/>
        <v>&lt;!--========Donny语音========--&gt;</v>
      </c>
      <c r="G257" s="70" t="s">
        <v>1801</v>
      </c>
    </row>
    <row r="258" spans="1:7">
      <c r="A258" s="69" t="str">
        <f t="shared" si="26"/>
        <v>1</v>
      </c>
      <c r="B258" s="70" t="str">
        <f t="shared" si="27"/>
        <v>dony_level_end_01</v>
      </c>
      <c r="C258" s="70" t="s">
        <v>1810</v>
      </c>
      <c r="D258" s="70" t="str">
        <f t="shared" si="28"/>
        <v/>
      </c>
      <c r="E258" s="70" t="str">
        <f t="shared" si="29"/>
        <v/>
      </c>
      <c r="F258" s="70" t="str">
        <f t="shared" si="30"/>
        <v>&lt;Sound Type="dony_level_end_01" Storage="Remote" Dec=""&gt;</v>
      </c>
      <c r="G258" s="70" t="s">
        <v>1290</v>
      </c>
    </row>
    <row r="259" spans="1:7">
      <c r="A259" s="69" t="str">
        <f t="shared" si="26"/>
        <v>2</v>
      </c>
      <c r="B259" s="70" t="str">
        <f t="shared" si="27"/>
        <v/>
      </c>
      <c r="C259" s="70" t="s">
        <v>1810</v>
      </c>
      <c r="D259" s="70" t="str">
        <f t="shared" si="28"/>
        <v/>
      </c>
      <c r="E259" s="70" t="str">
        <f t="shared" si="29"/>
        <v>dony_level_end_01</v>
      </c>
      <c r="F259" s="70" t="str">
        <f t="shared" si="30"/>
        <v xml:space="preserve">  &lt;Clip SoundPath="dony_level_end_01" /&gt;</v>
      </c>
      <c r="G259" s="70" t="s">
        <v>1535</v>
      </c>
    </row>
    <row r="260" spans="1:7">
      <c r="A260" s="69" t="str">
        <f t="shared" si="26"/>
        <v>3</v>
      </c>
      <c r="B260" s="70" t="str">
        <f t="shared" si="27"/>
        <v/>
      </c>
      <c r="C260" s="70" t="s">
        <v>1810</v>
      </c>
      <c r="D260" s="70" t="str">
        <f t="shared" si="28"/>
        <v/>
      </c>
      <c r="E260" s="70" t="str">
        <f t="shared" si="29"/>
        <v/>
      </c>
      <c r="F260" s="70" t="str">
        <f t="shared" si="30"/>
        <v>&lt;/Sound&gt;</v>
      </c>
      <c r="G260" s="70" t="s">
        <v>1252</v>
      </c>
    </row>
    <row r="261" spans="1:7">
      <c r="A261" s="69" t="str">
        <f t="shared" si="26"/>
        <v>1</v>
      </c>
      <c r="B261" s="70" t="str">
        <f t="shared" si="27"/>
        <v>dony_hello_01</v>
      </c>
      <c r="C261" s="70" t="s">
        <v>1810</v>
      </c>
      <c r="D261" s="70" t="str">
        <f t="shared" si="28"/>
        <v/>
      </c>
      <c r="E261" s="70" t="str">
        <f t="shared" si="29"/>
        <v/>
      </c>
      <c r="F261" s="70" t="str">
        <f t="shared" si="30"/>
        <v>&lt;Sound Type="dony_hello_01" Storage="Remote" Dec=""&gt;</v>
      </c>
      <c r="G261" s="70" t="s">
        <v>1291</v>
      </c>
    </row>
    <row r="262" spans="1:7">
      <c r="A262" s="69" t="str">
        <f t="shared" si="26"/>
        <v>2</v>
      </c>
      <c r="B262" s="70" t="str">
        <f t="shared" si="27"/>
        <v/>
      </c>
      <c r="C262" s="70" t="s">
        <v>1810</v>
      </c>
      <c r="D262" s="70" t="str">
        <f t="shared" si="28"/>
        <v/>
      </c>
      <c r="E262" s="70" t="str">
        <f t="shared" si="29"/>
        <v>dony_hello_01</v>
      </c>
      <c r="F262" s="70" t="str">
        <f t="shared" si="30"/>
        <v xml:space="preserve">  &lt;Clip SoundPath="dony_hello_01" /&gt;</v>
      </c>
      <c r="G262" s="70" t="s">
        <v>1536</v>
      </c>
    </row>
    <row r="263" spans="1:7">
      <c r="A263" s="69" t="str">
        <f t="shared" si="26"/>
        <v>3</v>
      </c>
      <c r="B263" s="70" t="str">
        <f t="shared" si="27"/>
        <v/>
      </c>
      <c r="C263" s="70" t="s">
        <v>1810</v>
      </c>
      <c r="D263" s="70" t="str">
        <f t="shared" si="28"/>
        <v/>
      </c>
      <c r="E263" s="70" t="str">
        <f t="shared" si="29"/>
        <v/>
      </c>
      <c r="F263" s="70" t="str">
        <f t="shared" si="30"/>
        <v>&lt;/Sound&gt;</v>
      </c>
      <c r="G263" s="70" t="s">
        <v>1252</v>
      </c>
    </row>
    <row r="264" spans="1:7">
      <c r="A264" s="69" t="str">
        <f t="shared" si="26"/>
        <v>1</v>
      </c>
      <c r="B264" s="70" t="str">
        <f t="shared" si="27"/>
        <v>dony_sleep_begin_01</v>
      </c>
      <c r="C264" s="70" t="s">
        <v>1810</v>
      </c>
      <c r="D264" s="70" t="str">
        <f t="shared" si="28"/>
        <v/>
      </c>
      <c r="E264" s="70" t="str">
        <f t="shared" si="29"/>
        <v/>
      </c>
      <c r="F264" s="70" t="str">
        <f t="shared" si="30"/>
        <v>&lt;Sound Type="dony_sleep_begin_01" Storage="Remote" Dec=""&gt;</v>
      </c>
      <c r="G264" s="70" t="s">
        <v>1292</v>
      </c>
    </row>
    <row r="265" spans="1:7">
      <c r="A265" s="69" t="str">
        <f t="shared" si="26"/>
        <v>2</v>
      </c>
      <c r="B265" s="70" t="str">
        <f t="shared" si="27"/>
        <v/>
      </c>
      <c r="C265" s="70" t="s">
        <v>1810</v>
      </c>
      <c r="D265" s="70" t="str">
        <f t="shared" si="28"/>
        <v/>
      </c>
      <c r="E265" s="70" t="str">
        <f t="shared" si="29"/>
        <v>dony_nod_01_01</v>
      </c>
      <c r="F265" s="70" t="str">
        <f t="shared" si="30"/>
        <v xml:space="preserve">  &lt;Clip SoundPath="dony_nod_01_01" /&gt;</v>
      </c>
      <c r="G265" s="70" t="s">
        <v>1537</v>
      </c>
    </row>
    <row r="266" spans="1:7">
      <c r="A266" s="69" t="str">
        <f t="shared" si="26"/>
        <v>2</v>
      </c>
      <c r="B266" s="70" t="str">
        <f t="shared" si="27"/>
        <v/>
      </c>
      <c r="C266" s="70" t="s">
        <v>1810</v>
      </c>
      <c r="D266" s="70" t="str">
        <f t="shared" si="28"/>
        <v/>
      </c>
      <c r="E266" s="70" t="str">
        <f t="shared" si="29"/>
        <v>dony_nod_01_02</v>
      </c>
      <c r="F266" s="70" t="str">
        <f t="shared" si="30"/>
        <v xml:space="preserve">  &lt;Clip SoundPath="dony_nod_01_02" /&gt;</v>
      </c>
      <c r="G266" s="70" t="s">
        <v>1538</v>
      </c>
    </row>
    <row r="267" spans="1:7">
      <c r="A267" s="69" t="str">
        <f t="shared" si="26"/>
        <v>2</v>
      </c>
      <c r="B267" s="70" t="str">
        <f t="shared" si="27"/>
        <v/>
      </c>
      <c r="C267" s="70" t="s">
        <v>1810</v>
      </c>
      <c r="D267" s="70" t="str">
        <f t="shared" si="28"/>
        <v/>
      </c>
      <c r="E267" s="70" t="str">
        <f t="shared" si="29"/>
        <v>dony_nod_01_03</v>
      </c>
      <c r="F267" s="70" t="str">
        <f t="shared" si="30"/>
        <v xml:space="preserve">  &lt;Clip SoundPath="dony_nod_01_03" /&gt;</v>
      </c>
      <c r="G267" s="70" t="s">
        <v>1539</v>
      </c>
    </row>
    <row r="268" spans="1:7">
      <c r="A268" s="69" t="str">
        <f t="shared" si="26"/>
        <v>3</v>
      </c>
      <c r="B268" s="70" t="str">
        <f t="shared" si="27"/>
        <v/>
      </c>
      <c r="C268" s="70" t="s">
        <v>1810</v>
      </c>
      <c r="D268" s="70" t="str">
        <f t="shared" si="28"/>
        <v/>
      </c>
      <c r="E268" s="70" t="str">
        <f t="shared" si="29"/>
        <v/>
      </c>
      <c r="F268" s="70" t="str">
        <f t="shared" si="30"/>
        <v>&lt;/Sound&gt;</v>
      </c>
      <c r="G268" s="70" t="s">
        <v>1252</v>
      </c>
    </row>
    <row r="269" spans="1:7">
      <c r="A269" s="69" t="str">
        <f t="shared" si="26"/>
        <v>1</v>
      </c>
      <c r="B269" s="70" t="str">
        <f t="shared" si="27"/>
        <v>dony_friend_search_01</v>
      </c>
      <c r="C269" s="70" t="s">
        <v>1810</v>
      </c>
      <c r="D269" s="70" t="str">
        <f t="shared" si="28"/>
        <v/>
      </c>
      <c r="E269" s="70" t="str">
        <f t="shared" si="29"/>
        <v/>
      </c>
      <c r="F269" s="70" t="str">
        <f t="shared" si="30"/>
        <v>&lt;Sound Type="dony_friend_search_01" Storage="Remote" Dec=""&gt;</v>
      </c>
      <c r="G269" s="70" t="s">
        <v>1293</v>
      </c>
    </row>
    <row r="270" spans="1:7">
      <c r="A270" s="69" t="str">
        <f t="shared" si="26"/>
        <v>2</v>
      </c>
      <c r="B270" s="70" t="str">
        <f t="shared" si="27"/>
        <v/>
      </c>
      <c r="C270" s="70" t="s">
        <v>1810</v>
      </c>
      <c r="D270" s="70" t="str">
        <f t="shared" si="28"/>
        <v/>
      </c>
      <c r="E270" s="70" t="str">
        <f t="shared" si="29"/>
        <v>dony_friend_search_01_01</v>
      </c>
      <c r="F270" s="70" t="str">
        <f t="shared" si="30"/>
        <v xml:space="preserve">  &lt;Clip SoundPath="dony_friend_search_01_01" /&gt;</v>
      </c>
      <c r="G270" s="70" t="s">
        <v>1540</v>
      </c>
    </row>
    <row r="271" spans="1:7">
      <c r="A271" s="69" t="str">
        <f t="shared" si="26"/>
        <v>2</v>
      </c>
      <c r="B271" s="70" t="str">
        <f t="shared" si="27"/>
        <v/>
      </c>
      <c r="C271" s="70" t="s">
        <v>1810</v>
      </c>
      <c r="D271" s="70" t="str">
        <f t="shared" si="28"/>
        <v/>
      </c>
      <c r="E271" s="70" t="str">
        <f t="shared" si="29"/>
        <v>dony_friend_search_01_02</v>
      </c>
      <c r="F271" s="70" t="str">
        <f t="shared" si="30"/>
        <v xml:space="preserve">  &lt;Clip SoundPath="dony_friend_search_01_02" /&gt;</v>
      </c>
      <c r="G271" s="70" t="s">
        <v>1541</v>
      </c>
    </row>
    <row r="272" spans="1:7">
      <c r="A272" s="69" t="str">
        <f t="shared" si="26"/>
        <v>3</v>
      </c>
      <c r="B272" s="70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70" t="s">
        <v>1810</v>
      </c>
      <c r="D272" s="70" t="str">
        <f t="shared" ref="D272:D329" si="34">IF(ISERROR(FIND("Des=",G272))=FALSE,MID(G272,FIND("Des=""",G272)+5,FIND("""&gt;",G272)-FIND("Des=""",G272)-5),"")</f>
        <v/>
      </c>
      <c r="E272" s="70" t="str">
        <f t="shared" ref="E272:E329" si="35">IF(ISERROR(FIND("&lt;Clip",G272))=FALSE,MID(G272,FIND("SoundPath=""",G272)+11,FIND(""" /&gt;",G272)-FIND("SoundPath=""",G272)-11),"")</f>
        <v/>
      </c>
      <c r="F272" s="70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70" t="s">
        <v>1252</v>
      </c>
    </row>
    <row r="273" spans="1:7">
      <c r="A273" s="69" t="str">
        <f t="shared" si="26"/>
        <v>1</v>
      </c>
      <c r="B273" s="70" t="str">
        <f t="shared" si="33"/>
        <v>dony_friend_host_01</v>
      </c>
      <c r="C273" s="70" t="s">
        <v>1810</v>
      </c>
      <c r="D273" s="70" t="str">
        <f t="shared" si="34"/>
        <v/>
      </c>
      <c r="E273" s="70" t="str">
        <f t="shared" si="35"/>
        <v/>
      </c>
      <c r="F273" s="70" t="str">
        <f t="shared" si="36"/>
        <v>&lt;Sound Type="dony_friend_host_01" Storage="Remote" Dec=""&gt;</v>
      </c>
      <c r="G273" s="70" t="s">
        <v>1294</v>
      </c>
    </row>
    <row r="274" spans="1:7">
      <c r="A274" s="69" t="str">
        <f t="shared" si="26"/>
        <v>2</v>
      </c>
      <c r="B274" s="70" t="str">
        <f t="shared" si="33"/>
        <v/>
      </c>
      <c r="C274" s="70" t="s">
        <v>1810</v>
      </c>
      <c r="D274" s="70" t="str">
        <f t="shared" si="34"/>
        <v/>
      </c>
      <c r="E274" s="70" t="str">
        <f t="shared" si="35"/>
        <v>dony_friend_host_01</v>
      </c>
      <c r="F274" s="70" t="str">
        <f t="shared" si="36"/>
        <v xml:space="preserve">  &lt;Clip SoundPath="dony_friend_host_01" /&gt;</v>
      </c>
      <c r="G274" s="70" t="s">
        <v>1542</v>
      </c>
    </row>
    <row r="275" spans="1:7">
      <c r="A275" s="69" t="str">
        <f t="shared" si="26"/>
        <v>3</v>
      </c>
      <c r="B275" s="70" t="str">
        <f t="shared" si="33"/>
        <v/>
      </c>
      <c r="C275" s="70" t="s">
        <v>1810</v>
      </c>
      <c r="D275" s="70" t="str">
        <f t="shared" si="34"/>
        <v/>
      </c>
      <c r="E275" s="70" t="str">
        <f t="shared" si="35"/>
        <v/>
      </c>
      <c r="F275" s="70" t="str">
        <f t="shared" si="36"/>
        <v>&lt;/Sound&gt;</v>
      </c>
      <c r="G275" s="70" t="s">
        <v>1252</v>
      </c>
    </row>
    <row r="276" spans="1:7">
      <c r="A276" s="69" t="str">
        <f t="shared" si="26"/>
        <v>1</v>
      </c>
      <c r="B276" s="70" t="str">
        <f t="shared" si="33"/>
        <v>dony_friend_guest_01</v>
      </c>
      <c r="C276" s="70" t="s">
        <v>1810</v>
      </c>
      <c r="D276" s="70" t="str">
        <f t="shared" si="34"/>
        <v/>
      </c>
      <c r="E276" s="70" t="str">
        <f t="shared" si="35"/>
        <v/>
      </c>
      <c r="F276" s="70" t="str">
        <f t="shared" si="36"/>
        <v>&lt;Sound Type="dony_friend_guest_01" Storage="Remote" Dec=""&gt;</v>
      </c>
      <c r="G276" s="70" t="s">
        <v>1295</v>
      </c>
    </row>
    <row r="277" spans="1:7">
      <c r="A277" s="69" t="str">
        <f t="shared" si="26"/>
        <v>2</v>
      </c>
      <c r="B277" s="70" t="str">
        <f t="shared" si="33"/>
        <v/>
      </c>
      <c r="C277" s="70" t="s">
        <v>1810</v>
      </c>
      <c r="D277" s="70" t="str">
        <f t="shared" si="34"/>
        <v/>
      </c>
      <c r="E277" s="70" t="str">
        <f t="shared" si="35"/>
        <v>dony_friend_guest_01</v>
      </c>
      <c r="F277" s="70" t="str">
        <f t="shared" si="36"/>
        <v xml:space="preserve">  &lt;Clip SoundPath="dony_friend_guest_01" /&gt;</v>
      </c>
      <c r="G277" s="70" t="s">
        <v>1543</v>
      </c>
    </row>
    <row r="278" spans="1:7">
      <c r="A278" s="69" t="str">
        <f t="shared" si="26"/>
        <v>3</v>
      </c>
      <c r="B278" s="70" t="str">
        <f t="shared" si="33"/>
        <v/>
      </c>
      <c r="C278" s="70" t="s">
        <v>1810</v>
      </c>
      <c r="D278" s="70" t="str">
        <f t="shared" si="34"/>
        <v/>
      </c>
      <c r="E278" s="70" t="str">
        <f t="shared" si="35"/>
        <v/>
      </c>
      <c r="F278" s="70" t="str">
        <f t="shared" si="36"/>
        <v>&lt;/Sound&gt;</v>
      </c>
      <c r="G278" s="70" t="s">
        <v>1252</v>
      </c>
    </row>
    <row r="279" spans="1:7">
      <c r="A279" s="69" t="str">
        <f t="shared" si="26"/>
        <v>1</v>
      </c>
      <c r="B279" s="70" t="str">
        <f t="shared" si="33"/>
        <v>dony_friend_guest_out_01</v>
      </c>
      <c r="C279" s="70" t="s">
        <v>1810</v>
      </c>
      <c r="D279" s="70" t="str">
        <f t="shared" si="34"/>
        <v/>
      </c>
      <c r="E279" s="70" t="str">
        <f t="shared" si="35"/>
        <v/>
      </c>
      <c r="F279" s="70" t="str">
        <f t="shared" si="36"/>
        <v>&lt;Sound Type="dony_friend_guest_out_01" Storage="Remote" Dec=""&gt;</v>
      </c>
      <c r="G279" s="70" t="s">
        <v>1296</v>
      </c>
    </row>
    <row r="280" spans="1:7">
      <c r="A280" s="69" t="str">
        <f t="shared" si="26"/>
        <v>2</v>
      </c>
      <c r="B280" s="70" t="str">
        <f t="shared" si="33"/>
        <v/>
      </c>
      <c r="C280" s="70" t="s">
        <v>1810</v>
      </c>
      <c r="D280" s="70" t="str">
        <f t="shared" si="34"/>
        <v/>
      </c>
      <c r="E280" s="70" t="str">
        <f t="shared" si="35"/>
        <v>dony_friend_guest_out_01</v>
      </c>
      <c r="F280" s="70" t="str">
        <f t="shared" si="36"/>
        <v xml:space="preserve">  &lt;Clip SoundPath="dony_friend_guest_out_01" /&gt;</v>
      </c>
      <c r="G280" s="70" t="s">
        <v>1544</v>
      </c>
    </row>
    <row r="281" spans="1:7">
      <c r="A281" s="69" t="str">
        <f t="shared" si="26"/>
        <v>3</v>
      </c>
      <c r="B281" s="70" t="str">
        <f t="shared" si="33"/>
        <v/>
      </c>
      <c r="C281" s="70" t="s">
        <v>1810</v>
      </c>
      <c r="D281" s="70" t="str">
        <f t="shared" si="34"/>
        <v/>
      </c>
      <c r="E281" s="70" t="str">
        <f t="shared" si="35"/>
        <v/>
      </c>
      <c r="F281" s="70" t="str">
        <f t="shared" si="36"/>
        <v>&lt;/Sound&gt;</v>
      </c>
      <c r="G281" s="70" t="s">
        <v>1252</v>
      </c>
    </row>
    <row r="282" spans="1:7">
      <c r="A282" s="69" t="str">
        <f t="shared" si="26"/>
        <v>1</v>
      </c>
      <c r="B282" s="70" t="str">
        <f t="shared" si="33"/>
        <v>dony_friend_guest_back_01</v>
      </c>
      <c r="C282" s="70" t="s">
        <v>1810</v>
      </c>
      <c r="D282" s="70" t="str">
        <f t="shared" si="34"/>
        <v/>
      </c>
      <c r="E282" s="70" t="str">
        <f t="shared" si="35"/>
        <v/>
      </c>
      <c r="F282" s="70" t="str">
        <f t="shared" si="36"/>
        <v>&lt;Sound Type="dony_friend_guest_back_01" Storage="Remote" Dec=""&gt;</v>
      </c>
      <c r="G282" s="70" t="s">
        <v>1297</v>
      </c>
    </row>
    <row r="283" spans="1:7">
      <c r="A283" s="69" t="str">
        <f t="shared" si="26"/>
        <v>2</v>
      </c>
      <c r="B283" s="70" t="str">
        <f t="shared" si="33"/>
        <v/>
      </c>
      <c r="C283" s="70" t="s">
        <v>1810</v>
      </c>
      <c r="D283" s="70" t="str">
        <f t="shared" si="34"/>
        <v/>
      </c>
      <c r="E283" s="70" t="str">
        <f t="shared" si="35"/>
        <v>dony_friend_guest_back_01</v>
      </c>
      <c r="F283" s="70" t="str">
        <f t="shared" si="36"/>
        <v xml:space="preserve">  &lt;Clip SoundPath="dony_friend_guest_back_01" /&gt;</v>
      </c>
      <c r="G283" s="70" t="s">
        <v>1545</v>
      </c>
    </row>
    <row r="284" spans="1:7">
      <c r="A284" s="69" t="str">
        <f t="shared" si="26"/>
        <v>3</v>
      </c>
      <c r="B284" s="70" t="str">
        <f t="shared" si="33"/>
        <v/>
      </c>
      <c r="C284" s="70" t="s">
        <v>1810</v>
      </c>
      <c r="D284" s="70" t="str">
        <f t="shared" si="34"/>
        <v/>
      </c>
      <c r="E284" s="70" t="str">
        <f t="shared" si="35"/>
        <v/>
      </c>
      <c r="F284" s="70" t="str">
        <f t="shared" si="36"/>
        <v>&lt;/Sound&gt;</v>
      </c>
      <c r="G284" s="70" t="s">
        <v>1252</v>
      </c>
    </row>
    <row r="285" spans="1:7">
      <c r="A285" s="69" t="str">
        <f t="shared" si="26"/>
        <v>1</v>
      </c>
      <c r="B285" s="70" t="str">
        <f t="shared" si="33"/>
        <v>dony_friend_fail_01</v>
      </c>
      <c r="C285" s="70" t="s">
        <v>1810</v>
      </c>
      <c r="D285" s="70" t="str">
        <f t="shared" si="34"/>
        <v/>
      </c>
      <c r="E285" s="70" t="str">
        <f t="shared" si="35"/>
        <v/>
      </c>
      <c r="F285" s="70" t="str">
        <f t="shared" si="36"/>
        <v>&lt;Sound Type="dony_friend_fail_01" Storage="Remote" Dec=""&gt;</v>
      </c>
      <c r="G285" s="70" t="s">
        <v>1298</v>
      </c>
    </row>
    <row r="286" spans="1:7">
      <c r="A286" s="69" t="str">
        <f t="shared" si="26"/>
        <v>2</v>
      </c>
      <c r="B286" s="70" t="str">
        <f t="shared" si="33"/>
        <v/>
      </c>
      <c r="C286" s="70" t="s">
        <v>1810</v>
      </c>
      <c r="D286" s="70" t="str">
        <f t="shared" si="34"/>
        <v/>
      </c>
      <c r="E286" s="70" t="str">
        <f t="shared" si="35"/>
        <v>dony_friend_fail_01</v>
      </c>
      <c r="F286" s="70" t="str">
        <f t="shared" si="36"/>
        <v xml:space="preserve">  &lt;Clip SoundPath="dony_friend_fail_01" /&gt;</v>
      </c>
      <c r="G286" s="70" t="s">
        <v>1546</v>
      </c>
    </row>
    <row r="287" spans="1:7">
      <c r="A287" s="69" t="str">
        <f t="shared" si="26"/>
        <v>3</v>
      </c>
      <c r="B287" s="70" t="str">
        <f t="shared" si="33"/>
        <v/>
      </c>
      <c r="C287" s="70" t="s">
        <v>1810</v>
      </c>
      <c r="D287" s="70" t="str">
        <f t="shared" si="34"/>
        <v/>
      </c>
      <c r="E287" s="70" t="str">
        <f t="shared" si="35"/>
        <v/>
      </c>
      <c r="F287" s="70" t="str">
        <f t="shared" si="36"/>
        <v>&lt;/Sound&gt;</v>
      </c>
      <c r="G287" s="70" t="s">
        <v>1252</v>
      </c>
    </row>
    <row r="288" spans="1:7">
      <c r="A288" s="69" t="str">
        <f t="shared" ref="A288:A362" si="37">IF(ISERROR(FIND("&lt;Sound",G288))=FALSE,"1",IF(ISERROR(FIND("&lt;Clip",G288))=FALSE,"2","3"))</f>
        <v>1</v>
      </c>
      <c r="B288" s="70" t="str">
        <f t="shared" si="33"/>
        <v>dony_sleep_end_01</v>
      </c>
      <c r="C288" s="70" t="s">
        <v>1810</v>
      </c>
      <c r="D288" s="70" t="str">
        <f t="shared" si="34"/>
        <v/>
      </c>
      <c r="E288" s="70" t="str">
        <f t="shared" si="35"/>
        <v/>
      </c>
      <c r="F288" s="70" t="str">
        <f t="shared" si="36"/>
        <v>&lt;Sound Type="dony_sleep_end_01" Storage="Remote" Dec=""&gt;</v>
      </c>
      <c r="G288" s="70" t="s">
        <v>1299</v>
      </c>
    </row>
    <row r="289" spans="1:7">
      <c r="A289" s="69" t="str">
        <f t="shared" si="37"/>
        <v>2</v>
      </c>
      <c r="B289" s="70" t="str">
        <f t="shared" si="33"/>
        <v/>
      </c>
      <c r="C289" s="70" t="s">
        <v>1810</v>
      </c>
      <c r="D289" s="70" t="str">
        <f t="shared" si="34"/>
        <v/>
      </c>
      <c r="E289" s="70" t="str">
        <f t="shared" si="35"/>
        <v>dony_morning_01_01</v>
      </c>
      <c r="F289" s="70" t="str">
        <f t="shared" si="36"/>
        <v xml:space="preserve">  &lt;Clip SoundPath="dony_morning_01_01" /&gt;</v>
      </c>
      <c r="G289" s="70" t="s">
        <v>1547</v>
      </c>
    </row>
    <row r="290" spans="1:7">
      <c r="A290" s="69" t="str">
        <f t="shared" si="37"/>
        <v>2</v>
      </c>
      <c r="B290" s="70" t="str">
        <f t="shared" si="33"/>
        <v/>
      </c>
      <c r="C290" s="70" t="s">
        <v>1810</v>
      </c>
      <c r="D290" s="70" t="str">
        <f t="shared" si="34"/>
        <v/>
      </c>
      <c r="E290" s="70" t="str">
        <f t="shared" si="35"/>
        <v>dony_morning_01_02</v>
      </c>
      <c r="F290" s="70" t="str">
        <f t="shared" si="36"/>
        <v xml:space="preserve">  &lt;Clip SoundPath="dony_morning_01_02" /&gt;</v>
      </c>
      <c r="G290" s="70" t="s">
        <v>1548</v>
      </c>
    </row>
    <row r="291" spans="1:7">
      <c r="A291" s="69" t="str">
        <f t="shared" si="37"/>
        <v>2</v>
      </c>
      <c r="B291" s="70" t="str">
        <f t="shared" si="33"/>
        <v/>
      </c>
      <c r="C291" s="70" t="s">
        <v>1810</v>
      </c>
      <c r="D291" s="70" t="str">
        <f t="shared" si="34"/>
        <v/>
      </c>
      <c r="E291" s="70" t="str">
        <f t="shared" si="35"/>
        <v>dony_morning_01_03</v>
      </c>
      <c r="F291" s="70" t="str">
        <f t="shared" si="36"/>
        <v xml:space="preserve">  &lt;Clip SoundPath="dony_morning_01_03" /&gt;</v>
      </c>
      <c r="G291" s="70" t="s">
        <v>1549</v>
      </c>
    </row>
    <row r="292" spans="1:7">
      <c r="A292" s="69" t="str">
        <f t="shared" si="37"/>
        <v>2</v>
      </c>
      <c r="B292" s="70" t="str">
        <f t="shared" si="33"/>
        <v/>
      </c>
      <c r="C292" s="70" t="s">
        <v>1810</v>
      </c>
      <c r="D292" s="70" t="str">
        <f t="shared" si="34"/>
        <v/>
      </c>
      <c r="E292" s="70" t="str">
        <f t="shared" si="35"/>
        <v>dony_morning_01_04</v>
      </c>
      <c r="F292" s="70" t="str">
        <f t="shared" si="36"/>
        <v xml:space="preserve">  &lt;Clip SoundPath="dony_morning_01_04" /&gt;</v>
      </c>
      <c r="G292" s="70" t="s">
        <v>1550</v>
      </c>
    </row>
    <row r="293" spans="1:7">
      <c r="A293" s="69" t="str">
        <f t="shared" si="37"/>
        <v>2</v>
      </c>
      <c r="B293" s="70" t="str">
        <f t="shared" si="33"/>
        <v/>
      </c>
      <c r="C293" s="70" t="s">
        <v>1810</v>
      </c>
      <c r="D293" s="70" t="str">
        <f t="shared" si="34"/>
        <v/>
      </c>
      <c r="E293" s="70" t="str">
        <f t="shared" si="35"/>
        <v>dony_morning_01_05</v>
      </c>
      <c r="F293" s="70" t="str">
        <f t="shared" si="36"/>
        <v xml:space="preserve">  &lt;Clip SoundPath="dony_morning_01_05" /&gt;</v>
      </c>
      <c r="G293" s="70" t="s">
        <v>1551</v>
      </c>
    </row>
    <row r="294" spans="1:7">
      <c r="A294" s="69" t="str">
        <f t="shared" si="37"/>
        <v>2</v>
      </c>
      <c r="B294" s="70" t="str">
        <f t="shared" si="33"/>
        <v/>
      </c>
      <c r="C294" s="70" t="s">
        <v>1810</v>
      </c>
      <c r="D294" s="70" t="str">
        <f t="shared" si="34"/>
        <v/>
      </c>
      <c r="E294" s="70" t="str">
        <f t="shared" si="35"/>
        <v>dony_morning_01_06</v>
      </c>
      <c r="F294" s="70" t="str">
        <f t="shared" si="36"/>
        <v xml:space="preserve">  &lt;Clip SoundPath="dony_morning_01_06" /&gt;</v>
      </c>
      <c r="G294" s="70" t="s">
        <v>1552</v>
      </c>
    </row>
    <row r="295" spans="1:7">
      <c r="A295" s="69" t="str">
        <f t="shared" si="37"/>
        <v>2</v>
      </c>
      <c r="B295" s="70" t="str">
        <f t="shared" si="33"/>
        <v/>
      </c>
      <c r="C295" s="70" t="s">
        <v>1810</v>
      </c>
      <c r="D295" s="70" t="str">
        <f t="shared" si="34"/>
        <v/>
      </c>
      <c r="E295" s="70" t="str">
        <f t="shared" si="35"/>
        <v>dony_morning_01_07</v>
      </c>
      <c r="F295" s="70" t="str">
        <f t="shared" si="36"/>
        <v xml:space="preserve">  &lt;Clip SoundPath="dony_morning_01_07" /&gt;</v>
      </c>
      <c r="G295" s="70" t="s">
        <v>1553</v>
      </c>
    </row>
    <row r="296" spans="1:7">
      <c r="A296" s="69" t="str">
        <f t="shared" si="37"/>
        <v>2</v>
      </c>
      <c r="B296" s="70" t="str">
        <f t="shared" si="33"/>
        <v/>
      </c>
      <c r="C296" s="70" t="s">
        <v>1810</v>
      </c>
      <c r="D296" s="70" t="str">
        <f t="shared" si="34"/>
        <v/>
      </c>
      <c r="E296" s="70" t="str">
        <f t="shared" si="35"/>
        <v>dony_morning_01_08</v>
      </c>
      <c r="F296" s="70" t="str">
        <f t="shared" si="36"/>
        <v xml:space="preserve">  &lt;Clip SoundPath="dony_morning_01_08" /&gt;</v>
      </c>
      <c r="G296" s="70" t="s">
        <v>1554</v>
      </c>
    </row>
    <row r="297" spans="1:7">
      <c r="A297" s="69" t="str">
        <f t="shared" si="37"/>
        <v>3</v>
      </c>
      <c r="B297" s="70" t="str">
        <f t="shared" si="33"/>
        <v/>
      </c>
      <c r="C297" s="70" t="s">
        <v>1810</v>
      </c>
      <c r="D297" s="70" t="str">
        <f t="shared" si="34"/>
        <v/>
      </c>
      <c r="E297" s="70" t="str">
        <f t="shared" si="35"/>
        <v/>
      </c>
      <c r="F297" s="70" t="str">
        <f t="shared" si="36"/>
        <v>&lt;/Sound&gt;</v>
      </c>
      <c r="G297" s="70" t="s">
        <v>1252</v>
      </c>
    </row>
    <row r="298" spans="1:7">
      <c r="A298" s="69" t="str">
        <f t="shared" si="37"/>
        <v>1</v>
      </c>
      <c r="B298" s="70" t="str">
        <f t="shared" si="33"/>
        <v>dony_play_up_01</v>
      </c>
      <c r="C298" s="70" t="s">
        <v>1810</v>
      </c>
      <c r="D298" s="70" t="str">
        <f t="shared" si="34"/>
        <v/>
      </c>
      <c r="E298" s="70" t="str">
        <f t="shared" si="35"/>
        <v/>
      </c>
      <c r="F298" s="70" t="str">
        <f t="shared" si="36"/>
        <v>&lt;Sound Type="dony_play_up_01" Storage="Remote" Dec=""&gt;</v>
      </c>
      <c r="G298" s="70" t="s">
        <v>1300</v>
      </c>
    </row>
    <row r="299" spans="1:7">
      <c r="A299" s="69" t="str">
        <f t="shared" si="37"/>
        <v>2</v>
      </c>
      <c r="B299" s="70" t="str">
        <f t="shared" si="33"/>
        <v/>
      </c>
      <c r="C299" s="70" t="s">
        <v>1810</v>
      </c>
      <c r="D299" s="70" t="str">
        <f t="shared" si="34"/>
        <v/>
      </c>
      <c r="E299" s="70" t="str">
        <f t="shared" si="35"/>
        <v>dony_play_up_01_01</v>
      </c>
      <c r="F299" s="70" t="str">
        <f t="shared" si="36"/>
        <v xml:space="preserve">  &lt;Clip SoundPath="dony_play_up_01_01" /&gt;</v>
      </c>
      <c r="G299" s="70" t="s">
        <v>1555</v>
      </c>
    </row>
    <row r="300" spans="1:7">
      <c r="A300" s="69" t="str">
        <f t="shared" si="37"/>
        <v>2</v>
      </c>
      <c r="B300" s="70" t="str">
        <f t="shared" si="33"/>
        <v/>
      </c>
      <c r="C300" s="70" t="s">
        <v>1810</v>
      </c>
      <c r="D300" s="70" t="str">
        <f t="shared" si="34"/>
        <v/>
      </c>
      <c r="E300" s="70" t="str">
        <f t="shared" si="35"/>
        <v>dony_play_up_01_02</v>
      </c>
      <c r="F300" s="70" t="str">
        <f t="shared" si="36"/>
        <v xml:space="preserve">  &lt;Clip SoundPath="dony_play_up_01_02" /&gt;</v>
      </c>
      <c r="G300" s="70" t="s">
        <v>1556</v>
      </c>
    </row>
    <row r="301" spans="1:7">
      <c r="A301" s="69" t="str">
        <f t="shared" si="37"/>
        <v>2</v>
      </c>
      <c r="B301" s="70" t="str">
        <f t="shared" si="33"/>
        <v/>
      </c>
      <c r="C301" s="70" t="s">
        <v>1810</v>
      </c>
      <c r="D301" s="70" t="str">
        <f t="shared" si="34"/>
        <v/>
      </c>
      <c r="E301" s="70" t="str">
        <f t="shared" si="35"/>
        <v>dony_play_up_01_03</v>
      </c>
      <c r="F301" s="70" t="str">
        <f t="shared" si="36"/>
        <v xml:space="preserve">  &lt;Clip SoundPath="dony_play_up_01_03" /&gt;</v>
      </c>
      <c r="G301" s="70" t="s">
        <v>1557</v>
      </c>
    </row>
    <row r="302" spans="1:7">
      <c r="A302" s="69" t="str">
        <f t="shared" si="37"/>
        <v>3</v>
      </c>
      <c r="B302" s="70" t="str">
        <f t="shared" si="33"/>
        <v/>
      </c>
      <c r="C302" s="70" t="s">
        <v>1810</v>
      </c>
      <c r="D302" s="70" t="str">
        <f t="shared" si="34"/>
        <v/>
      </c>
      <c r="E302" s="70" t="str">
        <f t="shared" si="35"/>
        <v/>
      </c>
      <c r="F302" s="70" t="str">
        <f t="shared" si="36"/>
        <v>&lt;/Sound&gt;</v>
      </c>
      <c r="G302" s="70" t="s">
        <v>1252</v>
      </c>
    </row>
    <row r="303" spans="1:7">
      <c r="A303" s="69" t="str">
        <f t="shared" si="37"/>
        <v>1</v>
      </c>
      <c r="B303" s="70" t="str">
        <f t="shared" si="33"/>
        <v>dony_play_down_01</v>
      </c>
      <c r="C303" s="70" t="s">
        <v>1810</v>
      </c>
      <c r="D303" s="70" t="str">
        <f t="shared" si="34"/>
        <v/>
      </c>
      <c r="E303" s="70" t="str">
        <f t="shared" si="35"/>
        <v/>
      </c>
      <c r="F303" s="70" t="str">
        <f t="shared" si="36"/>
        <v>&lt;Sound Type="dony_play_down_01" Storage="Remote" Dec=""&gt;</v>
      </c>
      <c r="G303" s="70" t="s">
        <v>1301</v>
      </c>
    </row>
    <row r="304" spans="1:7">
      <c r="A304" s="69" t="str">
        <f t="shared" si="37"/>
        <v>2</v>
      </c>
      <c r="B304" s="70" t="str">
        <f t="shared" si="33"/>
        <v/>
      </c>
      <c r="C304" s="70" t="s">
        <v>1810</v>
      </c>
      <c r="D304" s="70" t="str">
        <f t="shared" si="34"/>
        <v/>
      </c>
      <c r="E304" s="70" t="str">
        <f t="shared" si="35"/>
        <v>dony_play_down_01_01</v>
      </c>
      <c r="F304" s="70" t="str">
        <f t="shared" si="36"/>
        <v xml:space="preserve">  &lt;Clip SoundPath="dony_play_down_01_01" /&gt;</v>
      </c>
      <c r="G304" s="70" t="s">
        <v>1558</v>
      </c>
    </row>
    <row r="305" spans="1:7">
      <c r="A305" s="69" t="str">
        <f t="shared" si="37"/>
        <v>2</v>
      </c>
      <c r="B305" s="70" t="str">
        <f t="shared" si="33"/>
        <v/>
      </c>
      <c r="C305" s="70" t="s">
        <v>1810</v>
      </c>
      <c r="D305" s="70" t="str">
        <f t="shared" si="34"/>
        <v/>
      </c>
      <c r="E305" s="70" t="str">
        <f t="shared" si="35"/>
        <v>dony_play_down_01_02</v>
      </c>
      <c r="F305" s="70" t="str">
        <f t="shared" si="36"/>
        <v xml:space="preserve">  &lt;Clip SoundPath="dony_play_down_01_02" /&gt;</v>
      </c>
      <c r="G305" s="70" t="s">
        <v>1559</v>
      </c>
    </row>
    <row r="306" spans="1:7">
      <c r="A306" s="69" t="str">
        <f t="shared" si="37"/>
        <v>3</v>
      </c>
      <c r="B306" s="70" t="str">
        <f t="shared" si="33"/>
        <v/>
      </c>
      <c r="C306" s="70" t="s">
        <v>1810</v>
      </c>
      <c r="D306" s="70" t="str">
        <f t="shared" si="34"/>
        <v/>
      </c>
      <c r="E306" s="70" t="str">
        <f t="shared" si="35"/>
        <v/>
      </c>
      <c r="F306" s="70" t="str">
        <f t="shared" si="36"/>
        <v>&lt;/Sound&gt;</v>
      </c>
      <c r="G306" s="70" t="s">
        <v>1252</v>
      </c>
    </row>
    <row r="307" spans="1:7">
      <c r="A307" s="69" t="str">
        <f t="shared" si="37"/>
        <v>1</v>
      </c>
      <c r="B307" s="70" t="str">
        <f t="shared" si="33"/>
        <v>dony_play_up_down_01</v>
      </c>
      <c r="C307" s="70" t="s">
        <v>1810</v>
      </c>
      <c r="D307" s="70" t="str">
        <f t="shared" si="34"/>
        <v/>
      </c>
      <c r="E307" s="70" t="str">
        <f t="shared" si="35"/>
        <v/>
      </c>
      <c r="F307" s="70" t="str">
        <f t="shared" si="36"/>
        <v>&lt;Sound Type="dony_play_up_down_01" Storage="Remote" Dec=""&gt;</v>
      </c>
      <c r="G307" s="70" t="s">
        <v>1302</v>
      </c>
    </row>
    <row r="308" spans="1:7">
      <c r="A308" s="69" t="str">
        <f t="shared" si="37"/>
        <v>2</v>
      </c>
      <c r="B308" s="70" t="str">
        <f t="shared" si="33"/>
        <v/>
      </c>
      <c r="C308" s="70" t="s">
        <v>1810</v>
      </c>
      <c r="D308" s="70" t="str">
        <f t="shared" si="34"/>
        <v/>
      </c>
      <c r="E308" s="70" t="str">
        <f t="shared" si="35"/>
        <v>dony_play_up_down_01_01</v>
      </c>
      <c r="F308" s="70" t="str">
        <f t="shared" si="36"/>
        <v xml:space="preserve">  &lt;Clip SoundPath="dony_play_up_down_01_01" /&gt;</v>
      </c>
      <c r="G308" s="70" t="s">
        <v>1560</v>
      </c>
    </row>
    <row r="309" spans="1:7">
      <c r="A309" s="69" t="str">
        <f t="shared" si="37"/>
        <v>2</v>
      </c>
      <c r="B309" s="70" t="str">
        <f t="shared" si="33"/>
        <v/>
      </c>
      <c r="C309" s="70" t="s">
        <v>1810</v>
      </c>
      <c r="D309" s="70" t="str">
        <f t="shared" si="34"/>
        <v/>
      </c>
      <c r="E309" s="70" t="str">
        <f t="shared" si="35"/>
        <v>dony_play_up_down_01_02</v>
      </c>
      <c r="F309" s="70" t="str">
        <f t="shared" si="36"/>
        <v xml:space="preserve">  &lt;Clip SoundPath="dony_play_up_down_01_02" /&gt;</v>
      </c>
      <c r="G309" s="70" t="s">
        <v>1561</v>
      </c>
    </row>
    <row r="310" spans="1:7">
      <c r="A310" s="69" t="str">
        <f t="shared" si="37"/>
        <v>2</v>
      </c>
      <c r="B310" s="70" t="str">
        <f t="shared" si="33"/>
        <v/>
      </c>
      <c r="C310" s="70" t="s">
        <v>1810</v>
      </c>
      <c r="D310" s="70" t="str">
        <f t="shared" si="34"/>
        <v/>
      </c>
      <c r="E310" s="70" t="str">
        <f t="shared" si="35"/>
        <v>dony_play_up_down_01_03</v>
      </c>
      <c r="F310" s="70" t="str">
        <f t="shared" si="36"/>
        <v xml:space="preserve">  &lt;Clip SoundPath="dony_play_up_down_01_03" /&gt;</v>
      </c>
      <c r="G310" s="70" t="s">
        <v>1562</v>
      </c>
    </row>
    <row r="311" spans="1:7">
      <c r="A311" s="69" t="str">
        <f t="shared" si="37"/>
        <v>3</v>
      </c>
      <c r="B311" s="70" t="str">
        <f t="shared" si="33"/>
        <v/>
      </c>
      <c r="C311" s="70" t="s">
        <v>1810</v>
      </c>
      <c r="D311" s="70" t="str">
        <f t="shared" si="34"/>
        <v/>
      </c>
      <c r="E311" s="70" t="str">
        <f t="shared" si="35"/>
        <v/>
      </c>
      <c r="F311" s="70" t="str">
        <f t="shared" si="36"/>
        <v>&lt;/Sound&gt;</v>
      </c>
      <c r="G311" s="70" t="s">
        <v>1252</v>
      </c>
    </row>
    <row r="312" spans="1:7">
      <c r="A312" s="69" t="str">
        <f t="shared" si="37"/>
        <v>3</v>
      </c>
      <c r="B312" s="70" t="str">
        <f t="shared" si="33"/>
        <v/>
      </c>
      <c r="C312" s="70" t="s">
        <v>1810</v>
      </c>
      <c r="D312" s="70" t="str">
        <f t="shared" si="34"/>
        <v/>
      </c>
      <c r="E312" s="70" t="str">
        <f t="shared" si="35"/>
        <v/>
      </c>
      <c r="F312" s="70">
        <f t="shared" si="36"/>
        <v>0</v>
      </c>
    </row>
    <row r="313" spans="1:7">
      <c r="A313" s="69" t="str">
        <f t="shared" ref="A313:A337" si="38">IF(ISERROR(FIND("&lt;Sound",G313))=FALSE,"1",IF(ISERROR(FIND("&lt;Clip",G313))=FALSE,"2","3"))</f>
        <v>1</v>
      </c>
      <c r="B313" s="70" t="str">
        <f t="shared" si="33"/>
        <v>level_up_DONNY</v>
      </c>
      <c r="C313" s="70" t="s">
        <v>1810</v>
      </c>
      <c r="D313" s="70" t="str">
        <f t="shared" si="34"/>
        <v>逗泥升级</v>
      </c>
      <c r="E313" s="70" t="str">
        <f t="shared" si="35"/>
        <v/>
      </c>
      <c r="F313" s="70" t="str">
        <f t="shared" si="36"/>
        <v>&lt;Sound Type="level_up_DONNY" Storage="Remote" Dec="逗泥升级"&gt;</v>
      </c>
      <c r="G313" s="70" t="s">
        <v>1362</v>
      </c>
    </row>
    <row r="314" spans="1:7">
      <c r="A314" s="69" t="str">
        <f t="shared" si="38"/>
        <v>2</v>
      </c>
      <c r="B314" s="70" t="str">
        <f t="shared" si="33"/>
        <v/>
      </c>
      <c r="C314" s="70" t="s">
        <v>1810</v>
      </c>
      <c r="D314" s="70" t="str">
        <f t="shared" si="34"/>
        <v/>
      </c>
      <c r="E314" s="70" t="str">
        <f t="shared" si="35"/>
        <v>level_up_dony_01</v>
      </c>
      <c r="F314" s="70" t="str">
        <f t="shared" si="36"/>
        <v xml:space="preserve">  &lt;Clip SoundPath="level_up_dony_01" /&gt;</v>
      </c>
      <c r="G314" s="70" t="s">
        <v>1657</v>
      </c>
    </row>
    <row r="315" spans="1:7">
      <c r="A315" s="69" t="str">
        <f t="shared" si="38"/>
        <v>2</v>
      </c>
      <c r="B315" s="70" t="str">
        <f t="shared" si="33"/>
        <v/>
      </c>
      <c r="C315" s="70" t="s">
        <v>1810</v>
      </c>
      <c r="D315" s="70" t="str">
        <f t="shared" si="34"/>
        <v/>
      </c>
      <c r="E315" s="70" t="str">
        <f t="shared" si="35"/>
        <v>level_up_dony_02</v>
      </c>
      <c r="F315" s="70" t="str">
        <f t="shared" si="36"/>
        <v xml:space="preserve">  &lt;Clip SoundPath="level_up_dony_02" /&gt;</v>
      </c>
      <c r="G315" s="70" t="s">
        <v>1658</v>
      </c>
    </row>
    <row r="316" spans="1:7">
      <c r="A316" s="69" t="str">
        <f t="shared" si="38"/>
        <v>3</v>
      </c>
      <c r="B316" s="70" t="str">
        <f t="shared" si="33"/>
        <v/>
      </c>
      <c r="C316" s="70" t="s">
        <v>1810</v>
      </c>
      <c r="D316" s="70" t="str">
        <f t="shared" si="34"/>
        <v/>
      </c>
      <c r="E316" s="70" t="str">
        <f t="shared" si="35"/>
        <v/>
      </c>
      <c r="F316" s="70" t="str">
        <f t="shared" si="36"/>
        <v>&lt;/Sound&gt;</v>
      </c>
      <c r="G316" s="70" t="s">
        <v>1252</v>
      </c>
    </row>
    <row r="317" spans="1:7">
      <c r="A317" s="69" t="str">
        <f t="shared" si="38"/>
        <v>1</v>
      </c>
      <c r="B317" s="70" t="str">
        <f t="shared" si="33"/>
        <v>nim_chest_open_DONNY</v>
      </c>
      <c r="C317" s="70" t="s">
        <v>1810</v>
      </c>
      <c r="D317" s="70" t="str">
        <f t="shared" si="34"/>
        <v>逗泥小生物宝箱</v>
      </c>
      <c r="E317" s="70" t="str">
        <f t="shared" si="35"/>
        <v/>
      </c>
      <c r="F317" s="70" t="str">
        <f t="shared" si="36"/>
        <v>&lt;Sound Type="nim_chest_open_DONNY" Storage="Remote" Dec="逗泥小生物宝箱"&gt;</v>
      </c>
      <c r="G317" s="70" t="s">
        <v>1338</v>
      </c>
    </row>
    <row r="318" spans="1:7">
      <c r="A318" s="69" t="str">
        <f t="shared" si="38"/>
        <v>2</v>
      </c>
      <c r="B318" s="70" t="str">
        <f t="shared" si="33"/>
        <v/>
      </c>
      <c r="C318" s="70" t="s">
        <v>1810</v>
      </c>
      <c r="D318" s="70" t="str">
        <f t="shared" si="34"/>
        <v/>
      </c>
      <c r="E318" s="70" t="str">
        <f t="shared" si="35"/>
        <v>nim_chest_open_dony_01</v>
      </c>
      <c r="F318" s="70" t="str">
        <f t="shared" si="36"/>
        <v xml:space="preserve">  &lt;Clip SoundPath="nim_chest_open_dony_01" /&gt;</v>
      </c>
      <c r="G318" s="70" t="s">
        <v>1622</v>
      </c>
    </row>
    <row r="319" spans="1:7">
      <c r="A319" s="69" t="str">
        <f t="shared" si="38"/>
        <v>2</v>
      </c>
      <c r="B319" s="70" t="str">
        <f t="shared" si="33"/>
        <v/>
      </c>
      <c r="C319" s="70" t="s">
        <v>1810</v>
      </c>
      <c r="D319" s="70" t="str">
        <f t="shared" si="34"/>
        <v/>
      </c>
      <c r="E319" s="70" t="str">
        <f t="shared" si="35"/>
        <v>nim_chest_open_dony_02</v>
      </c>
      <c r="F319" s="70" t="str">
        <f t="shared" si="36"/>
        <v xml:space="preserve">  &lt;Clip SoundPath="nim_chest_open_dony_02" /&gt;</v>
      </c>
      <c r="G319" s="70" t="s">
        <v>1623</v>
      </c>
    </row>
    <row r="320" spans="1:7">
      <c r="A320" s="69" t="str">
        <f t="shared" si="38"/>
        <v>2</v>
      </c>
      <c r="B320" s="70" t="str">
        <f t="shared" si="33"/>
        <v/>
      </c>
      <c r="C320" s="70" t="s">
        <v>1810</v>
      </c>
      <c r="D320" s="70" t="str">
        <f t="shared" si="34"/>
        <v/>
      </c>
      <c r="E320" s="70" t="str">
        <f t="shared" si="35"/>
        <v>nim_chest_open_dony_03</v>
      </c>
      <c r="F320" s="70" t="str">
        <f t="shared" si="36"/>
        <v xml:space="preserve">  &lt;Clip SoundPath="nim_chest_open_dony_03" /&gt;</v>
      </c>
      <c r="G320" s="70" t="s">
        <v>1624</v>
      </c>
    </row>
    <row r="321" spans="1:7">
      <c r="A321" s="69" t="str">
        <f t="shared" si="38"/>
        <v>2</v>
      </c>
      <c r="B321" s="70" t="str">
        <f t="shared" si="33"/>
        <v/>
      </c>
      <c r="C321" s="70" t="s">
        <v>1810</v>
      </c>
      <c r="D321" s="70" t="str">
        <f t="shared" si="34"/>
        <v/>
      </c>
      <c r="E321" s="70" t="str">
        <f t="shared" si="35"/>
        <v>nim_chest_open_dony_04</v>
      </c>
      <c r="F321" s="70" t="str">
        <f t="shared" si="36"/>
        <v xml:space="preserve">  &lt;Clip SoundPath="nim_chest_open_dony_04" /&gt;</v>
      </c>
      <c r="G321" s="70" t="s">
        <v>1625</v>
      </c>
    </row>
    <row r="322" spans="1:7">
      <c r="A322" s="69" t="str">
        <f t="shared" si="38"/>
        <v>2</v>
      </c>
      <c r="B322" s="70" t="str">
        <f t="shared" si="33"/>
        <v/>
      </c>
      <c r="C322" s="70" t="s">
        <v>1810</v>
      </c>
      <c r="D322" s="70" t="str">
        <f t="shared" si="34"/>
        <v/>
      </c>
      <c r="E322" s="70" t="str">
        <f t="shared" si="35"/>
        <v>nim_chest_open_dony_05</v>
      </c>
      <c r="F322" s="70" t="str">
        <f t="shared" si="36"/>
        <v xml:space="preserve">  &lt;Clip SoundPath="nim_chest_open_dony_05" /&gt;</v>
      </c>
      <c r="G322" s="70" t="s">
        <v>1626</v>
      </c>
    </row>
    <row r="323" spans="1:7">
      <c r="A323" s="69" t="str">
        <f t="shared" si="38"/>
        <v>3</v>
      </c>
      <c r="B323" s="70" t="str">
        <f t="shared" si="33"/>
        <v/>
      </c>
      <c r="C323" s="70" t="s">
        <v>1810</v>
      </c>
      <c r="D323" s="70" t="str">
        <f t="shared" si="34"/>
        <v/>
      </c>
      <c r="E323" s="70" t="str">
        <f t="shared" si="35"/>
        <v/>
      </c>
      <c r="F323" s="70" t="str">
        <f t="shared" si="36"/>
        <v>&lt;/Sound&gt;</v>
      </c>
      <c r="G323" s="70" t="s">
        <v>1252</v>
      </c>
    </row>
    <row r="324" spans="1:7">
      <c r="A324" s="69" t="str">
        <f t="shared" si="38"/>
        <v>1</v>
      </c>
      <c r="B324" s="70" t="str">
        <f t="shared" si="33"/>
        <v>dony_eat_act_loop</v>
      </c>
      <c r="C324" s="70" t="s">
        <v>1810</v>
      </c>
      <c r="D324" s="70" t="str">
        <f t="shared" si="34"/>
        <v>DONNY吃食物的音效</v>
      </c>
      <c r="E324" s="70" t="str">
        <f t="shared" si="35"/>
        <v/>
      </c>
      <c r="F324" s="70" t="str">
        <f t="shared" si="36"/>
        <v>&lt;Sound Type="dony_eat_act_loop" Storage="Remote" Dec="DONNY吃食物的音效"&gt;</v>
      </c>
      <c r="G324" s="70" t="s">
        <v>1398</v>
      </c>
    </row>
    <row r="325" spans="1:7">
      <c r="A325" s="69" t="str">
        <f t="shared" si="38"/>
        <v>2</v>
      </c>
      <c r="B325" s="70" t="str">
        <f t="shared" si="33"/>
        <v/>
      </c>
      <c r="C325" s="70" t="s">
        <v>1810</v>
      </c>
      <c r="D325" s="70" t="str">
        <f t="shared" si="34"/>
        <v/>
      </c>
      <c r="E325" s="70" t="str">
        <f t="shared" si="35"/>
        <v>dony_eat_act_loop</v>
      </c>
      <c r="F325" s="70" t="str">
        <f t="shared" si="36"/>
        <v xml:space="preserve">  &lt;Clip SoundPath="dony_eat_act_loop" /&gt;</v>
      </c>
      <c r="G325" s="70" t="s">
        <v>1716</v>
      </c>
    </row>
    <row r="326" spans="1:7">
      <c r="A326" s="69" t="str">
        <f t="shared" si="38"/>
        <v>3</v>
      </c>
      <c r="B326" s="70" t="str">
        <f t="shared" si="33"/>
        <v/>
      </c>
      <c r="C326" s="70" t="s">
        <v>1810</v>
      </c>
      <c r="D326" s="70" t="str">
        <f t="shared" si="34"/>
        <v/>
      </c>
      <c r="E326" s="70" t="str">
        <f t="shared" si="35"/>
        <v/>
      </c>
      <c r="F326" s="70" t="str">
        <f t="shared" si="36"/>
        <v>&lt;/Sound&gt;</v>
      </c>
      <c r="G326" s="70" t="s">
        <v>1252</v>
      </c>
    </row>
    <row r="327" spans="1:7">
      <c r="A327" s="69" t="str">
        <f t="shared" si="38"/>
        <v>1</v>
      </c>
      <c r="B327" s="70" t="str">
        <f t="shared" si="33"/>
        <v>DONNY_eat_act_loop_after</v>
      </c>
      <c r="C327" s="70" t="s">
        <v>1810</v>
      </c>
      <c r="D327" s="70" t="str">
        <f t="shared" si="34"/>
        <v>DONNY吃完食物之后播放的随机音效</v>
      </c>
      <c r="E327" s="70" t="str">
        <f t="shared" si="35"/>
        <v/>
      </c>
      <c r="F327" s="70" t="str">
        <f t="shared" si="36"/>
        <v>&lt;Sound Type="DONNY_eat_act_loop_after" Storage="Remote" Dec="DONNY吃完食物之后播放的随机音效"&gt;</v>
      </c>
      <c r="G327" s="70" t="s">
        <v>1399</v>
      </c>
    </row>
    <row r="328" spans="1:7">
      <c r="A328" s="69" t="str">
        <f t="shared" si="38"/>
        <v>2</v>
      </c>
      <c r="B328" s="70" t="str">
        <f t="shared" si="33"/>
        <v/>
      </c>
      <c r="C328" s="70" t="s">
        <v>1810</v>
      </c>
      <c r="D328" s="70" t="str">
        <f t="shared" si="34"/>
        <v/>
      </c>
      <c r="E328" s="70" t="str">
        <f t="shared" si="35"/>
        <v>dony_eat_act_01</v>
      </c>
      <c r="F328" s="70" t="str">
        <f t="shared" si="36"/>
        <v xml:space="preserve">  &lt;Clip SoundPath="dony_eat_act_01" /&gt;</v>
      </c>
      <c r="G328" s="70" t="s">
        <v>1717</v>
      </c>
    </row>
    <row r="329" spans="1:7">
      <c r="A329" s="69" t="str">
        <f t="shared" si="38"/>
        <v>2</v>
      </c>
      <c r="B329" s="70" t="str">
        <f t="shared" si="33"/>
        <v/>
      </c>
      <c r="C329" s="70" t="s">
        <v>1810</v>
      </c>
      <c r="D329" s="70" t="str">
        <f t="shared" si="34"/>
        <v/>
      </c>
      <c r="E329" s="70" t="str">
        <f t="shared" si="35"/>
        <v>dony_eat_act_02</v>
      </c>
      <c r="F329" s="70" t="str">
        <f t="shared" si="36"/>
        <v xml:space="preserve">  &lt;Clip SoundPath="dony_eat_act_02" /&gt;</v>
      </c>
      <c r="G329" s="70" t="s">
        <v>1718</v>
      </c>
    </row>
    <row r="330" spans="1:7">
      <c r="A330" s="69" t="str">
        <f t="shared" si="38"/>
        <v>2</v>
      </c>
      <c r="B330" s="70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70" t="s">
        <v>1810</v>
      </c>
      <c r="D330" s="70" t="str">
        <f t="shared" ref="D330:D378" si="40">IF(ISERROR(FIND("Des=",G330))=FALSE,MID(G330,FIND("Des=""",G330)+5,FIND("""&gt;",G330)-FIND("Des=""",G330)-5),"")</f>
        <v/>
      </c>
      <c r="E330" s="70" t="str">
        <f t="shared" ref="E330:E378" si="41">IF(ISERROR(FIND("&lt;Clip",G330))=FALSE,MID(G330,FIND("SoundPath=""",G330)+11,FIND(""" /&gt;",G330)-FIND("SoundPath=""",G330)-11),"")</f>
        <v>dony_eat_act_03</v>
      </c>
      <c r="F330" s="70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70" t="s">
        <v>1719</v>
      </c>
    </row>
    <row r="331" spans="1:7">
      <c r="A331" s="69" t="str">
        <f t="shared" si="38"/>
        <v>3</v>
      </c>
      <c r="B331" s="70" t="str">
        <f t="shared" si="39"/>
        <v/>
      </c>
      <c r="C331" s="70" t="s">
        <v>1810</v>
      </c>
      <c r="D331" s="70" t="str">
        <f t="shared" si="40"/>
        <v/>
      </c>
      <c r="E331" s="70" t="str">
        <f t="shared" si="41"/>
        <v/>
      </c>
      <c r="F331" s="70" t="str">
        <f t="shared" si="42"/>
        <v>&lt;/Sound&gt;</v>
      </c>
      <c r="G331" s="70" t="s">
        <v>1252</v>
      </c>
    </row>
    <row r="332" spans="1:7">
      <c r="A332" s="69" t="str">
        <f t="shared" si="38"/>
        <v>1</v>
      </c>
      <c r="B332" s="70" t="str">
        <f t="shared" si="39"/>
        <v>dony_eat_full_loop</v>
      </c>
      <c r="C332" s="70" t="s">
        <v>1810</v>
      </c>
      <c r="D332" s="70" t="str">
        <f t="shared" si="40"/>
        <v>DONNY吃饱了的音效</v>
      </c>
      <c r="E332" s="70" t="str">
        <f t="shared" si="41"/>
        <v/>
      </c>
      <c r="F332" s="70" t="str">
        <f t="shared" si="42"/>
        <v>&lt;Sound Type="dony_eat_full_loop" Storage="Remote" Dec="DONNY吃饱了的音效"&gt;</v>
      </c>
      <c r="G332" s="70" t="s">
        <v>1400</v>
      </c>
    </row>
    <row r="333" spans="1:7">
      <c r="A333" s="69" t="str">
        <f t="shared" si="38"/>
        <v>2</v>
      </c>
      <c r="B333" s="70" t="str">
        <f t="shared" si="39"/>
        <v/>
      </c>
      <c r="C333" s="70" t="s">
        <v>1810</v>
      </c>
      <c r="D333" s="70" t="str">
        <f t="shared" si="40"/>
        <v/>
      </c>
      <c r="E333" s="70" t="str">
        <f t="shared" si="41"/>
        <v>dony_eat_full_loop</v>
      </c>
      <c r="F333" s="70" t="str">
        <f t="shared" si="42"/>
        <v xml:space="preserve">  &lt;Clip SoundPath="dony_eat_full_loop" /&gt;</v>
      </c>
      <c r="G333" s="70" t="s">
        <v>1720</v>
      </c>
    </row>
    <row r="334" spans="1:7">
      <c r="A334" s="69" t="str">
        <f t="shared" si="38"/>
        <v>3</v>
      </c>
      <c r="B334" s="70" t="str">
        <f t="shared" si="39"/>
        <v/>
      </c>
      <c r="C334" s="70" t="s">
        <v>1810</v>
      </c>
      <c r="D334" s="70" t="str">
        <f t="shared" si="40"/>
        <v/>
      </c>
      <c r="E334" s="70" t="str">
        <f t="shared" si="41"/>
        <v/>
      </c>
      <c r="F334" s="70" t="str">
        <f t="shared" si="42"/>
        <v>&lt;/Sound&gt;</v>
      </c>
      <c r="G334" s="70" t="s">
        <v>1252</v>
      </c>
    </row>
    <row r="335" spans="1:7">
      <c r="A335" s="69" t="str">
        <f t="shared" si="38"/>
        <v>1</v>
      </c>
      <c r="B335" s="70" t="str">
        <f t="shared" si="39"/>
        <v>dony_eat_satisfaction</v>
      </c>
      <c r="C335" s="70" t="s">
        <v>1810</v>
      </c>
      <c r="D335" s="70" t="str">
        <f t="shared" si="40"/>
        <v>DONNY吃满意的音效</v>
      </c>
      <c r="E335" s="70" t="str">
        <f t="shared" si="41"/>
        <v/>
      </c>
      <c r="F335" s="70" t="str">
        <f t="shared" si="42"/>
        <v>&lt;Sound Type="dony_eat_satisfaction" Storage="Remote" Dec="DONNY吃满意的音效"&gt;</v>
      </c>
      <c r="G335" s="70" t="s">
        <v>1401</v>
      </c>
    </row>
    <row r="336" spans="1:7">
      <c r="A336" s="69" t="str">
        <f t="shared" si="38"/>
        <v>2</v>
      </c>
      <c r="B336" s="70" t="str">
        <f t="shared" si="39"/>
        <v/>
      </c>
      <c r="C336" s="70" t="s">
        <v>1810</v>
      </c>
      <c r="D336" s="70" t="str">
        <f t="shared" si="40"/>
        <v/>
      </c>
      <c r="E336" s="70" t="str">
        <f t="shared" si="41"/>
        <v>dony_eat_satisfaction</v>
      </c>
      <c r="F336" s="70" t="str">
        <f t="shared" si="42"/>
        <v xml:space="preserve">  &lt;Clip SoundPath="dony_eat_satisfaction" /&gt;</v>
      </c>
      <c r="G336" s="70" t="s">
        <v>1721</v>
      </c>
    </row>
    <row r="337" spans="1:7">
      <c r="A337" s="69" t="str">
        <f t="shared" si="38"/>
        <v>3</v>
      </c>
      <c r="B337" s="70" t="str">
        <f t="shared" si="39"/>
        <v/>
      </c>
      <c r="C337" s="70" t="s">
        <v>1810</v>
      </c>
      <c r="D337" s="70" t="str">
        <f t="shared" si="40"/>
        <v/>
      </c>
      <c r="E337" s="70" t="str">
        <f t="shared" si="41"/>
        <v/>
      </c>
      <c r="F337" s="70" t="str">
        <f t="shared" si="42"/>
        <v>&lt;/Sound&gt;</v>
      </c>
      <c r="G337" s="70" t="s">
        <v>1252</v>
      </c>
    </row>
    <row r="338" spans="1:7">
      <c r="A338" s="69" t="str">
        <f t="shared" si="37"/>
        <v>3</v>
      </c>
      <c r="B338" s="70" t="str">
        <f t="shared" si="39"/>
        <v/>
      </c>
      <c r="C338" s="70" t="s">
        <v>1810</v>
      </c>
      <c r="D338" s="70" t="str">
        <f t="shared" si="40"/>
        <v/>
      </c>
      <c r="E338" s="70" t="str">
        <f t="shared" si="41"/>
        <v/>
      </c>
      <c r="F338" s="70" t="str">
        <f t="shared" si="42"/>
        <v>&lt;!--========YoYo语音========--&gt;</v>
      </c>
      <c r="G338" s="70" t="s">
        <v>1802</v>
      </c>
    </row>
    <row r="339" spans="1:7">
      <c r="A339" s="69" t="str">
        <f t="shared" si="37"/>
        <v>1</v>
      </c>
      <c r="B339" s="70" t="str">
        <f t="shared" si="39"/>
        <v>yoyo_level_end_01</v>
      </c>
      <c r="C339" s="70" t="s">
        <v>1810</v>
      </c>
      <c r="D339" s="70" t="str">
        <f t="shared" si="40"/>
        <v/>
      </c>
      <c r="E339" s="70" t="str">
        <f t="shared" si="41"/>
        <v/>
      </c>
      <c r="F339" s="70" t="str">
        <f t="shared" si="42"/>
        <v>&lt;Sound Type="yoyo_level_end_01" Storage="Remote" Dec=""&gt;</v>
      </c>
      <c r="G339" s="70" t="s">
        <v>1303</v>
      </c>
    </row>
    <row r="340" spans="1:7">
      <c r="A340" s="69" t="str">
        <f t="shared" si="37"/>
        <v>2</v>
      </c>
      <c r="B340" s="70" t="str">
        <f t="shared" si="39"/>
        <v/>
      </c>
      <c r="C340" s="70" t="s">
        <v>1810</v>
      </c>
      <c r="D340" s="70" t="str">
        <f t="shared" si="40"/>
        <v/>
      </c>
      <c r="E340" s="70" t="str">
        <f t="shared" si="41"/>
        <v>yoyo_level_end_01</v>
      </c>
      <c r="F340" s="70" t="str">
        <f t="shared" si="42"/>
        <v xml:space="preserve">  &lt;Clip SoundPath="yoyo_level_end_01" /&gt;</v>
      </c>
      <c r="G340" s="70" t="s">
        <v>1563</v>
      </c>
    </row>
    <row r="341" spans="1:7">
      <c r="A341" s="69" t="str">
        <f t="shared" si="37"/>
        <v>3</v>
      </c>
      <c r="B341" s="70" t="str">
        <f t="shared" si="39"/>
        <v/>
      </c>
      <c r="C341" s="70" t="s">
        <v>1810</v>
      </c>
      <c r="D341" s="70" t="str">
        <f t="shared" si="40"/>
        <v/>
      </c>
      <c r="E341" s="70" t="str">
        <f t="shared" si="41"/>
        <v/>
      </c>
      <c r="F341" s="70" t="str">
        <f t="shared" si="42"/>
        <v>&lt;/Sound&gt;</v>
      </c>
      <c r="G341" s="70" t="s">
        <v>1252</v>
      </c>
    </row>
    <row r="342" spans="1:7">
      <c r="A342" s="69" t="str">
        <f t="shared" si="37"/>
        <v>1</v>
      </c>
      <c r="B342" s="70" t="str">
        <f t="shared" si="39"/>
        <v>yoyo_hello_01</v>
      </c>
      <c r="C342" s="70" t="s">
        <v>1810</v>
      </c>
      <c r="D342" s="70" t="str">
        <f t="shared" si="40"/>
        <v/>
      </c>
      <c r="E342" s="70" t="str">
        <f t="shared" si="41"/>
        <v/>
      </c>
      <c r="F342" s="70" t="str">
        <f t="shared" si="42"/>
        <v>&lt;Sound Type="yoyo_hello_01" Storage="Remote" Dec=""&gt;</v>
      </c>
      <c r="G342" s="70" t="s">
        <v>1304</v>
      </c>
    </row>
    <row r="343" spans="1:7">
      <c r="A343" s="69" t="str">
        <f t="shared" si="37"/>
        <v>2</v>
      </c>
      <c r="B343" s="70" t="str">
        <f t="shared" si="39"/>
        <v/>
      </c>
      <c r="C343" s="70" t="s">
        <v>1810</v>
      </c>
      <c r="D343" s="70" t="str">
        <f t="shared" si="40"/>
        <v/>
      </c>
      <c r="E343" s="70" t="str">
        <f t="shared" si="41"/>
        <v>yoyo_hello_01</v>
      </c>
      <c r="F343" s="70" t="str">
        <f t="shared" si="42"/>
        <v xml:space="preserve">  &lt;Clip SoundPath="yoyo_hello_01" /&gt;</v>
      </c>
      <c r="G343" s="70" t="s">
        <v>1564</v>
      </c>
    </row>
    <row r="344" spans="1:7">
      <c r="A344" s="69" t="str">
        <f t="shared" si="37"/>
        <v>3</v>
      </c>
      <c r="B344" s="70" t="str">
        <f t="shared" si="39"/>
        <v/>
      </c>
      <c r="C344" s="70" t="s">
        <v>1810</v>
      </c>
      <c r="D344" s="70" t="str">
        <f t="shared" si="40"/>
        <v/>
      </c>
      <c r="E344" s="70" t="str">
        <f t="shared" si="41"/>
        <v/>
      </c>
      <c r="F344" s="70" t="str">
        <f t="shared" si="42"/>
        <v>&lt;/Sound&gt;</v>
      </c>
      <c r="G344" s="70" t="s">
        <v>1252</v>
      </c>
    </row>
    <row r="345" spans="1:7">
      <c r="A345" s="69" t="str">
        <f t="shared" si="37"/>
        <v>1</v>
      </c>
      <c r="B345" s="70" t="str">
        <f t="shared" si="39"/>
        <v>yoyo_sleep_begin_01</v>
      </c>
      <c r="C345" s="70" t="s">
        <v>1810</v>
      </c>
      <c r="D345" s="70" t="str">
        <f t="shared" si="40"/>
        <v/>
      </c>
      <c r="E345" s="70" t="str">
        <f t="shared" si="41"/>
        <v/>
      </c>
      <c r="F345" s="70" t="str">
        <f t="shared" si="42"/>
        <v>&lt;Sound Type="yoyo_sleep_begin_01" Storage="Remote" Dec=""&gt;</v>
      </c>
      <c r="G345" s="70" t="s">
        <v>1305</v>
      </c>
    </row>
    <row r="346" spans="1:7">
      <c r="A346" s="69" t="str">
        <f t="shared" si="37"/>
        <v>2</v>
      </c>
      <c r="B346" s="70" t="str">
        <f t="shared" si="39"/>
        <v/>
      </c>
      <c r="C346" s="70" t="s">
        <v>1810</v>
      </c>
      <c r="D346" s="70" t="str">
        <f t="shared" si="40"/>
        <v/>
      </c>
      <c r="E346" s="70" t="str">
        <f t="shared" si="41"/>
        <v>yoyo_nod_01_01</v>
      </c>
      <c r="F346" s="70" t="str">
        <f t="shared" si="42"/>
        <v xml:space="preserve">  &lt;Clip SoundPath="yoyo_nod_01_01" /&gt;</v>
      </c>
      <c r="G346" s="70" t="s">
        <v>1565</v>
      </c>
    </row>
    <row r="347" spans="1:7">
      <c r="A347" s="69" t="str">
        <f t="shared" si="37"/>
        <v>2</v>
      </c>
      <c r="B347" s="70" t="str">
        <f t="shared" si="39"/>
        <v/>
      </c>
      <c r="C347" s="70" t="s">
        <v>1810</v>
      </c>
      <c r="D347" s="70" t="str">
        <f t="shared" si="40"/>
        <v/>
      </c>
      <c r="E347" s="70" t="str">
        <f t="shared" si="41"/>
        <v>yoyo_nod_01_02</v>
      </c>
      <c r="F347" s="70" t="str">
        <f t="shared" si="42"/>
        <v xml:space="preserve">  &lt;Clip SoundPath="yoyo_nod_01_02" /&gt;</v>
      </c>
      <c r="G347" s="70" t="s">
        <v>1566</v>
      </c>
    </row>
    <row r="348" spans="1:7">
      <c r="A348" s="69" t="str">
        <f t="shared" si="37"/>
        <v>2</v>
      </c>
      <c r="B348" s="70" t="str">
        <f t="shared" si="39"/>
        <v/>
      </c>
      <c r="C348" s="70" t="s">
        <v>1810</v>
      </c>
      <c r="D348" s="70" t="str">
        <f t="shared" si="40"/>
        <v/>
      </c>
      <c r="E348" s="70" t="str">
        <f t="shared" si="41"/>
        <v>yoyo_nod_01_03</v>
      </c>
      <c r="F348" s="70" t="str">
        <f t="shared" si="42"/>
        <v xml:space="preserve">  &lt;Clip SoundPath="yoyo_nod_01_03" /&gt;</v>
      </c>
      <c r="G348" s="70" t="s">
        <v>1567</v>
      </c>
    </row>
    <row r="349" spans="1:7">
      <c r="A349" s="69" t="str">
        <f t="shared" si="37"/>
        <v>3</v>
      </c>
      <c r="B349" s="70" t="str">
        <f t="shared" si="39"/>
        <v/>
      </c>
      <c r="C349" s="70" t="s">
        <v>1810</v>
      </c>
      <c r="D349" s="70" t="str">
        <f t="shared" si="40"/>
        <v/>
      </c>
      <c r="E349" s="70" t="str">
        <f t="shared" si="41"/>
        <v/>
      </c>
      <c r="F349" s="70" t="str">
        <f t="shared" si="42"/>
        <v>&lt;/Sound&gt;</v>
      </c>
      <c r="G349" s="70" t="s">
        <v>1252</v>
      </c>
    </row>
    <row r="350" spans="1:7">
      <c r="A350" s="69" t="str">
        <f t="shared" si="37"/>
        <v>1</v>
      </c>
      <c r="B350" s="70" t="str">
        <f t="shared" si="39"/>
        <v>yoyo_friend_search_01</v>
      </c>
      <c r="C350" s="70" t="s">
        <v>1810</v>
      </c>
      <c r="D350" s="70" t="str">
        <f t="shared" si="40"/>
        <v/>
      </c>
      <c r="E350" s="70" t="str">
        <f t="shared" si="41"/>
        <v/>
      </c>
      <c r="F350" s="70" t="str">
        <f t="shared" si="42"/>
        <v>&lt;Sound Type="yoyo_friend_search_01" Storage="Remote" Dec=""&gt;</v>
      </c>
      <c r="G350" s="70" t="s">
        <v>1306</v>
      </c>
    </row>
    <row r="351" spans="1:7">
      <c r="A351" s="69" t="str">
        <f t="shared" si="37"/>
        <v>2</v>
      </c>
      <c r="B351" s="70" t="str">
        <f t="shared" si="39"/>
        <v/>
      </c>
      <c r="C351" s="70" t="s">
        <v>1810</v>
      </c>
      <c r="D351" s="70" t="str">
        <f t="shared" si="40"/>
        <v/>
      </c>
      <c r="E351" s="70" t="str">
        <f t="shared" si="41"/>
        <v>yoyo_friend_search_01_01</v>
      </c>
      <c r="F351" s="70" t="str">
        <f t="shared" si="42"/>
        <v xml:space="preserve">  &lt;Clip SoundPath="yoyo_friend_search_01_01" /&gt;</v>
      </c>
      <c r="G351" s="70" t="s">
        <v>1568</v>
      </c>
    </row>
    <row r="352" spans="1:7">
      <c r="A352" s="69" t="str">
        <f t="shared" si="37"/>
        <v>2</v>
      </c>
      <c r="B352" s="70" t="str">
        <f t="shared" si="39"/>
        <v/>
      </c>
      <c r="C352" s="70" t="s">
        <v>1810</v>
      </c>
      <c r="D352" s="70" t="str">
        <f t="shared" si="40"/>
        <v/>
      </c>
      <c r="E352" s="70" t="str">
        <f t="shared" si="41"/>
        <v>yoyo_friend_search_01_02</v>
      </c>
      <c r="F352" s="70" t="str">
        <f t="shared" si="42"/>
        <v xml:space="preserve">  &lt;Clip SoundPath="yoyo_friend_search_01_02" /&gt;</v>
      </c>
      <c r="G352" s="70" t="s">
        <v>1569</v>
      </c>
    </row>
    <row r="353" spans="1:7">
      <c r="A353" s="69" t="str">
        <f t="shared" si="37"/>
        <v>2</v>
      </c>
      <c r="B353" s="70" t="str">
        <f t="shared" si="39"/>
        <v/>
      </c>
      <c r="C353" s="70" t="s">
        <v>1810</v>
      </c>
      <c r="D353" s="70" t="str">
        <f t="shared" si="40"/>
        <v/>
      </c>
      <c r="E353" s="70" t="str">
        <f t="shared" si="41"/>
        <v>yoyo_friend_search_01_03</v>
      </c>
      <c r="F353" s="70" t="str">
        <f t="shared" si="42"/>
        <v xml:space="preserve">  &lt;Clip SoundPath="yoyo_friend_search_01_03" /&gt;</v>
      </c>
      <c r="G353" s="70" t="s">
        <v>1570</v>
      </c>
    </row>
    <row r="354" spans="1:7">
      <c r="A354" s="69" t="str">
        <f t="shared" si="37"/>
        <v>3</v>
      </c>
      <c r="B354" s="70" t="str">
        <f t="shared" si="39"/>
        <v/>
      </c>
      <c r="C354" s="70" t="s">
        <v>1810</v>
      </c>
      <c r="D354" s="70" t="str">
        <f t="shared" si="40"/>
        <v/>
      </c>
      <c r="E354" s="70" t="str">
        <f t="shared" si="41"/>
        <v/>
      </c>
      <c r="F354" s="70" t="str">
        <f t="shared" si="42"/>
        <v>&lt;/Sound&gt;</v>
      </c>
      <c r="G354" s="70" t="s">
        <v>1252</v>
      </c>
    </row>
    <row r="355" spans="1:7">
      <c r="A355" s="69" t="str">
        <f t="shared" si="37"/>
        <v>1</v>
      </c>
      <c r="B355" s="70" t="str">
        <f t="shared" si="39"/>
        <v>yoyo_friend_host_01</v>
      </c>
      <c r="C355" s="70" t="s">
        <v>1810</v>
      </c>
      <c r="D355" s="70" t="str">
        <f t="shared" si="40"/>
        <v/>
      </c>
      <c r="E355" s="70" t="str">
        <f t="shared" si="41"/>
        <v/>
      </c>
      <c r="F355" s="70" t="str">
        <f t="shared" si="42"/>
        <v>&lt;Sound Type="yoyo_friend_host_01" Storage="Remote" Dec=""&gt;</v>
      </c>
      <c r="G355" s="70" t="s">
        <v>1307</v>
      </c>
    </row>
    <row r="356" spans="1:7">
      <c r="A356" s="69" t="str">
        <f t="shared" si="37"/>
        <v>2</v>
      </c>
      <c r="B356" s="70" t="str">
        <f t="shared" si="39"/>
        <v/>
      </c>
      <c r="C356" s="70" t="s">
        <v>1810</v>
      </c>
      <c r="D356" s="70" t="str">
        <f t="shared" si="40"/>
        <v/>
      </c>
      <c r="E356" s="70" t="str">
        <f t="shared" si="41"/>
        <v>yoyo_friend_host_01</v>
      </c>
      <c r="F356" s="70" t="str">
        <f t="shared" si="42"/>
        <v xml:space="preserve">  &lt;Clip SoundPath="yoyo_friend_host_01" /&gt;</v>
      </c>
      <c r="G356" s="70" t="s">
        <v>1571</v>
      </c>
    </row>
    <row r="357" spans="1:7">
      <c r="A357" s="69" t="str">
        <f t="shared" si="37"/>
        <v>3</v>
      </c>
      <c r="B357" s="70" t="str">
        <f t="shared" si="39"/>
        <v/>
      </c>
      <c r="C357" s="70" t="s">
        <v>1810</v>
      </c>
      <c r="D357" s="70" t="str">
        <f t="shared" si="40"/>
        <v/>
      </c>
      <c r="E357" s="70" t="str">
        <f t="shared" si="41"/>
        <v/>
      </c>
      <c r="F357" s="70" t="str">
        <f t="shared" si="42"/>
        <v>&lt;/Sound&gt;</v>
      </c>
      <c r="G357" s="70" t="s">
        <v>1252</v>
      </c>
    </row>
    <row r="358" spans="1:7">
      <c r="A358" s="69" t="str">
        <f t="shared" si="37"/>
        <v>1</v>
      </c>
      <c r="B358" s="70" t="str">
        <f t="shared" si="39"/>
        <v>yoyo_friend_guest_01</v>
      </c>
      <c r="C358" s="70" t="s">
        <v>1810</v>
      </c>
      <c r="D358" s="70" t="str">
        <f t="shared" si="40"/>
        <v/>
      </c>
      <c r="E358" s="70" t="str">
        <f t="shared" si="41"/>
        <v/>
      </c>
      <c r="F358" s="70" t="str">
        <f t="shared" si="42"/>
        <v>&lt;Sound Type="yoyo_friend_guest_01" Storage="Remote" Dec=""&gt;</v>
      </c>
      <c r="G358" s="70" t="s">
        <v>1308</v>
      </c>
    </row>
    <row r="359" spans="1:7">
      <c r="A359" s="69" t="str">
        <f t="shared" si="37"/>
        <v>2</v>
      </c>
      <c r="B359" s="70" t="str">
        <f t="shared" si="39"/>
        <v/>
      </c>
      <c r="C359" s="70" t="s">
        <v>1810</v>
      </c>
      <c r="D359" s="70" t="str">
        <f t="shared" si="40"/>
        <v/>
      </c>
      <c r="E359" s="70" t="str">
        <f t="shared" si="41"/>
        <v>yoyo_friend_guest_01</v>
      </c>
      <c r="F359" s="70" t="str">
        <f t="shared" si="42"/>
        <v xml:space="preserve">  &lt;Clip SoundPath="yoyo_friend_guest_01" /&gt;</v>
      </c>
      <c r="G359" s="70" t="s">
        <v>1572</v>
      </c>
    </row>
    <row r="360" spans="1:7">
      <c r="A360" s="69" t="str">
        <f t="shared" si="37"/>
        <v>3</v>
      </c>
      <c r="B360" s="70" t="str">
        <f t="shared" si="39"/>
        <v/>
      </c>
      <c r="C360" s="70" t="s">
        <v>1810</v>
      </c>
      <c r="D360" s="70" t="str">
        <f t="shared" si="40"/>
        <v/>
      </c>
      <c r="E360" s="70" t="str">
        <f t="shared" si="41"/>
        <v/>
      </c>
      <c r="F360" s="70" t="str">
        <f t="shared" si="42"/>
        <v>&lt;/Sound&gt;</v>
      </c>
      <c r="G360" s="70" t="s">
        <v>1252</v>
      </c>
    </row>
    <row r="361" spans="1:7">
      <c r="A361" s="69" t="str">
        <f t="shared" si="37"/>
        <v>1</v>
      </c>
      <c r="B361" s="70" t="str">
        <f t="shared" si="39"/>
        <v>yoyo_friend_guest_out_01</v>
      </c>
      <c r="C361" s="70" t="s">
        <v>1810</v>
      </c>
      <c r="D361" s="70" t="str">
        <f t="shared" si="40"/>
        <v/>
      </c>
      <c r="E361" s="70" t="str">
        <f t="shared" si="41"/>
        <v/>
      </c>
      <c r="F361" s="70" t="str">
        <f t="shared" si="42"/>
        <v>&lt;Sound Type="yoyo_friend_guest_out_01" Storage="Remote" Dec=""&gt;</v>
      </c>
      <c r="G361" s="70" t="s">
        <v>1309</v>
      </c>
    </row>
    <row r="362" spans="1:7">
      <c r="A362" s="69" t="str">
        <f t="shared" si="37"/>
        <v>2</v>
      </c>
      <c r="B362" s="70" t="str">
        <f t="shared" si="39"/>
        <v/>
      </c>
      <c r="C362" s="70" t="s">
        <v>1810</v>
      </c>
      <c r="D362" s="70" t="str">
        <f t="shared" si="40"/>
        <v/>
      </c>
      <c r="E362" s="70" t="str">
        <f t="shared" si="41"/>
        <v>yoyo_friend_guest_out_01</v>
      </c>
      <c r="F362" s="70" t="str">
        <f t="shared" si="42"/>
        <v xml:space="preserve">  &lt;Clip SoundPath="yoyo_friend_guest_out_01" /&gt;</v>
      </c>
      <c r="G362" s="70" t="s">
        <v>1573</v>
      </c>
    </row>
    <row r="363" spans="1:7">
      <c r="A363" s="69" t="str">
        <f t="shared" ref="A363:A432" si="43">IF(ISERROR(FIND("&lt;Sound",G363))=FALSE,"1",IF(ISERROR(FIND("&lt;Clip",G363))=FALSE,"2","3"))</f>
        <v>2</v>
      </c>
      <c r="B363" s="70" t="str">
        <f t="shared" si="39"/>
        <v/>
      </c>
      <c r="C363" s="70" t="s">
        <v>1810</v>
      </c>
      <c r="D363" s="70" t="str">
        <f t="shared" si="40"/>
        <v/>
      </c>
      <c r="E363" s="70" t="str">
        <f t="shared" si="41"/>
        <v>yoyo_friend_guest_out_02</v>
      </c>
      <c r="F363" s="70" t="str">
        <f t="shared" si="42"/>
        <v xml:space="preserve">  &lt;Clip SoundPath="yoyo_friend_guest_out_02" /&gt;</v>
      </c>
      <c r="G363" s="70" t="s">
        <v>1574</v>
      </c>
    </row>
    <row r="364" spans="1:7">
      <c r="A364" s="69" t="str">
        <f t="shared" si="43"/>
        <v>3</v>
      </c>
      <c r="B364" s="70" t="str">
        <f t="shared" si="39"/>
        <v/>
      </c>
      <c r="C364" s="70" t="s">
        <v>1810</v>
      </c>
      <c r="D364" s="70" t="str">
        <f t="shared" si="40"/>
        <v/>
      </c>
      <c r="E364" s="70" t="str">
        <f t="shared" si="41"/>
        <v/>
      </c>
      <c r="F364" s="70" t="str">
        <f t="shared" si="42"/>
        <v>&lt;/Sound&gt;</v>
      </c>
      <c r="G364" s="70" t="s">
        <v>1252</v>
      </c>
    </row>
    <row r="365" spans="1:7">
      <c r="A365" s="69" t="str">
        <f t="shared" si="43"/>
        <v>1</v>
      </c>
      <c r="B365" s="70" t="str">
        <f t="shared" si="39"/>
        <v>yoyo_friend_guest_back_01</v>
      </c>
      <c r="C365" s="70" t="s">
        <v>1810</v>
      </c>
      <c r="D365" s="70" t="str">
        <f t="shared" si="40"/>
        <v/>
      </c>
      <c r="E365" s="70" t="str">
        <f t="shared" si="41"/>
        <v/>
      </c>
      <c r="F365" s="70" t="str">
        <f t="shared" si="42"/>
        <v>&lt;Sound Type="yoyo_friend_guest_back_01" Storage="Remote" Dec=""&gt;</v>
      </c>
      <c r="G365" s="70" t="s">
        <v>1310</v>
      </c>
    </row>
    <row r="366" spans="1:7">
      <c r="A366" s="69" t="str">
        <f t="shared" si="43"/>
        <v>2</v>
      </c>
      <c r="B366" s="70" t="str">
        <f t="shared" si="39"/>
        <v/>
      </c>
      <c r="C366" s="70" t="s">
        <v>1810</v>
      </c>
      <c r="D366" s="70" t="str">
        <f t="shared" si="40"/>
        <v/>
      </c>
      <c r="E366" s="70" t="str">
        <f t="shared" si="41"/>
        <v>yoyo_friend_guest_back_01</v>
      </c>
      <c r="F366" s="70" t="str">
        <f t="shared" si="42"/>
        <v xml:space="preserve">  &lt;Clip SoundPath="yoyo_friend_guest_back_01" /&gt;</v>
      </c>
      <c r="G366" s="70" t="s">
        <v>1575</v>
      </c>
    </row>
    <row r="367" spans="1:7">
      <c r="A367" s="69" t="str">
        <f t="shared" si="43"/>
        <v>3</v>
      </c>
      <c r="B367" s="70" t="str">
        <f t="shared" si="39"/>
        <v/>
      </c>
      <c r="C367" s="70" t="s">
        <v>1810</v>
      </c>
      <c r="D367" s="70" t="str">
        <f t="shared" si="40"/>
        <v/>
      </c>
      <c r="E367" s="70" t="str">
        <f t="shared" si="41"/>
        <v/>
      </c>
      <c r="F367" s="70" t="str">
        <f t="shared" si="42"/>
        <v>&lt;/Sound&gt;</v>
      </c>
      <c r="G367" s="70" t="s">
        <v>1252</v>
      </c>
    </row>
    <row r="368" spans="1:7">
      <c r="A368" s="69" t="str">
        <f t="shared" si="43"/>
        <v>1</v>
      </c>
      <c r="B368" s="70" t="str">
        <f t="shared" si="39"/>
        <v>yoyo_friend_fail_01</v>
      </c>
      <c r="C368" s="70" t="s">
        <v>1810</v>
      </c>
      <c r="D368" s="70" t="str">
        <f t="shared" si="40"/>
        <v/>
      </c>
      <c r="E368" s="70" t="str">
        <f t="shared" si="41"/>
        <v/>
      </c>
      <c r="F368" s="70" t="str">
        <f t="shared" si="42"/>
        <v>&lt;Sound Type="yoyo_friend_fail_01" Storage="Remote" Dec=""&gt;</v>
      </c>
      <c r="G368" s="70" t="s">
        <v>1311</v>
      </c>
    </row>
    <row r="369" spans="1:7">
      <c r="A369" s="69" t="str">
        <f t="shared" si="43"/>
        <v>2</v>
      </c>
      <c r="B369" s="70" t="str">
        <f t="shared" si="39"/>
        <v/>
      </c>
      <c r="C369" s="70" t="s">
        <v>1810</v>
      </c>
      <c r="D369" s="70" t="str">
        <f t="shared" si="40"/>
        <v/>
      </c>
      <c r="E369" s="70" t="str">
        <f t="shared" si="41"/>
        <v>yoyo_friend_fail_01</v>
      </c>
      <c r="F369" s="70" t="str">
        <f t="shared" si="42"/>
        <v xml:space="preserve">  &lt;Clip SoundPath="yoyo_friend_fail_01" /&gt;</v>
      </c>
      <c r="G369" s="70" t="s">
        <v>1576</v>
      </c>
    </row>
    <row r="370" spans="1:7">
      <c r="A370" s="69" t="str">
        <f t="shared" si="43"/>
        <v>3</v>
      </c>
      <c r="B370" s="70" t="str">
        <f t="shared" si="39"/>
        <v/>
      </c>
      <c r="C370" s="70" t="s">
        <v>1810</v>
      </c>
      <c r="D370" s="70" t="str">
        <f t="shared" si="40"/>
        <v/>
      </c>
      <c r="E370" s="70" t="str">
        <f t="shared" si="41"/>
        <v/>
      </c>
      <c r="F370" s="70" t="str">
        <f t="shared" si="42"/>
        <v>&lt;/Sound&gt;</v>
      </c>
      <c r="G370" s="70" t="s">
        <v>1252</v>
      </c>
    </row>
    <row r="371" spans="1:7">
      <c r="A371" s="69" t="str">
        <f t="shared" si="43"/>
        <v>1</v>
      </c>
      <c r="B371" s="70" t="str">
        <f t="shared" si="39"/>
        <v>yoyo_sleep_end_01</v>
      </c>
      <c r="C371" s="70" t="s">
        <v>1810</v>
      </c>
      <c r="D371" s="70" t="str">
        <f t="shared" si="40"/>
        <v/>
      </c>
      <c r="E371" s="70" t="str">
        <f t="shared" si="41"/>
        <v/>
      </c>
      <c r="F371" s="70" t="str">
        <f t="shared" si="42"/>
        <v>&lt;Sound Type="yoyo_sleep_end_01" Storage="Remote" Dec=""&gt;</v>
      </c>
      <c r="G371" s="70" t="s">
        <v>1312</v>
      </c>
    </row>
    <row r="372" spans="1:7">
      <c r="A372" s="69" t="str">
        <f t="shared" si="43"/>
        <v>2</v>
      </c>
      <c r="B372" s="70" t="str">
        <f t="shared" si="39"/>
        <v/>
      </c>
      <c r="C372" s="70" t="s">
        <v>1810</v>
      </c>
      <c r="D372" s="70" t="str">
        <f t="shared" si="40"/>
        <v/>
      </c>
      <c r="E372" s="70" t="str">
        <f t="shared" si="41"/>
        <v>yoyo_morning_01_01</v>
      </c>
      <c r="F372" s="70" t="str">
        <f t="shared" si="42"/>
        <v xml:space="preserve">  &lt;Clip SoundPath="yoyo_morning_01_01" /&gt;</v>
      </c>
      <c r="G372" s="70" t="s">
        <v>1577</v>
      </c>
    </row>
    <row r="373" spans="1:7">
      <c r="A373" s="69" t="str">
        <f t="shared" si="43"/>
        <v>2</v>
      </c>
      <c r="B373" s="70" t="str">
        <f t="shared" si="39"/>
        <v/>
      </c>
      <c r="C373" s="70" t="s">
        <v>1810</v>
      </c>
      <c r="D373" s="70" t="str">
        <f t="shared" si="40"/>
        <v/>
      </c>
      <c r="E373" s="70" t="str">
        <f t="shared" si="41"/>
        <v>yoyo_morning_01_02</v>
      </c>
      <c r="F373" s="70" t="str">
        <f t="shared" si="42"/>
        <v xml:space="preserve">  &lt;Clip SoundPath="yoyo_morning_01_02" /&gt;</v>
      </c>
      <c r="G373" s="70" t="s">
        <v>1578</v>
      </c>
    </row>
    <row r="374" spans="1:7">
      <c r="A374" s="69" t="str">
        <f t="shared" si="43"/>
        <v>2</v>
      </c>
      <c r="B374" s="70" t="str">
        <f t="shared" si="39"/>
        <v/>
      </c>
      <c r="C374" s="70" t="s">
        <v>1810</v>
      </c>
      <c r="D374" s="70" t="str">
        <f t="shared" si="40"/>
        <v/>
      </c>
      <c r="E374" s="70" t="str">
        <f t="shared" si="41"/>
        <v>yoyo_morning_01_03</v>
      </c>
      <c r="F374" s="70" t="str">
        <f t="shared" si="42"/>
        <v xml:space="preserve">  &lt;Clip SoundPath="yoyo_morning_01_03" /&gt;</v>
      </c>
      <c r="G374" s="70" t="s">
        <v>1579</v>
      </c>
    </row>
    <row r="375" spans="1:7">
      <c r="A375" s="69" t="str">
        <f t="shared" si="43"/>
        <v>3</v>
      </c>
      <c r="B375" s="70" t="str">
        <f t="shared" si="39"/>
        <v/>
      </c>
      <c r="C375" s="70" t="s">
        <v>1810</v>
      </c>
      <c r="D375" s="70" t="str">
        <f t="shared" si="40"/>
        <v/>
      </c>
      <c r="E375" s="70" t="str">
        <f t="shared" si="41"/>
        <v/>
      </c>
      <c r="F375" s="70" t="str">
        <f t="shared" si="42"/>
        <v>&lt;/Sound&gt;</v>
      </c>
      <c r="G375" s="70" t="s">
        <v>1252</v>
      </c>
    </row>
    <row r="376" spans="1:7">
      <c r="A376" s="69" t="str">
        <f t="shared" si="43"/>
        <v>1</v>
      </c>
      <c r="B376" s="70" t="str">
        <f t="shared" si="39"/>
        <v>yoyo_play_up_01</v>
      </c>
      <c r="C376" s="70" t="s">
        <v>1810</v>
      </c>
      <c r="D376" s="70" t="str">
        <f t="shared" si="40"/>
        <v/>
      </c>
      <c r="E376" s="70" t="str">
        <f t="shared" si="41"/>
        <v/>
      </c>
      <c r="F376" s="70" t="str">
        <f t="shared" si="42"/>
        <v>&lt;Sound Type="yoyo_play_up_01" Storage="Remote" Dec=""&gt;</v>
      </c>
      <c r="G376" s="70" t="s">
        <v>1313</v>
      </c>
    </row>
    <row r="377" spans="1:7">
      <c r="A377" s="69" t="str">
        <f t="shared" si="43"/>
        <v>2</v>
      </c>
      <c r="B377" s="70" t="str">
        <f t="shared" si="39"/>
        <v/>
      </c>
      <c r="C377" s="70" t="s">
        <v>1810</v>
      </c>
      <c r="D377" s="70" t="str">
        <f t="shared" si="40"/>
        <v/>
      </c>
      <c r="E377" s="70" t="str">
        <f t="shared" si="41"/>
        <v>yoyo_play_up_01_01</v>
      </c>
      <c r="F377" s="70" t="str">
        <f t="shared" si="42"/>
        <v xml:space="preserve">  &lt;Clip SoundPath="yoyo_play_up_01_01" /&gt;</v>
      </c>
      <c r="G377" s="70" t="s">
        <v>1580</v>
      </c>
    </row>
    <row r="378" spans="1:7">
      <c r="A378" s="69" t="str">
        <f t="shared" si="43"/>
        <v>2</v>
      </c>
      <c r="B378" s="70" t="str">
        <f t="shared" si="39"/>
        <v/>
      </c>
      <c r="C378" s="70" t="s">
        <v>1810</v>
      </c>
      <c r="D378" s="70" t="str">
        <f t="shared" si="40"/>
        <v/>
      </c>
      <c r="E378" s="70" t="str">
        <f t="shared" si="41"/>
        <v>yoyo_play_up_01_02</v>
      </c>
      <c r="F378" s="70" t="str">
        <f t="shared" si="42"/>
        <v xml:space="preserve">  &lt;Clip SoundPath="yoyo_play_up_01_02" /&gt;</v>
      </c>
      <c r="G378" s="70" t="s">
        <v>1581</v>
      </c>
    </row>
    <row r="379" spans="1:7">
      <c r="A379" s="69" t="str">
        <f t="shared" si="43"/>
        <v>3</v>
      </c>
      <c r="B379" s="70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70" t="s">
        <v>1810</v>
      </c>
      <c r="D379" s="70" t="str">
        <f t="shared" ref="D379:D430" si="45">IF(ISERROR(FIND("Des=",G379))=FALSE,MID(G379,FIND("Des=""",G379)+5,FIND("""&gt;",G379)-FIND("Des=""",G379)-5),"")</f>
        <v/>
      </c>
      <c r="E379" s="70" t="str">
        <f t="shared" ref="E379:E430" si="46">IF(ISERROR(FIND("&lt;Clip",G379))=FALSE,MID(G379,FIND("SoundPath=""",G379)+11,FIND(""" /&gt;",G379)-FIND("SoundPath=""",G379)-11),"")</f>
        <v/>
      </c>
      <c r="F379" s="70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70" t="s">
        <v>1252</v>
      </c>
    </row>
    <row r="380" spans="1:7">
      <c r="A380" s="69" t="str">
        <f t="shared" si="43"/>
        <v>1</v>
      </c>
      <c r="B380" s="70" t="str">
        <f t="shared" si="44"/>
        <v>yoyo_play_down_01</v>
      </c>
      <c r="C380" s="70" t="s">
        <v>1810</v>
      </c>
      <c r="D380" s="70" t="str">
        <f t="shared" si="45"/>
        <v/>
      </c>
      <c r="E380" s="70" t="str">
        <f t="shared" si="46"/>
        <v/>
      </c>
      <c r="F380" s="70" t="str">
        <f t="shared" si="47"/>
        <v>&lt;Sound Type="yoyo_play_down_01" Storage="Remote" Dec=""&gt;</v>
      </c>
      <c r="G380" s="70" t="s">
        <v>1314</v>
      </c>
    </row>
    <row r="381" spans="1:7">
      <c r="A381" s="69" t="str">
        <f t="shared" si="43"/>
        <v>2</v>
      </c>
      <c r="B381" s="70" t="str">
        <f t="shared" si="44"/>
        <v/>
      </c>
      <c r="C381" s="70" t="s">
        <v>1810</v>
      </c>
      <c r="D381" s="70" t="str">
        <f t="shared" si="45"/>
        <v/>
      </c>
      <c r="E381" s="70" t="str">
        <f t="shared" si="46"/>
        <v>yoyo_play_down_01_01</v>
      </c>
      <c r="F381" s="70" t="str">
        <f t="shared" si="47"/>
        <v xml:space="preserve">  &lt;Clip SoundPath="yoyo_play_down_01_01" /&gt;</v>
      </c>
      <c r="G381" s="70" t="s">
        <v>1582</v>
      </c>
    </row>
    <row r="382" spans="1:7">
      <c r="A382" s="69" t="str">
        <f t="shared" si="43"/>
        <v>2</v>
      </c>
      <c r="B382" s="70" t="str">
        <f t="shared" si="44"/>
        <v/>
      </c>
      <c r="C382" s="70" t="s">
        <v>1810</v>
      </c>
      <c r="D382" s="70" t="str">
        <f t="shared" si="45"/>
        <v/>
      </c>
      <c r="E382" s="70" t="str">
        <f t="shared" si="46"/>
        <v>yoyo_play_down_01_02</v>
      </c>
      <c r="F382" s="70" t="str">
        <f t="shared" si="47"/>
        <v xml:space="preserve">  &lt;Clip SoundPath="yoyo_play_down_01_02" /&gt;</v>
      </c>
      <c r="G382" s="70" t="s">
        <v>1583</v>
      </c>
    </row>
    <row r="383" spans="1:7">
      <c r="A383" s="69" t="str">
        <f t="shared" si="43"/>
        <v>3</v>
      </c>
      <c r="B383" s="70" t="str">
        <f t="shared" si="44"/>
        <v/>
      </c>
      <c r="C383" s="70" t="s">
        <v>1810</v>
      </c>
      <c r="D383" s="70" t="str">
        <f t="shared" si="45"/>
        <v/>
      </c>
      <c r="E383" s="70" t="str">
        <f t="shared" si="46"/>
        <v/>
      </c>
      <c r="F383" s="70" t="str">
        <f t="shared" si="47"/>
        <v>&lt;/Sound&gt;</v>
      </c>
      <c r="G383" s="70" t="s">
        <v>1252</v>
      </c>
    </row>
    <row r="384" spans="1:7">
      <c r="A384" s="69" t="str">
        <f t="shared" si="43"/>
        <v>1</v>
      </c>
      <c r="B384" s="70" t="str">
        <f t="shared" si="44"/>
        <v>yoyo_play_up_down_01</v>
      </c>
      <c r="C384" s="70" t="s">
        <v>1810</v>
      </c>
      <c r="D384" s="70" t="str">
        <f t="shared" si="45"/>
        <v/>
      </c>
      <c r="E384" s="70" t="str">
        <f t="shared" si="46"/>
        <v/>
      </c>
      <c r="F384" s="70" t="str">
        <f t="shared" si="47"/>
        <v>&lt;Sound Type="yoyo_play_up_down_01" Storage="Remote" Dec=""&gt;</v>
      </c>
      <c r="G384" s="70" t="s">
        <v>1315</v>
      </c>
    </row>
    <row r="385" spans="1:7">
      <c r="A385" s="69" t="str">
        <f t="shared" si="43"/>
        <v>2</v>
      </c>
      <c r="B385" s="70" t="str">
        <f t="shared" si="44"/>
        <v/>
      </c>
      <c r="C385" s="70" t="s">
        <v>1810</v>
      </c>
      <c r="D385" s="70" t="str">
        <f t="shared" si="45"/>
        <v/>
      </c>
      <c r="E385" s="70" t="str">
        <f t="shared" si="46"/>
        <v>yoyo_play_up_down_01_01</v>
      </c>
      <c r="F385" s="70" t="str">
        <f t="shared" si="47"/>
        <v xml:space="preserve">  &lt;Clip SoundPath="yoyo_play_up_down_01_01" /&gt;</v>
      </c>
      <c r="G385" s="70" t="s">
        <v>1584</v>
      </c>
    </row>
    <row r="386" spans="1:7">
      <c r="A386" s="69" t="str">
        <f t="shared" si="43"/>
        <v>2</v>
      </c>
      <c r="B386" s="70" t="str">
        <f t="shared" si="44"/>
        <v/>
      </c>
      <c r="C386" s="70" t="s">
        <v>1810</v>
      </c>
      <c r="D386" s="70" t="str">
        <f t="shared" si="45"/>
        <v/>
      </c>
      <c r="E386" s="70" t="str">
        <f t="shared" si="46"/>
        <v>yoyo_play_up_down_01_02</v>
      </c>
      <c r="F386" s="70" t="str">
        <f t="shared" si="47"/>
        <v xml:space="preserve">  &lt;Clip SoundPath="yoyo_play_up_down_01_02" /&gt;</v>
      </c>
      <c r="G386" s="70" t="s">
        <v>1585</v>
      </c>
    </row>
    <row r="387" spans="1:7">
      <c r="A387" s="69" t="str">
        <f t="shared" si="43"/>
        <v>3</v>
      </c>
      <c r="B387" s="70" t="str">
        <f t="shared" si="44"/>
        <v/>
      </c>
      <c r="C387" s="70" t="s">
        <v>1810</v>
      </c>
      <c r="D387" s="70" t="str">
        <f t="shared" si="45"/>
        <v/>
      </c>
      <c r="E387" s="70" t="str">
        <f t="shared" si="46"/>
        <v/>
      </c>
      <c r="F387" s="70" t="str">
        <f t="shared" si="47"/>
        <v>&lt;/Sound&gt;</v>
      </c>
      <c r="G387" s="70" t="s">
        <v>1252</v>
      </c>
    </row>
    <row r="388" spans="1:7">
      <c r="A388" s="69" t="str">
        <f t="shared" ref="A388:A411" si="48">IF(ISERROR(FIND("&lt;Sound",G388))=FALSE,"1",IF(ISERROR(FIND("&lt;Clip",G388))=FALSE,"2","3"))</f>
        <v>1</v>
      </c>
      <c r="B388" s="70" t="str">
        <f t="shared" si="44"/>
        <v>level_up_YOYO</v>
      </c>
      <c r="C388" s="70" t="s">
        <v>1810</v>
      </c>
      <c r="D388" s="70" t="str">
        <f t="shared" si="45"/>
        <v>哟哟升级</v>
      </c>
      <c r="E388" s="70" t="str">
        <f t="shared" si="46"/>
        <v/>
      </c>
      <c r="F388" s="70" t="str">
        <f t="shared" si="47"/>
        <v>&lt;Sound Type="level_up_YOYO" Storage="Remote" Dec="哟哟升级"&gt;</v>
      </c>
      <c r="G388" s="70" t="s">
        <v>1363</v>
      </c>
    </row>
    <row r="389" spans="1:7">
      <c r="A389" s="69" t="str">
        <f t="shared" si="48"/>
        <v>2</v>
      </c>
      <c r="B389" s="70" t="str">
        <f t="shared" si="44"/>
        <v/>
      </c>
      <c r="C389" s="70" t="s">
        <v>1810</v>
      </c>
      <c r="D389" s="70" t="str">
        <f t="shared" si="45"/>
        <v/>
      </c>
      <c r="E389" s="70" t="str">
        <f t="shared" si="46"/>
        <v>level_up_yoyo_01</v>
      </c>
      <c r="F389" s="70" t="str">
        <f t="shared" si="47"/>
        <v xml:space="preserve">  &lt;Clip SoundPath="level_up_yoyo_01" /&gt;</v>
      </c>
      <c r="G389" s="70" t="s">
        <v>1659</v>
      </c>
    </row>
    <row r="390" spans="1:7">
      <c r="A390" s="69" t="str">
        <f t="shared" si="48"/>
        <v>2</v>
      </c>
      <c r="B390" s="70" t="str">
        <f t="shared" si="44"/>
        <v/>
      </c>
      <c r="C390" s="70" t="s">
        <v>1810</v>
      </c>
      <c r="D390" s="70" t="str">
        <f t="shared" si="45"/>
        <v/>
      </c>
      <c r="E390" s="70" t="str">
        <f t="shared" si="46"/>
        <v>level_up_yoyo_02</v>
      </c>
      <c r="F390" s="70" t="str">
        <f t="shared" si="47"/>
        <v xml:space="preserve">  &lt;Clip SoundPath="level_up_yoyo_02" /&gt;</v>
      </c>
      <c r="G390" s="70" t="s">
        <v>1660</v>
      </c>
    </row>
    <row r="391" spans="1:7">
      <c r="A391" s="69" t="str">
        <f t="shared" si="48"/>
        <v>3</v>
      </c>
      <c r="B391" s="70" t="str">
        <f t="shared" si="44"/>
        <v/>
      </c>
      <c r="C391" s="70" t="s">
        <v>1810</v>
      </c>
      <c r="D391" s="70" t="str">
        <f t="shared" si="45"/>
        <v/>
      </c>
      <c r="E391" s="70" t="str">
        <f t="shared" si="46"/>
        <v/>
      </c>
      <c r="F391" s="70" t="str">
        <f t="shared" si="47"/>
        <v>&lt;/Sound&gt;</v>
      </c>
      <c r="G391" s="70" t="s">
        <v>1252</v>
      </c>
    </row>
    <row r="392" spans="1:7">
      <c r="A392" s="69" t="str">
        <f t="shared" si="48"/>
        <v>1</v>
      </c>
      <c r="B392" s="70" t="str">
        <f t="shared" si="44"/>
        <v>nim_chest_open_YOYO</v>
      </c>
      <c r="C392" s="70" t="s">
        <v>1810</v>
      </c>
      <c r="D392" s="70" t="str">
        <f t="shared" si="45"/>
        <v>呦呦小生物宝箱</v>
      </c>
      <c r="E392" s="70" t="str">
        <f t="shared" si="46"/>
        <v/>
      </c>
      <c r="F392" s="70" t="str">
        <f t="shared" si="47"/>
        <v>&lt;Sound Type="nim_chest_open_YOYO" Storage="Remote" Dec="呦呦小生物宝箱"&gt;</v>
      </c>
      <c r="G392" s="70" t="s">
        <v>1339</v>
      </c>
    </row>
    <row r="393" spans="1:7">
      <c r="A393" s="69" t="str">
        <f t="shared" si="48"/>
        <v>2</v>
      </c>
      <c r="B393" s="70" t="str">
        <f t="shared" si="44"/>
        <v/>
      </c>
      <c r="C393" s="70" t="s">
        <v>1810</v>
      </c>
      <c r="D393" s="70" t="str">
        <f t="shared" si="45"/>
        <v/>
      </c>
      <c r="E393" s="70" t="str">
        <f t="shared" si="46"/>
        <v>nim_chest_open_yoyo_01</v>
      </c>
      <c r="F393" s="70" t="str">
        <f t="shared" si="47"/>
        <v xml:space="preserve">  &lt;Clip SoundPath="nim_chest_open_yoyo_01" /&gt;</v>
      </c>
      <c r="G393" s="70" t="s">
        <v>1627</v>
      </c>
    </row>
    <row r="394" spans="1:7">
      <c r="A394" s="69" t="str">
        <f t="shared" si="48"/>
        <v>2</v>
      </c>
      <c r="B394" s="70" t="str">
        <f t="shared" si="44"/>
        <v/>
      </c>
      <c r="C394" s="70" t="s">
        <v>1810</v>
      </c>
      <c r="D394" s="70" t="str">
        <f t="shared" si="45"/>
        <v/>
      </c>
      <c r="E394" s="70" t="str">
        <f t="shared" si="46"/>
        <v>nim_chest_open_yoyo_02</v>
      </c>
      <c r="F394" s="70" t="str">
        <f t="shared" si="47"/>
        <v xml:space="preserve">  &lt;Clip SoundPath="nim_chest_open_yoyo_02" /&gt;</v>
      </c>
      <c r="G394" s="70" t="s">
        <v>1628</v>
      </c>
    </row>
    <row r="395" spans="1:7">
      <c r="A395" s="69" t="str">
        <f t="shared" si="48"/>
        <v>2</v>
      </c>
      <c r="B395" s="70" t="str">
        <f t="shared" si="44"/>
        <v/>
      </c>
      <c r="C395" s="70" t="s">
        <v>1810</v>
      </c>
      <c r="D395" s="70" t="str">
        <f t="shared" si="45"/>
        <v/>
      </c>
      <c r="E395" s="70" t="str">
        <f t="shared" si="46"/>
        <v>nim_chest_open_yoyo_03</v>
      </c>
      <c r="F395" s="70" t="str">
        <f t="shared" si="47"/>
        <v xml:space="preserve">  &lt;Clip SoundPath="nim_chest_open_yoyo_03" /&gt;</v>
      </c>
      <c r="G395" s="70" t="s">
        <v>1629</v>
      </c>
    </row>
    <row r="396" spans="1:7">
      <c r="A396" s="69" t="str">
        <f t="shared" si="48"/>
        <v>2</v>
      </c>
      <c r="B396" s="70" t="str">
        <f t="shared" si="44"/>
        <v/>
      </c>
      <c r="C396" s="70" t="s">
        <v>1810</v>
      </c>
      <c r="D396" s="70" t="str">
        <f t="shared" si="45"/>
        <v/>
      </c>
      <c r="E396" s="70" t="str">
        <f t="shared" si="46"/>
        <v>nim_chest_open_yoyo_04</v>
      </c>
      <c r="F396" s="70" t="str">
        <f t="shared" si="47"/>
        <v xml:space="preserve">  &lt;Clip SoundPath="nim_chest_open_yoyo_04" /&gt;</v>
      </c>
      <c r="G396" s="70" t="s">
        <v>1630</v>
      </c>
    </row>
    <row r="397" spans="1:7">
      <c r="A397" s="69" t="str">
        <f t="shared" si="48"/>
        <v>3</v>
      </c>
      <c r="B397" s="70" t="str">
        <f t="shared" si="44"/>
        <v/>
      </c>
      <c r="C397" s="70" t="s">
        <v>1810</v>
      </c>
      <c r="D397" s="70" t="str">
        <f t="shared" si="45"/>
        <v/>
      </c>
      <c r="E397" s="70" t="str">
        <f t="shared" si="46"/>
        <v/>
      </c>
      <c r="F397" s="70" t="str">
        <f t="shared" si="47"/>
        <v>&lt;/Sound&gt;</v>
      </c>
      <c r="G397" s="70" t="s">
        <v>1252</v>
      </c>
    </row>
    <row r="398" spans="1:7">
      <c r="A398" s="69" t="str">
        <f t="shared" si="48"/>
        <v>1</v>
      </c>
      <c r="B398" s="70" t="str">
        <f t="shared" si="44"/>
        <v>yoyo_eat_act_loop</v>
      </c>
      <c r="C398" s="70" t="s">
        <v>1810</v>
      </c>
      <c r="D398" s="70" t="str">
        <f t="shared" si="45"/>
        <v>YOYO吃食物的音效</v>
      </c>
      <c r="E398" s="70" t="str">
        <f t="shared" si="46"/>
        <v/>
      </c>
      <c r="F398" s="70" t="str">
        <f t="shared" si="47"/>
        <v>&lt;Sound Type="yoyo_eat_act_loop" Storage="Remote" Dec="YOYO吃食物的音效"&gt;</v>
      </c>
      <c r="G398" s="70" t="s">
        <v>1410</v>
      </c>
    </row>
    <row r="399" spans="1:7">
      <c r="A399" s="69" t="str">
        <f t="shared" si="48"/>
        <v>2</v>
      </c>
      <c r="B399" s="70" t="str">
        <f t="shared" si="44"/>
        <v/>
      </c>
      <c r="C399" s="70" t="s">
        <v>1810</v>
      </c>
      <c r="D399" s="70" t="str">
        <f t="shared" si="45"/>
        <v/>
      </c>
      <c r="E399" s="70" t="str">
        <f t="shared" si="46"/>
        <v>yoyo_eat_act_loop</v>
      </c>
      <c r="F399" s="70" t="str">
        <f t="shared" si="47"/>
        <v xml:space="preserve">  &lt;Clip SoundPath="yoyo_eat_act_loop" /&gt;</v>
      </c>
      <c r="G399" s="70" t="s">
        <v>1734</v>
      </c>
    </row>
    <row r="400" spans="1:7">
      <c r="A400" s="69" t="str">
        <f t="shared" si="48"/>
        <v>3</v>
      </c>
      <c r="B400" s="70" t="str">
        <f t="shared" si="44"/>
        <v/>
      </c>
      <c r="C400" s="70" t="s">
        <v>1810</v>
      </c>
      <c r="D400" s="70" t="str">
        <f t="shared" si="45"/>
        <v/>
      </c>
      <c r="E400" s="70" t="str">
        <f t="shared" si="46"/>
        <v/>
      </c>
      <c r="F400" s="70" t="str">
        <f t="shared" si="47"/>
        <v>&lt;/Sound&gt;</v>
      </c>
      <c r="G400" s="70" t="s">
        <v>1252</v>
      </c>
    </row>
    <row r="401" spans="1:7">
      <c r="A401" s="69" t="str">
        <f t="shared" si="48"/>
        <v>1</v>
      </c>
      <c r="B401" s="70" t="str">
        <f t="shared" si="44"/>
        <v>YOYO_eat_act_loop_after</v>
      </c>
      <c r="C401" s="70" t="s">
        <v>1810</v>
      </c>
      <c r="D401" s="70" t="str">
        <f t="shared" si="45"/>
        <v>YOYO吃完食物之后播放的随机音效</v>
      </c>
      <c r="E401" s="70" t="str">
        <f t="shared" si="46"/>
        <v/>
      </c>
      <c r="F401" s="70" t="str">
        <f t="shared" si="47"/>
        <v>&lt;Sound Type="YOYO_eat_act_loop_after" Storage="Remote" Dec="YOYO吃完食物之后播放的随机音效"&gt;</v>
      </c>
      <c r="G401" s="70" t="s">
        <v>1411</v>
      </c>
    </row>
    <row r="402" spans="1:7">
      <c r="A402" s="69" t="str">
        <f t="shared" si="48"/>
        <v>2</v>
      </c>
      <c r="B402" s="70" t="str">
        <f t="shared" si="44"/>
        <v/>
      </c>
      <c r="C402" s="70" t="s">
        <v>1810</v>
      </c>
      <c r="D402" s="70" t="str">
        <f t="shared" si="45"/>
        <v/>
      </c>
      <c r="E402" s="70" t="str">
        <f t="shared" si="46"/>
        <v>yoyo_eat_act_01</v>
      </c>
      <c r="F402" s="70" t="str">
        <f t="shared" si="47"/>
        <v xml:space="preserve">  &lt;Clip SoundPath="yoyo_eat_act_01" /&gt;</v>
      </c>
      <c r="G402" s="70" t="s">
        <v>1735</v>
      </c>
    </row>
    <row r="403" spans="1:7">
      <c r="A403" s="69" t="str">
        <f t="shared" si="48"/>
        <v>2</v>
      </c>
      <c r="B403" s="70" t="str">
        <f t="shared" si="44"/>
        <v/>
      </c>
      <c r="C403" s="70" t="s">
        <v>1810</v>
      </c>
      <c r="D403" s="70" t="str">
        <f t="shared" si="45"/>
        <v/>
      </c>
      <c r="E403" s="70" t="str">
        <f t="shared" si="46"/>
        <v>yoyo_eat_act_02</v>
      </c>
      <c r="F403" s="70" t="str">
        <f t="shared" si="47"/>
        <v xml:space="preserve">  &lt;Clip SoundPath="yoyo_eat_act_02" /&gt;</v>
      </c>
      <c r="G403" s="70" t="s">
        <v>1736</v>
      </c>
    </row>
    <row r="404" spans="1:7">
      <c r="A404" s="69" t="str">
        <f t="shared" si="48"/>
        <v>2</v>
      </c>
      <c r="B404" s="70" t="str">
        <f t="shared" si="44"/>
        <v/>
      </c>
      <c r="C404" s="70" t="s">
        <v>1810</v>
      </c>
      <c r="D404" s="70" t="str">
        <f t="shared" si="45"/>
        <v/>
      </c>
      <c r="E404" s="70" t="str">
        <f t="shared" si="46"/>
        <v>yoyo_eat_act_03</v>
      </c>
      <c r="F404" s="70" t="str">
        <f t="shared" si="47"/>
        <v xml:space="preserve">  &lt;Clip SoundPath="yoyo_eat_act_03" /&gt;</v>
      </c>
      <c r="G404" s="70" t="s">
        <v>1737</v>
      </c>
    </row>
    <row r="405" spans="1:7">
      <c r="A405" s="69" t="str">
        <f t="shared" si="48"/>
        <v>3</v>
      </c>
      <c r="B405" s="70" t="str">
        <f t="shared" si="44"/>
        <v/>
      </c>
      <c r="C405" s="70" t="s">
        <v>1810</v>
      </c>
      <c r="D405" s="70" t="str">
        <f t="shared" si="45"/>
        <v/>
      </c>
      <c r="E405" s="70" t="str">
        <f t="shared" si="46"/>
        <v/>
      </c>
      <c r="F405" s="70" t="str">
        <f t="shared" si="47"/>
        <v>&lt;/Sound&gt;</v>
      </c>
      <c r="G405" s="70" t="s">
        <v>1252</v>
      </c>
    </row>
    <row r="406" spans="1:7">
      <c r="A406" s="69" t="str">
        <f t="shared" si="48"/>
        <v>1</v>
      </c>
      <c r="B406" s="70" t="str">
        <f t="shared" si="44"/>
        <v>yoyo_eat_full_loop</v>
      </c>
      <c r="C406" s="70" t="s">
        <v>1810</v>
      </c>
      <c r="D406" s="70" t="str">
        <f t="shared" si="45"/>
        <v>YOYO吃饱了的音效</v>
      </c>
      <c r="E406" s="70" t="str">
        <f t="shared" si="46"/>
        <v/>
      </c>
      <c r="F406" s="70" t="str">
        <f t="shared" si="47"/>
        <v>&lt;Sound Type="yoyo_eat_full_loop" Storage="Remote" Dec="YOYO吃饱了的音效"&gt;</v>
      </c>
      <c r="G406" s="70" t="s">
        <v>1412</v>
      </c>
    </row>
    <row r="407" spans="1:7">
      <c r="A407" s="69" t="str">
        <f t="shared" si="48"/>
        <v>2</v>
      </c>
      <c r="B407" s="70" t="str">
        <f t="shared" si="44"/>
        <v/>
      </c>
      <c r="C407" s="70" t="s">
        <v>1810</v>
      </c>
      <c r="D407" s="70" t="str">
        <f t="shared" si="45"/>
        <v/>
      </c>
      <c r="E407" s="70" t="str">
        <f t="shared" si="46"/>
        <v>yoyo_eat_full_loop</v>
      </c>
      <c r="F407" s="70" t="str">
        <f t="shared" si="47"/>
        <v xml:space="preserve">  &lt;Clip SoundPath="yoyo_eat_full_loop" /&gt;</v>
      </c>
      <c r="G407" s="70" t="s">
        <v>1738</v>
      </c>
    </row>
    <row r="408" spans="1:7">
      <c r="A408" s="69" t="str">
        <f t="shared" si="48"/>
        <v>3</v>
      </c>
      <c r="B408" s="70" t="str">
        <f t="shared" si="44"/>
        <v/>
      </c>
      <c r="C408" s="70" t="s">
        <v>1810</v>
      </c>
      <c r="D408" s="70" t="str">
        <f t="shared" si="45"/>
        <v/>
      </c>
      <c r="E408" s="70" t="str">
        <f t="shared" si="46"/>
        <v/>
      </c>
      <c r="F408" s="70" t="str">
        <f t="shared" si="47"/>
        <v>&lt;/Sound&gt;</v>
      </c>
      <c r="G408" s="70" t="s">
        <v>1252</v>
      </c>
    </row>
    <row r="409" spans="1:7">
      <c r="A409" s="69" t="str">
        <f t="shared" si="48"/>
        <v>1</v>
      </c>
      <c r="B409" s="70" t="str">
        <f t="shared" si="44"/>
        <v>yoyo_eat_satisfaction</v>
      </c>
      <c r="C409" s="70" t="s">
        <v>1810</v>
      </c>
      <c r="D409" s="70" t="str">
        <f t="shared" si="45"/>
        <v>YOYO吃满意的音效</v>
      </c>
      <c r="E409" s="70" t="str">
        <f t="shared" si="46"/>
        <v/>
      </c>
      <c r="F409" s="70" t="str">
        <f t="shared" si="47"/>
        <v>&lt;Sound Type="yoyo_eat_satisfaction" Storage="Remote" Dec="YOYO吃满意的音效"&gt;</v>
      </c>
      <c r="G409" s="70" t="s">
        <v>1413</v>
      </c>
    </row>
    <row r="410" spans="1:7">
      <c r="A410" s="69" t="str">
        <f t="shared" si="48"/>
        <v>2</v>
      </c>
      <c r="B410" s="70" t="str">
        <f t="shared" si="44"/>
        <v/>
      </c>
      <c r="C410" s="70" t="s">
        <v>1810</v>
      </c>
      <c r="D410" s="70" t="str">
        <f t="shared" si="45"/>
        <v/>
      </c>
      <c r="E410" s="70" t="str">
        <f t="shared" si="46"/>
        <v>yoyo_eat_satisfaction</v>
      </c>
      <c r="F410" s="70" t="str">
        <f t="shared" si="47"/>
        <v xml:space="preserve">  &lt;Clip SoundPath="yoyo_eat_satisfaction" /&gt;</v>
      </c>
      <c r="G410" s="70" t="s">
        <v>1739</v>
      </c>
    </row>
    <row r="411" spans="1:7">
      <c r="A411" s="69" t="str">
        <f t="shared" si="48"/>
        <v>3</v>
      </c>
      <c r="B411" s="70" t="str">
        <f t="shared" si="44"/>
        <v/>
      </c>
      <c r="C411" s="70" t="s">
        <v>1810</v>
      </c>
      <c r="D411" s="70" t="str">
        <f t="shared" si="45"/>
        <v/>
      </c>
      <c r="E411" s="70" t="str">
        <f t="shared" si="46"/>
        <v/>
      </c>
      <c r="F411" s="70" t="str">
        <f t="shared" si="47"/>
        <v>&lt;/Sound&gt;</v>
      </c>
      <c r="G411" s="70" t="s">
        <v>1252</v>
      </c>
    </row>
    <row r="412" spans="1:7">
      <c r="A412" s="69" t="str">
        <f t="shared" si="43"/>
        <v>3</v>
      </c>
      <c r="B412" s="70" t="str">
        <f t="shared" si="44"/>
        <v/>
      </c>
      <c r="C412" s="70" t="s">
        <v>1810</v>
      </c>
      <c r="D412" s="70" t="str">
        <f t="shared" si="45"/>
        <v/>
      </c>
      <c r="E412" s="70" t="str">
        <f t="shared" si="46"/>
        <v/>
      </c>
      <c r="F412" s="70" t="str">
        <f t="shared" si="47"/>
        <v>&lt;!--========NuoNuo语音========--&gt;</v>
      </c>
      <c r="G412" s="70" t="s">
        <v>1803</v>
      </c>
    </row>
    <row r="413" spans="1:7">
      <c r="A413" s="69" t="str">
        <f t="shared" si="43"/>
        <v>1</v>
      </c>
      <c r="B413" s="70" t="str">
        <f t="shared" si="44"/>
        <v>nuo_level_end_01</v>
      </c>
      <c r="C413" s="70" t="s">
        <v>1810</v>
      </c>
      <c r="D413" s="70" t="str">
        <f t="shared" si="45"/>
        <v/>
      </c>
      <c r="E413" s="70" t="str">
        <f t="shared" si="46"/>
        <v/>
      </c>
      <c r="F413" s="70" t="str">
        <f t="shared" si="47"/>
        <v>&lt;Sound Type="nuo_level_end_01" Storage="Remote" Dec=""&gt;</v>
      </c>
      <c r="G413" s="70" t="s">
        <v>1316</v>
      </c>
    </row>
    <row r="414" spans="1:7">
      <c r="A414" s="69" t="str">
        <f t="shared" si="43"/>
        <v>2</v>
      </c>
      <c r="B414" s="70" t="str">
        <f t="shared" si="44"/>
        <v/>
      </c>
      <c r="C414" s="70" t="s">
        <v>1810</v>
      </c>
      <c r="D414" s="70" t="str">
        <f t="shared" si="45"/>
        <v/>
      </c>
      <c r="E414" s="70" t="str">
        <f t="shared" si="46"/>
        <v>nuo_level_end_01</v>
      </c>
      <c r="F414" s="70" t="str">
        <f t="shared" si="47"/>
        <v xml:space="preserve">  &lt;Clip SoundPath="nuo_level_end_01" /&gt;</v>
      </c>
      <c r="G414" s="70" t="s">
        <v>1586</v>
      </c>
    </row>
    <row r="415" spans="1:7">
      <c r="A415" s="69" t="str">
        <f t="shared" si="43"/>
        <v>3</v>
      </c>
      <c r="B415" s="70" t="str">
        <f t="shared" si="44"/>
        <v/>
      </c>
      <c r="C415" s="70" t="s">
        <v>1810</v>
      </c>
      <c r="D415" s="70" t="str">
        <f t="shared" si="45"/>
        <v/>
      </c>
      <c r="E415" s="70" t="str">
        <f t="shared" si="46"/>
        <v/>
      </c>
      <c r="F415" s="70" t="str">
        <f t="shared" si="47"/>
        <v>&lt;/Sound&gt;</v>
      </c>
      <c r="G415" s="70" t="s">
        <v>1252</v>
      </c>
    </row>
    <row r="416" spans="1:7">
      <c r="A416" s="69" t="str">
        <f t="shared" si="43"/>
        <v>1</v>
      </c>
      <c r="B416" s="70" t="str">
        <f t="shared" si="44"/>
        <v>nuo_hello_01</v>
      </c>
      <c r="C416" s="70" t="s">
        <v>1810</v>
      </c>
      <c r="D416" s="70" t="str">
        <f t="shared" si="45"/>
        <v/>
      </c>
      <c r="E416" s="70" t="str">
        <f t="shared" si="46"/>
        <v/>
      </c>
      <c r="F416" s="70" t="str">
        <f t="shared" si="47"/>
        <v>&lt;Sound Type="nuo_hello_01" Storage="Remote" Dec=""&gt;</v>
      </c>
      <c r="G416" s="70" t="s">
        <v>1317</v>
      </c>
    </row>
    <row r="417" spans="1:7">
      <c r="A417" s="69" t="str">
        <f t="shared" si="43"/>
        <v>2</v>
      </c>
      <c r="B417" s="70" t="str">
        <f t="shared" si="44"/>
        <v/>
      </c>
      <c r="C417" s="70" t="s">
        <v>1810</v>
      </c>
      <c r="D417" s="70" t="str">
        <f t="shared" si="45"/>
        <v/>
      </c>
      <c r="E417" s="70" t="str">
        <f t="shared" si="46"/>
        <v>nuo_hello_01</v>
      </c>
      <c r="F417" s="70" t="str">
        <f t="shared" si="47"/>
        <v xml:space="preserve">  &lt;Clip SoundPath="nuo_hello_01" /&gt;</v>
      </c>
      <c r="G417" s="70" t="s">
        <v>1587</v>
      </c>
    </row>
    <row r="418" spans="1:7">
      <c r="A418" s="69" t="str">
        <f t="shared" si="43"/>
        <v>3</v>
      </c>
      <c r="B418" s="70" t="str">
        <f t="shared" si="44"/>
        <v/>
      </c>
      <c r="C418" s="70" t="s">
        <v>1810</v>
      </c>
      <c r="D418" s="70" t="str">
        <f t="shared" si="45"/>
        <v/>
      </c>
      <c r="E418" s="70" t="str">
        <f t="shared" si="46"/>
        <v/>
      </c>
      <c r="F418" s="70" t="str">
        <f t="shared" si="47"/>
        <v>&lt;/Sound&gt;</v>
      </c>
      <c r="G418" s="70" t="s">
        <v>1252</v>
      </c>
    </row>
    <row r="419" spans="1:7">
      <c r="A419" s="69" t="str">
        <f t="shared" si="43"/>
        <v>1</v>
      </c>
      <c r="B419" s="70" t="str">
        <f t="shared" si="44"/>
        <v>nuo_sleep_begin_01</v>
      </c>
      <c r="C419" s="70" t="s">
        <v>1810</v>
      </c>
      <c r="D419" s="70" t="str">
        <f t="shared" si="45"/>
        <v/>
      </c>
      <c r="E419" s="70" t="str">
        <f t="shared" si="46"/>
        <v/>
      </c>
      <c r="F419" s="70" t="str">
        <f t="shared" si="47"/>
        <v>&lt;Sound Type="nuo_sleep_begin_01" Storage="Remote" Dec=""&gt;</v>
      </c>
      <c r="G419" s="70" t="s">
        <v>1318</v>
      </c>
    </row>
    <row r="420" spans="1:7">
      <c r="A420" s="69" t="str">
        <f t="shared" si="43"/>
        <v>2</v>
      </c>
      <c r="B420" s="70" t="str">
        <f t="shared" si="44"/>
        <v/>
      </c>
      <c r="C420" s="70" t="s">
        <v>1810</v>
      </c>
      <c r="D420" s="70" t="str">
        <f t="shared" si="45"/>
        <v/>
      </c>
      <c r="E420" s="70" t="str">
        <f t="shared" si="46"/>
        <v>nuo_sleep_begin_01</v>
      </c>
      <c r="F420" s="70" t="str">
        <f t="shared" si="47"/>
        <v xml:space="preserve">  &lt;Clip SoundPath="nuo_sleep_begin_01" /&gt;</v>
      </c>
      <c r="G420" s="70" t="s">
        <v>1588</v>
      </c>
    </row>
    <row r="421" spans="1:7">
      <c r="A421" s="69" t="str">
        <f t="shared" si="43"/>
        <v>3</v>
      </c>
      <c r="B421" s="70" t="str">
        <f t="shared" si="44"/>
        <v/>
      </c>
      <c r="C421" s="70" t="s">
        <v>1810</v>
      </c>
      <c r="D421" s="70" t="str">
        <f t="shared" si="45"/>
        <v/>
      </c>
      <c r="E421" s="70" t="str">
        <f t="shared" si="46"/>
        <v/>
      </c>
      <c r="F421" s="70" t="str">
        <f t="shared" si="47"/>
        <v>&lt;/Sound&gt;</v>
      </c>
      <c r="G421" s="70" t="s">
        <v>1252</v>
      </c>
    </row>
    <row r="422" spans="1:7">
      <c r="A422" s="69" t="str">
        <f t="shared" si="43"/>
        <v>1</v>
      </c>
      <c r="B422" s="70" t="str">
        <f t="shared" si="44"/>
        <v>nuo_friend_search_01</v>
      </c>
      <c r="C422" s="70" t="s">
        <v>1810</v>
      </c>
      <c r="D422" s="70" t="str">
        <f t="shared" si="45"/>
        <v/>
      </c>
      <c r="E422" s="70" t="str">
        <f t="shared" si="46"/>
        <v/>
      </c>
      <c r="F422" s="70" t="str">
        <f t="shared" si="47"/>
        <v>&lt;Sound Type="nuo_friend_search_01" Storage="Remote" Dec=""&gt;</v>
      </c>
      <c r="G422" s="70" t="s">
        <v>1319</v>
      </c>
    </row>
    <row r="423" spans="1:7">
      <c r="A423" s="69" t="str">
        <f t="shared" si="43"/>
        <v>2</v>
      </c>
      <c r="B423" s="70" t="str">
        <f t="shared" si="44"/>
        <v/>
      </c>
      <c r="C423" s="70" t="s">
        <v>1810</v>
      </c>
      <c r="D423" s="70" t="str">
        <f t="shared" si="45"/>
        <v/>
      </c>
      <c r="E423" s="70" t="str">
        <f t="shared" si="46"/>
        <v>nuo_friend_search_01</v>
      </c>
      <c r="F423" s="70" t="str">
        <f t="shared" si="47"/>
        <v xml:space="preserve">  &lt;Clip SoundPath="nuo_friend_search_01" /&gt;</v>
      </c>
      <c r="G423" s="70" t="s">
        <v>1589</v>
      </c>
    </row>
    <row r="424" spans="1:7">
      <c r="A424" s="69" t="str">
        <f t="shared" si="43"/>
        <v>3</v>
      </c>
      <c r="B424" s="70" t="str">
        <f t="shared" si="44"/>
        <v/>
      </c>
      <c r="C424" s="70" t="s">
        <v>1810</v>
      </c>
      <c r="D424" s="70" t="str">
        <f t="shared" si="45"/>
        <v/>
      </c>
      <c r="E424" s="70" t="str">
        <f t="shared" si="46"/>
        <v/>
      </c>
      <c r="F424" s="70" t="str">
        <f t="shared" si="47"/>
        <v>&lt;/Sound&gt;</v>
      </c>
      <c r="G424" s="70" t="s">
        <v>1252</v>
      </c>
    </row>
    <row r="425" spans="1:7">
      <c r="A425" s="69" t="str">
        <f t="shared" si="43"/>
        <v>1</v>
      </c>
      <c r="B425" s="70" t="str">
        <f t="shared" si="44"/>
        <v>nuo_friend_host_01</v>
      </c>
      <c r="C425" s="70" t="s">
        <v>1810</v>
      </c>
      <c r="D425" s="70" t="str">
        <f t="shared" si="45"/>
        <v/>
      </c>
      <c r="E425" s="70" t="str">
        <f t="shared" si="46"/>
        <v/>
      </c>
      <c r="F425" s="70" t="str">
        <f t="shared" si="47"/>
        <v>&lt;Sound Type="nuo_friend_host_01" Storage="Remote" Dec=""&gt;</v>
      </c>
      <c r="G425" s="70" t="s">
        <v>1320</v>
      </c>
    </row>
    <row r="426" spans="1:7">
      <c r="A426" s="69" t="str">
        <f t="shared" si="43"/>
        <v>2</v>
      </c>
      <c r="B426" s="70" t="str">
        <f t="shared" si="44"/>
        <v/>
      </c>
      <c r="C426" s="70" t="s">
        <v>1810</v>
      </c>
      <c r="D426" s="70" t="str">
        <f t="shared" si="45"/>
        <v/>
      </c>
      <c r="E426" s="70" t="str">
        <f t="shared" si="46"/>
        <v>nuo_friend_host_01</v>
      </c>
      <c r="F426" s="70" t="str">
        <f t="shared" si="47"/>
        <v xml:space="preserve">  &lt;Clip SoundPath="nuo_friend_host_01" /&gt;</v>
      </c>
      <c r="G426" s="70" t="s">
        <v>1590</v>
      </c>
    </row>
    <row r="427" spans="1:7">
      <c r="A427" s="69" t="str">
        <f t="shared" si="43"/>
        <v>3</v>
      </c>
      <c r="B427" s="70" t="str">
        <f t="shared" si="44"/>
        <v/>
      </c>
      <c r="C427" s="70" t="s">
        <v>1810</v>
      </c>
      <c r="D427" s="70" t="str">
        <f t="shared" si="45"/>
        <v/>
      </c>
      <c r="E427" s="70" t="str">
        <f t="shared" si="46"/>
        <v/>
      </c>
      <c r="F427" s="70" t="str">
        <f t="shared" si="47"/>
        <v>&lt;/Sound&gt;</v>
      </c>
      <c r="G427" s="70" t="s">
        <v>1252</v>
      </c>
    </row>
    <row r="428" spans="1:7">
      <c r="A428" s="69" t="str">
        <f t="shared" si="43"/>
        <v>1</v>
      </c>
      <c r="B428" s="70" t="str">
        <f t="shared" si="44"/>
        <v>nuo_friend_guest_01</v>
      </c>
      <c r="C428" s="70" t="s">
        <v>1810</v>
      </c>
      <c r="D428" s="70" t="str">
        <f t="shared" si="45"/>
        <v/>
      </c>
      <c r="E428" s="70" t="str">
        <f t="shared" si="46"/>
        <v/>
      </c>
      <c r="F428" s="70" t="str">
        <f t="shared" si="47"/>
        <v>&lt;Sound Type="nuo_friend_guest_01" Storage="Remote" Dec=""&gt;</v>
      </c>
      <c r="G428" s="70" t="s">
        <v>1321</v>
      </c>
    </row>
    <row r="429" spans="1:7">
      <c r="A429" s="69" t="str">
        <f t="shared" si="43"/>
        <v>2</v>
      </c>
      <c r="B429" s="70" t="str">
        <f t="shared" si="44"/>
        <v/>
      </c>
      <c r="C429" s="70" t="s">
        <v>1810</v>
      </c>
      <c r="D429" s="70" t="str">
        <f t="shared" si="45"/>
        <v/>
      </c>
      <c r="E429" s="70" t="str">
        <f t="shared" si="46"/>
        <v>nuo_friend_guest_01</v>
      </c>
      <c r="F429" s="70" t="str">
        <f t="shared" si="47"/>
        <v xml:space="preserve">  &lt;Clip SoundPath="nuo_friend_guest_01" /&gt;</v>
      </c>
      <c r="G429" s="70" t="s">
        <v>1591</v>
      </c>
    </row>
    <row r="430" spans="1:7">
      <c r="A430" s="69" t="str">
        <f t="shared" si="43"/>
        <v>3</v>
      </c>
      <c r="B430" s="70" t="str">
        <f t="shared" si="44"/>
        <v/>
      </c>
      <c r="C430" s="70" t="s">
        <v>1810</v>
      </c>
      <c r="D430" s="70" t="str">
        <f t="shared" si="45"/>
        <v/>
      </c>
      <c r="E430" s="70" t="str">
        <f t="shared" si="46"/>
        <v/>
      </c>
      <c r="F430" s="70" t="str">
        <f t="shared" si="47"/>
        <v>&lt;/Sound&gt;</v>
      </c>
      <c r="G430" s="70" t="s">
        <v>1252</v>
      </c>
    </row>
    <row r="431" spans="1:7">
      <c r="A431" s="69" t="str">
        <f t="shared" si="43"/>
        <v>1</v>
      </c>
      <c r="B431" s="70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70" t="s">
        <v>1810</v>
      </c>
      <c r="D431" s="70" t="str">
        <f t="shared" ref="D431:D491" si="50">IF(ISERROR(FIND("Des=",G431))=FALSE,MID(G431,FIND("Des=""",G431)+5,FIND("""&gt;",G431)-FIND("Des=""",G431)-5),"")</f>
        <v/>
      </c>
      <c r="E431" s="70" t="str">
        <f t="shared" ref="E431:E491" si="51">IF(ISERROR(FIND("&lt;Clip",G431))=FALSE,MID(G431,FIND("SoundPath=""",G431)+11,FIND(""" /&gt;",G431)-FIND("SoundPath=""",G431)-11),"")</f>
        <v/>
      </c>
      <c r="F431" s="70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70" t="s">
        <v>1322</v>
      </c>
    </row>
    <row r="432" spans="1:7">
      <c r="A432" s="69" t="str">
        <f t="shared" si="43"/>
        <v>2</v>
      </c>
      <c r="B432" s="70" t="str">
        <f t="shared" si="49"/>
        <v/>
      </c>
      <c r="C432" s="70" t="s">
        <v>1810</v>
      </c>
      <c r="D432" s="70" t="str">
        <f t="shared" si="50"/>
        <v/>
      </c>
      <c r="E432" s="70" t="str">
        <f t="shared" si="51"/>
        <v>nuo_friend_guest_back_01</v>
      </c>
      <c r="F432" s="70" t="str">
        <f t="shared" si="52"/>
        <v xml:space="preserve">  &lt;Clip SoundPath="nuo_friend_guest_back_01" /&gt;</v>
      </c>
      <c r="G432" s="70" t="s">
        <v>1592</v>
      </c>
    </row>
    <row r="433" spans="1:7">
      <c r="A433" s="69" t="str">
        <f t="shared" ref="A433:A461" si="53">IF(ISERROR(FIND("&lt;Sound",G433))=FALSE,"1",IF(ISERROR(FIND("&lt;Clip",G433))=FALSE,"2","3"))</f>
        <v>3</v>
      </c>
      <c r="B433" s="70" t="str">
        <f t="shared" si="49"/>
        <v/>
      </c>
      <c r="C433" s="70" t="s">
        <v>1810</v>
      </c>
      <c r="D433" s="70" t="str">
        <f t="shared" si="50"/>
        <v/>
      </c>
      <c r="E433" s="70" t="str">
        <f t="shared" si="51"/>
        <v/>
      </c>
      <c r="F433" s="70" t="str">
        <f t="shared" si="52"/>
        <v>&lt;/Sound&gt;</v>
      </c>
      <c r="G433" s="70" t="s">
        <v>1252</v>
      </c>
    </row>
    <row r="434" spans="1:7">
      <c r="A434" s="69" t="str">
        <f t="shared" si="53"/>
        <v>1</v>
      </c>
      <c r="B434" s="70" t="str">
        <f t="shared" si="49"/>
        <v>nuo_friend_guest_out_01</v>
      </c>
      <c r="C434" s="70" t="s">
        <v>1810</v>
      </c>
      <c r="D434" s="70" t="str">
        <f t="shared" si="50"/>
        <v/>
      </c>
      <c r="E434" s="70" t="str">
        <f t="shared" si="51"/>
        <v/>
      </c>
      <c r="F434" s="70" t="str">
        <f t="shared" si="52"/>
        <v>&lt;Sound Type="nuo_friend_guest_out_01" Storage="Remote" Dec=""&gt;</v>
      </c>
      <c r="G434" s="70" t="s">
        <v>1822</v>
      </c>
    </row>
    <row r="435" spans="1:7">
      <c r="A435" s="69" t="str">
        <f t="shared" si="53"/>
        <v>2</v>
      </c>
      <c r="B435" s="70" t="str">
        <f t="shared" si="49"/>
        <v/>
      </c>
      <c r="C435" s="70" t="s">
        <v>1810</v>
      </c>
      <c r="D435" s="70" t="str">
        <f t="shared" si="50"/>
        <v/>
      </c>
      <c r="E435" s="70" t="str">
        <f t="shared" si="51"/>
        <v>nuo_friend_guest_out_01</v>
      </c>
      <c r="F435" s="70" t="str">
        <f t="shared" si="52"/>
        <v xml:space="preserve">  &lt;Clip SoundPath="nuo_friend_guest_out_01" /&gt;</v>
      </c>
      <c r="G435" s="70" t="s">
        <v>1823</v>
      </c>
    </row>
    <row r="436" spans="1:7">
      <c r="A436" s="69" t="str">
        <f t="shared" si="53"/>
        <v>3</v>
      </c>
      <c r="B436" s="70" t="str">
        <f t="shared" si="49"/>
        <v/>
      </c>
      <c r="C436" s="70" t="s">
        <v>1810</v>
      </c>
      <c r="D436" s="70" t="str">
        <f t="shared" si="50"/>
        <v/>
      </c>
      <c r="E436" s="70" t="str">
        <f t="shared" si="51"/>
        <v/>
      </c>
      <c r="F436" s="70" t="str">
        <f t="shared" si="52"/>
        <v>&lt;/Sound&gt;</v>
      </c>
      <c r="G436" s="70" t="s">
        <v>1252</v>
      </c>
    </row>
    <row r="437" spans="1:7">
      <c r="A437" s="69" t="str">
        <f t="shared" si="53"/>
        <v>1</v>
      </c>
      <c r="B437" s="70" t="str">
        <f t="shared" si="49"/>
        <v>nuo_friend_fail_01</v>
      </c>
      <c r="C437" s="70" t="s">
        <v>1810</v>
      </c>
      <c r="D437" s="70" t="str">
        <f t="shared" si="50"/>
        <v/>
      </c>
      <c r="E437" s="70" t="str">
        <f t="shared" si="51"/>
        <v/>
      </c>
      <c r="F437" s="70" t="str">
        <f t="shared" si="52"/>
        <v>&lt;Sound Type="nuo_friend_fail_01" Storage="Remote" Dec=""&gt;</v>
      </c>
      <c r="G437" s="70" t="s">
        <v>1323</v>
      </c>
    </row>
    <row r="438" spans="1:7">
      <c r="A438" s="69" t="str">
        <f t="shared" si="53"/>
        <v>2</v>
      </c>
      <c r="B438" s="70" t="str">
        <f t="shared" si="49"/>
        <v/>
      </c>
      <c r="C438" s="70" t="s">
        <v>1810</v>
      </c>
      <c r="D438" s="70" t="str">
        <f t="shared" si="50"/>
        <v/>
      </c>
      <c r="E438" s="70" t="str">
        <f t="shared" si="51"/>
        <v>nuo_friend_fail_01</v>
      </c>
      <c r="F438" s="70" t="str">
        <f t="shared" si="52"/>
        <v xml:space="preserve">  &lt;Clip SoundPath="nuo_friend_fail_01" /&gt;</v>
      </c>
      <c r="G438" s="70" t="s">
        <v>1593</v>
      </c>
    </row>
    <row r="439" spans="1:7">
      <c r="A439" s="69" t="str">
        <f t="shared" si="53"/>
        <v>3</v>
      </c>
      <c r="B439" s="70" t="str">
        <f t="shared" si="49"/>
        <v/>
      </c>
      <c r="C439" s="70" t="s">
        <v>1810</v>
      </c>
      <c r="D439" s="70" t="str">
        <f t="shared" si="50"/>
        <v/>
      </c>
      <c r="E439" s="70" t="str">
        <f t="shared" si="51"/>
        <v/>
      </c>
      <c r="F439" s="70" t="str">
        <f t="shared" si="52"/>
        <v>&lt;/Sound&gt;</v>
      </c>
      <c r="G439" s="70" t="s">
        <v>1252</v>
      </c>
    </row>
    <row r="440" spans="1:7">
      <c r="A440" s="69" t="str">
        <f t="shared" si="53"/>
        <v>1</v>
      </c>
      <c r="B440" s="70" t="str">
        <f t="shared" si="49"/>
        <v>nuo_sleep_end_01</v>
      </c>
      <c r="C440" s="70" t="s">
        <v>1810</v>
      </c>
      <c r="D440" s="70" t="str">
        <f t="shared" si="50"/>
        <v/>
      </c>
      <c r="E440" s="70" t="str">
        <f t="shared" si="51"/>
        <v/>
      </c>
      <c r="F440" s="70" t="str">
        <f t="shared" si="52"/>
        <v>&lt;Sound Type="nuo_sleep_end_01" Storage="Remote" Dec=""&gt;</v>
      </c>
      <c r="G440" s="70" t="s">
        <v>1324</v>
      </c>
    </row>
    <row r="441" spans="1:7">
      <c r="A441" s="69" t="str">
        <f t="shared" si="53"/>
        <v>2</v>
      </c>
      <c r="B441" s="70" t="str">
        <f t="shared" si="49"/>
        <v/>
      </c>
      <c r="C441" s="70" t="s">
        <v>1810</v>
      </c>
      <c r="D441" s="70" t="str">
        <f t="shared" si="50"/>
        <v/>
      </c>
      <c r="E441" s="70" t="str">
        <f t="shared" si="51"/>
        <v>nuo_morning_01</v>
      </c>
      <c r="F441" s="70" t="str">
        <f t="shared" si="52"/>
        <v xml:space="preserve">  &lt;Clip SoundPath="nuo_morning_01" /&gt;</v>
      </c>
      <c r="G441" s="70" t="s">
        <v>1594</v>
      </c>
    </row>
    <row r="442" spans="1:7">
      <c r="A442" s="69" t="str">
        <f t="shared" si="53"/>
        <v>3</v>
      </c>
      <c r="B442" s="70" t="str">
        <f t="shared" si="49"/>
        <v/>
      </c>
      <c r="C442" s="70" t="s">
        <v>1810</v>
      </c>
      <c r="D442" s="70" t="str">
        <f t="shared" si="50"/>
        <v/>
      </c>
      <c r="E442" s="70" t="str">
        <f t="shared" si="51"/>
        <v/>
      </c>
      <c r="F442" s="70" t="str">
        <f t="shared" si="52"/>
        <v>&lt;/Sound&gt;</v>
      </c>
      <c r="G442" s="70" t="s">
        <v>1252</v>
      </c>
    </row>
    <row r="443" spans="1:7">
      <c r="A443" s="69" t="str">
        <f t="shared" si="53"/>
        <v>1</v>
      </c>
      <c r="B443" s="70" t="str">
        <f t="shared" si="49"/>
        <v>nuo_play_up_01</v>
      </c>
      <c r="C443" s="70" t="s">
        <v>1810</v>
      </c>
      <c r="D443" s="70" t="str">
        <f t="shared" si="50"/>
        <v/>
      </c>
      <c r="E443" s="70" t="str">
        <f t="shared" si="51"/>
        <v/>
      </c>
      <c r="F443" s="70" t="str">
        <f t="shared" si="52"/>
        <v>&lt;Sound Type="nuo_play_up_01" Storage="Remote" Dec=""&gt;</v>
      </c>
      <c r="G443" s="70" t="s">
        <v>1325</v>
      </c>
    </row>
    <row r="444" spans="1:7">
      <c r="A444" s="69" t="str">
        <f t="shared" si="53"/>
        <v>2</v>
      </c>
      <c r="B444" s="70" t="str">
        <f t="shared" si="49"/>
        <v/>
      </c>
      <c r="C444" s="70" t="s">
        <v>1810</v>
      </c>
      <c r="D444" s="70" t="str">
        <f t="shared" si="50"/>
        <v/>
      </c>
      <c r="E444" s="70" t="str">
        <f t="shared" si="51"/>
        <v>nuo_play_up_01</v>
      </c>
      <c r="F444" s="70" t="str">
        <f t="shared" si="52"/>
        <v xml:space="preserve">  &lt;Clip SoundPath="nuo_play_up_01" /&gt;</v>
      </c>
      <c r="G444" s="70" t="s">
        <v>1595</v>
      </c>
    </row>
    <row r="445" spans="1:7">
      <c r="A445" s="69" t="str">
        <f t="shared" si="53"/>
        <v>3</v>
      </c>
      <c r="B445" s="70" t="str">
        <f t="shared" si="49"/>
        <v/>
      </c>
      <c r="C445" s="70" t="s">
        <v>1810</v>
      </c>
      <c r="D445" s="70" t="str">
        <f t="shared" si="50"/>
        <v/>
      </c>
      <c r="E445" s="70" t="str">
        <f t="shared" si="51"/>
        <v/>
      </c>
      <c r="F445" s="70" t="str">
        <f t="shared" si="52"/>
        <v>&lt;/Sound&gt;</v>
      </c>
      <c r="G445" s="70" t="s">
        <v>1252</v>
      </c>
    </row>
    <row r="446" spans="1:7">
      <c r="A446" s="69" t="str">
        <f t="shared" si="53"/>
        <v>1</v>
      </c>
      <c r="B446" s="70" t="str">
        <f t="shared" si="49"/>
        <v>nuo_play_down_01</v>
      </c>
      <c r="C446" s="70" t="s">
        <v>1810</v>
      </c>
      <c r="D446" s="70" t="str">
        <f t="shared" si="50"/>
        <v/>
      </c>
      <c r="E446" s="70" t="str">
        <f t="shared" si="51"/>
        <v/>
      </c>
      <c r="F446" s="70" t="str">
        <f t="shared" si="52"/>
        <v>&lt;Sound Type="nuo_play_down_01" Storage="Remote" Dec=""&gt;</v>
      </c>
      <c r="G446" s="70" t="s">
        <v>1326</v>
      </c>
    </row>
    <row r="447" spans="1:7">
      <c r="A447" s="69" t="str">
        <f t="shared" si="53"/>
        <v>2</v>
      </c>
      <c r="B447" s="70" t="str">
        <f t="shared" si="49"/>
        <v/>
      </c>
      <c r="C447" s="70" t="s">
        <v>1810</v>
      </c>
      <c r="D447" s="70" t="str">
        <f t="shared" si="50"/>
        <v/>
      </c>
      <c r="E447" s="70" t="str">
        <f t="shared" si="51"/>
        <v>nuo_play_down_01</v>
      </c>
      <c r="F447" s="70" t="str">
        <f t="shared" si="52"/>
        <v xml:space="preserve">  &lt;Clip SoundPath="nuo_play_down_01" /&gt;</v>
      </c>
      <c r="G447" s="70" t="s">
        <v>1596</v>
      </c>
    </row>
    <row r="448" spans="1:7">
      <c r="A448" s="69" t="str">
        <f t="shared" si="53"/>
        <v>3</v>
      </c>
      <c r="B448" s="70" t="str">
        <f t="shared" si="49"/>
        <v/>
      </c>
      <c r="C448" s="70" t="s">
        <v>1810</v>
      </c>
      <c r="D448" s="70" t="str">
        <f t="shared" si="50"/>
        <v/>
      </c>
      <c r="E448" s="70" t="str">
        <f t="shared" si="51"/>
        <v/>
      </c>
      <c r="F448" s="70" t="str">
        <f t="shared" si="52"/>
        <v>&lt;/Sound&gt;</v>
      </c>
      <c r="G448" s="70" t="s">
        <v>1252</v>
      </c>
    </row>
    <row r="449" spans="1:7">
      <c r="A449" s="69" t="str">
        <f t="shared" si="53"/>
        <v>1</v>
      </c>
      <c r="B449" s="70" t="str">
        <f t="shared" si="49"/>
        <v>nuo_play_up_down_01</v>
      </c>
      <c r="C449" s="70" t="s">
        <v>1810</v>
      </c>
      <c r="D449" s="70" t="str">
        <f t="shared" si="50"/>
        <v/>
      </c>
      <c r="E449" s="70" t="str">
        <f t="shared" si="51"/>
        <v/>
      </c>
      <c r="F449" s="70" t="str">
        <f t="shared" si="52"/>
        <v>&lt;Sound Type="nuo_play_up_down_01" Storage="Remote" Dec=""&gt;</v>
      </c>
      <c r="G449" s="70" t="s">
        <v>1327</v>
      </c>
    </row>
    <row r="450" spans="1:7">
      <c r="A450" s="69" t="str">
        <f t="shared" si="53"/>
        <v>2</v>
      </c>
      <c r="B450" s="70" t="str">
        <f t="shared" si="49"/>
        <v/>
      </c>
      <c r="C450" s="70" t="s">
        <v>1810</v>
      </c>
      <c r="D450" s="70" t="str">
        <f t="shared" si="50"/>
        <v/>
      </c>
      <c r="E450" s="70" t="str">
        <f t="shared" si="51"/>
        <v>nuo_play_up_down_01</v>
      </c>
      <c r="F450" s="70" t="str">
        <f t="shared" si="52"/>
        <v xml:space="preserve">  &lt;Clip SoundPath="nuo_play_up_down_01" /&gt;</v>
      </c>
      <c r="G450" s="70" t="s">
        <v>1597</v>
      </c>
    </row>
    <row r="451" spans="1:7">
      <c r="A451" s="69" t="str">
        <f t="shared" si="53"/>
        <v>3</v>
      </c>
      <c r="B451" s="70" t="str">
        <f t="shared" si="49"/>
        <v/>
      </c>
      <c r="C451" s="70" t="s">
        <v>1810</v>
      </c>
      <c r="D451" s="70" t="str">
        <f t="shared" si="50"/>
        <v/>
      </c>
      <c r="E451" s="70" t="str">
        <f t="shared" si="51"/>
        <v/>
      </c>
      <c r="F451" s="70" t="str">
        <f t="shared" si="52"/>
        <v>&lt;/Sound&gt;</v>
      </c>
      <c r="G451" s="70" t="s">
        <v>1252</v>
      </c>
    </row>
    <row r="452" spans="1:7">
      <c r="A452" s="69" t="str">
        <f t="shared" si="53"/>
        <v>3</v>
      </c>
      <c r="B452" s="70" t="str">
        <f t="shared" si="49"/>
        <v/>
      </c>
      <c r="C452" s="70" t="s">
        <v>1810</v>
      </c>
      <c r="D452" s="70" t="str">
        <f t="shared" si="50"/>
        <v/>
      </c>
      <c r="E452" s="70" t="str">
        <f t="shared" si="51"/>
        <v/>
      </c>
      <c r="F452" s="70">
        <f t="shared" si="52"/>
        <v>0</v>
      </c>
    </row>
    <row r="453" spans="1:7">
      <c r="A453" s="69" t="str">
        <f t="shared" si="53"/>
        <v>1</v>
      </c>
      <c r="B453" s="70" t="str">
        <f t="shared" si="49"/>
        <v>level_up_NUO</v>
      </c>
      <c r="C453" s="70" t="s">
        <v>1810</v>
      </c>
      <c r="D453" s="70" t="str">
        <f t="shared" si="50"/>
        <v>诺诺升级</v>
      </c>
      <c r="E453" s="70" t="str">
        <f t="shared" si="51"/>
        <v/>
      </c>
      <c r="F453" s="70" t="str">
        <f t="shared" si="52"/>
        <v>&lt;Sound Type="level_up_NUO" Storage="Remote" Dec="诺诺升级"&gt;</v>
      </c>
      <c r="G453" s="70" t="s">
        <v>1364</v>
      </c>
    </row>
    <row r="454" spans="1:7">
      <c r="A454" s="69" t="str">
        <f t="shared" si="53"/>
        <v>2</v>
      </c>
      <c r="B454" s="70" t="str">
        <f t="shared" si="49"/>
        <v/>
      </c>
      <c r="C454" s="70" t="s">
        <v>1810</v>
      </c>
      <c r="D454" s="70" t="str">
        <f t="shared" si="50"/>
        <v/>
      </c>
      <c r="E454" s="70" t="str">
        <f t="shared" si="51"/>
        <v>level_up_nuo_01</v>
      </c>
      <c r="F454" s="70" t="str">
        <f t="shared" si="52"/>
        <v xml:space="preserve">  &lt;Clip SoundPath="level_up_nuo_01" /&gt;</v>
      </c>
      <c r="G454" s="70" t="s">
        <v>1818</v>
      </c>
    </row>
    <row r="455" spans="1:7">
      <c r="A455" s="69" t="str">
        <f t="shared" si="53"/>
        <v>2</v>
      </c>
      <c r="B455" s="70" t="str">
        <f t="shared" si="49"/>
        <v/>
      </c>
      <c r="C455" s="70" t="s">
        <v>1810</v>
      </c>
      <c r="D455" s="70" t="str">
        <f t="shared" si="50"/>
        <v/>
      </c>
      <c r="E455" s="70" t="str">
        <f t="shared" si="51"/>
        <v>level_up_nuo_02</v>
      </c>
      <c r="F455" s="70" t="str">
        <f t="shared" si="52"/>
        <v xml:space="preserve">  &lt;Clip SoundPath="level_up_nuo_02" /&gt;</v>
      </c>
      <c r="G455" s="70" t="s">
        <v>1819</v>
      </c>
    </row>
    <row r="456" spans="1:7">
      <c r="A456" s="69" t="str">
        <f t="shared" si="53"/>
        <v>3</v>
      </c>
      <c r="B456" s="70" t="str">
        <f t="shared" si="49"/>
        <v/>
      </c>
      <c r="C456" s="70" t="s">
        <v>1810</v>
      </c>
      <c r="D456" s="70" t="str">
        <f t="shared" si="50"/>
        <v/>
      </c>
      <c r="E456" s="70" t="str">
        <f t="shared" si="51"/>
        <v/>
      </c>
      <c r="F456" s="70" t="str">
        <f t="shared" si="52"/>
        <v>&lt;/Sound&gt;</v>
      </c>
      <c r="G456" s="70" t="s">
        <v>1252</v>
      </c>
    </row>
    <row r="457" spans="1:7">
      <c r="A457" s="69" t="str">
        <f t="shared" si="53"/>
        <v>1</v>
      </c>
      <c r="B457" s="70" t="str">
        <f t="shared" si="49"/>
        <v>nim_chest_open_NUO</v>
      </c>
      <c r="C457" s="70" t="s">
        <v>1810</v>
      </c>
      <c r="D457" s="70" t="str">
        <f t="shared" si="50"/>
        <v>喏喏小生物宝箱</v>
      </c>
      <c r="E457" s="70" t="str">
        <f t="shared" si="51"/>
        <v/>
      </c>
      <c r="F457" s="70" t="str">
        <f t="shared" si="52"/>
        <v>&lt;Sound Type="nim_chest_open_NUO" Storage="Remote" Dec="喏喏小生物宝箱"&gt;</v>
      </c>
      <c r="G457" s="70" t="s">
        <v>1340</v>
      </c>
    </row>
    <row r="458" spans="1:7">
      <c r="A458" s="69" t="str">
        <f t="shared" si="53"/>
        <v>2</v>
      </c>
      <c r="B458" s="70" t="str">
        <f t="shared" si="49"/>
        <v/>
      </c>
      <c r="C458" s="70" t="s">
        <v>1810</v>
      </c>
      <c r="D458" s="70" t="str">
        <f t="shared" si="50"/>
        <v/>
      </c>
      <c r="E458" s="70" t="str">
        <f t="shared" si="51"/>
        <v>nuo_chest_open_01</v>
      </c>
      <c r="F458" s="70" t="str">
        <f t="shared" si="52"/>
        <v xml:space="preserve">  &lt;Clip SoundPath="nuo_chest_open_01" /&gt;</v>
      </c>
      <c r="G458" s="70" t="s">
        <v>1631</v>
      </c>
    </row>
    <row r="459" spans="1:7">
      <c r="A459" s="69" t="str">
        <f t="shared" si="53"/>
        <v>2</v>
      </c>
      <c r="B459" s="70" t="str">
        <f t="shared" si="49"/>
        <v/>
      </c>
      <c r="C459" s="70" t="s">
        <v>1810</v>
      </c>
      <c r="D459" s="70" t="str">
        <f t="shared" si="50"/>
        <v/>
      </c>
      <c r="E459" s="70" t="str">
        <f t="shared" si="51"/>
        <v>nuo_chest_open_02</v>
      </c>
      <c r="F459" s="70" t="str">
        <f t="shared" si="52"/>
        <v xml:space="preserve">  &lt;Clip SoundPath="nuo_chest_open_02" /&gt;</v>
      </c>
      <c r="G459" s="70" t="s">
        <v>1632</v>
      </c>
    </row>
    <row r="460" spans="1:7">
      <c r="A460" s="69" t="str">
        <f t="shared" si="53"/>
        <v>2</v>
      </c>
      <c r="B460" s="70" t="str">
        <f t="shared" si="49"/>
        <v/>
      </c>
      <c r="C460" s="70" t="s">
        <v>1810</v>
      </c>
      <c r="D460" s="70" t="str">
        <f t="shared" si="50"/>
        <v/>
      </c>
      <c r="E460" s="70" t="str">
        <f t="shared" si="51"/>
        <v>nuo_chest_open_03</v>
      </c>
      <c r="F460" s="70" t="str">
        <f t="shared" si="52"/>
        <v xml:space="preserve">  &lt;Clip SoundPath="nuo_chest_open_03" /&gt;</v>
      </c>
      <c r="G460" s="70" t="s">
        <v>1633</v>
      </c>
    </row>
    <row r="461" spans="1:7">
      <c r="A461" s="69" t="str">
        <f t="shared" si="53"/>
        <v>3</v>
      </c>
      <c r="B461" s="70" t="str">
        <f t="shared" si="49"/>
        <v/>
      </c>
      <c r="C461" s="70" t="s">
        <v>1810</v>
      </c>
      <c r="D461" s="70" t="str">
        <f t="shared" si="50"/>
        <v/>
      </c>
      <c r="E461" s="70" t="str">
        <f t="shared" si="51"/>
        <v/>
      </c>
      <c r="F461" s="70" t="str">
        <f t="shared" si="52"/>
        <v>&lt;/Sound&gt;</v>
      </c>
      <c r="G461" s="70" t="s">
        <v>1252</v>
      </c>
    </row>
    <row r="462" spans="1:7">
      <c r="A462" s="69" t="str">
        <f t="shared" ref="A462:A493" si="54">IF(ISERROR(FIND("&lt;Sound",G462))=FALSE,"1",IF(ISERROR(FIND("&lt;Clip",G462))=FALSE,"2","3"))</f>
        <v>1</v>
      </c>
      <c r="B462" s="70" t="str">
        <f t="shared" si="49"/>
        <v>nuo_eat_act_loop</v>
      </c>
      <c r="C462" s="70" t="s">
        <v>1810</v>
      </c>
      <c r="D462" s="70" t="str">
        <f t="shared" si="50"/>
        <v>NUO吃食物的音效</v>
      </c>
      <c r="E462" s="70" t="str">
        <f t="shared" si="51"/>
        <v/>
      </c>
      <c r="F462" s="70" t="str">
        <f t="shared" si="52"/>
        <v>&lt;Sound Type="nuo_eat_act_loop" Storage="Remote" Dec="NUO吃食物的音效"&gt;</v>
      </c>
      <c r="G462" s="70" t="s">
        <v>1414</v>
      </c>
    </row>
    <row r="463" spans="1:7">
      <c r="A463" s="69" t="str">
        <f t="shared" si="54"/>
        <v>2</v>
      </c>
      <c r="B463" s="70" t="str">
        <f t="shared" si="49"/>
        <v/>
      </c>
      <c r="C463" s="70" t="s">
        <v>1810</v>
      </c>
      <c r="D463" s="70" t="str">
        <f t="shared" si="50"/>
        <v/>
      </c>
      <c r="E463" s="70" t="str">
        <f t="shared" si="51"/>
        <v>nuo_eat_act_loop</v>
      </c>
      <c r="F463" s="70" t="str">
        <f t="shared" si="52"/>
        <v xml:space="preserve">  &lt;Clip SoundPath="nuo_eat_act_loop" /&gt;</v>
      </c>
      <c r="G463" s="70" t="s">
        <v>1740</v>
      </c>
    </row>
    <row r="464" spans="1:7">
      <c r="A464" s="69" t="str">
        <f t="shared" si="54"/>
        <v>3</v>
      </c>
      <c r="B464" s="70" t="str">
        <f t="shared" si="49"/>
        <v/>
      </c>
      <c r="C464" s="70" t="s">
        <v>1810</v>
      </c>
      <c r="D464" s="70" t="str">
        <f t="shared" si="50"/>
        <v/>
      </c>
      <c r="E464" s="70" t="str">
        <f t="shared" si="51"/>
        <v/>
      </c>
      <c r="F464" s="70" t="str">
        <f t="shared" si="52"/>
        <v>&lt;/Sound&gt;</v>
      </c>
      <c r="G464" s="70" t="s">
        <v>1252</v>
      </c>
    </row>
    <row r="465" spans="1:7">
      <c r="A465" s="69" t="str">
        <f t="shared" si="54"/>
        <v>1</v>
      </c>
      <c r="B465" s="70" t="str">
        <f t="shared" si="49"/>
        <v>NUO_eat_act_loop_after</v>
      </c>
      <c r="C465" s="70" t="s">
        <v>1810</v>
      </c>
      <c r="D465" s="70" t="str">
        <f t="shared" si="50"/>
        <v>NUO吃完食物之后播放的随机音效</v>
      </c>
      <c r="E465" s="70" t="str">
        <f t="shared" si="51"/>
        <v/>
      </c>
      <c r="F465" s="70" t="str">
        <f t="shared" si="52"/>
        <v>&lt;Sound Type="NUO_eat_act_loop_after" Storage="Remote" Dec="NUO吃完食物之后播放的随机音效"&gt;</v>
      </c>
      <c r="G465" s="70" t="s">
        <v>1415</v>
      </c>
    </row>
    <row r="466" spans="1:7">
      <c r="A466" s="69" t="str">
        <f t="shared" si="54"/>
        <v>2</v>
      </c>
      <c r="B466" s="70" t="str">
        <f t="shared" si="49"/>
        <v/>
      </c>
      <c r="C466" s="70" t="s">
        <v>1810</v>
      </c>
      <c r="D466" s="70" t="str">
        <f t="shared" si="50"/>
        <v/>
      </c>
      <c r="E466" s="70" t="str">
        <f t="shared" si="51"/>
        <v>nuo_eat_act_01</v>
      </c>
      <c r="F466" s="70" t="str">
        <f t="shared" si="52"/>
        <v xml:space="preserve">  &lt;Clip SoundPath="nuo_eat_act_01" /&gt;</v>
      </c>
      <c r="G466" s="70" t="s">
        <v>1741</v>
      </c>
    </row>
    <row r="467" spans="1:7">
      <c r="A467" s="69" t="str">
        <f t="shared" si="54"/>
        <v>2</v>
      </c>
      <c r="B467" s="70" t="str">
        <f t="shared" si="49"/>
        <v/>
      </c>
      <c r="C467" s="70" t="s">
        <v>1810</v>
      </c>
      <c r="D467" s="70" t="str">
        <f t="shared" si="50"/>
        <v/>
      </c>
      <c r="E467" s="70" t="str">
        <f t="shared" si="51"/>
        <v>nuo_eat_act_02</v>
      </c>
      <c r="F467" s="70" t="str">
        <f t="shared" si="52"/>
        <v xml:space="preserve">  &lt;Clip SoundPath="nuo_eat_act_02" /&gt;</v>
      </c>
      <c r="G467" s="70" t="s">
        <v>1742</v>
      </c>
    </row>
    <row r="468" spans="1:7">
      <c r="A468" s="69" t="str">
        <f t="shared" si="54"/>
        <v>2</v>
      </c>
      <c r="B468" s="70" t="str">
        <f t="shared" si="49"/>
        <v/>
      </c>
      <c r="C468" s="70" t="s">
        <v>1810</v>
      </c>
      <c r="D468" s="70" t="str">
        <f t="shared" si="50"/>
        <v/>
      </c>
      <c r="E468" s="70" t="str">
        <f t="shared" si="51"/>
        <v>nuo_eat_act_03</v>
      </c>
      <c r="F468" s="70" t="str">
        <f t="shared" si="52"/>
        <v xml:space="preserve">  &lt;Clip SoundPath="nuo_eat_act_03" /&gt;</v>
      </c>
      <c r="G468" s="70" t="s">
        <v>1743</v>
      </c>
    </row>
    <row r="469" spans="1:7">
      <c r="A469" s="69" t="str">
        <f t="shared" si="54"/>
        <v>3</v>
      </c>
      <c r="B469" s="70" t="str">
        <f t="shared" si="49"/>
        <v/>
      </c>
      <c r="C469" s="70" t="s">
        <v>1810</v>
      </c>
      <c r="D469" s="70" t="str">
        <f t="shared" si="50"/>
        <v/>
      </c>
      <c r="E469" s="70" t="str">
        <f t="shared" si="51"/>
        <v/>
      </c>
      <c r="F469" s="70" t="str">
        <f t="shared" si="52"/>
        <v>&lt;/Sound&gt;</v>
      </c>
      <c r="G469" s="70" t="s">
        <v>1252</v>
      </c>
    </row>
    <row r="470" spans="1:7">
      <c r="A470" s="69" t="str">
        <f t="shared" si="54"/>
        <v>1</v>
      </c>
      <c r="B470" s="70" t="str">
        <f t="shared" si="49"/>
        <v>nuo_eat_full_loop</v>
      </c>
      <c r="C470" s="70" t="s">
        <v>1810</v>
      </c>
      <c r="D470" s="70" t="str">
        <f t="shared" si="50"/>
        <v>NUO吃饱了的音效</v>
      </c>
      <c r="E470" s="70" t="str">
        <f t="shared" si="51"/>
        <v/>
      </c>
      <c r="F470" s="70" t="str">
        <f t="shared" si="52"/>
        <v>&lt;Sound Type="nuo_eat_full_loop" Storage="Remote" Dec="NUO吃饱了的音效"&gt;</v>
      </c>
      <c r="G470" s="70" t="s">
        <v>1416</v>
      </c>
    </row>
    <row r="471" spans="1:7">
      <c r="A471" s="69" t="str">
        <f t="shared" si="54"/>
        <v>2</v>
      </c>
      <c r="B471" s="70" t="str">
        <f t="shared" si="49"/>
        <v/>
      </c>
      <c r="C471" s="70" t="s">
        <v>1810</v>
      </c>
      <c r="D471" s="70" t="str">
        <f t="shared" si="50"/>
        <v/>
      </c>
      <c r="E471" s="70" t="str">
        <f t="shared" si="51"/>
        <v>nuo_eat_full_loop</v>
      </c>
      <c r="F471" s="70" t="str">
        <f t="shared" si="52"/>
        <v xml:space="preserve">  &lt;Clip SoundPath="nuo_eat_full_loop" /&gt;</v>
      </c>
      <c r="G471" s="70" t="s">
        <v>1744</v>
      </c>
    </row>
    <row r="472" spans="1:7">
      <c r="A472" s="69" t="str">
        <f t="shared" si="54"/>
        <v>3</v>
      </c>
      <c r="B472" s="70" t="str">
        <f t="shared" si="49"/>
        <v/>
      </c>
      <c r="C472" s="70" t="s">
        <v>1810</v>
      </c>
      <c r="D472" s="70" t="str">
        <f t="shared" si="50"/>
        <v/>
      </c>
      <c r="E472" s="70" t="str">
        <f t="shared" si="51"/>
        <v/>
      </c>
      <c r="F472" s="70" t="str">
        <f t="shared" si="52"/>
        <v>&lt;/Sound&gt;</v>
      </c>
      <c r="G472" s="70" t="s">
        <v>1252</v>
      </c>
    </row>
    <row r="473" spans="1:7">
      <c r="A473" s="69" t="str">
        <f t="shared" si="54"/>
        <v>1</v>
      </c>
      <c r="B473" s="70" t="str">
        <f t="shared" si="49"/>
        <v>nuo_eat_satisfaction</v>
      </c>
      <c r="C473" s="70" t="s">
        <v>1810</v>
      </c>
      <c r="D473" s="70" t="str">
        <f t="shared" si="50"/>
        <v>NUO吃满意的音效</v>
      </c>
      <c r="E473" s="70" t="str">
        <f t="shared" si="51"/>
        <v/>
      </c>
      <c r="F473" s="70" t="str">
        <f t="shared" si="52"/>
        <v>&lt;Sound Type="nuo_eat_satisfaction" Storage="Remote" Dec="NUO吃满意的音效"&gt;</v>
      </c>
      <c r="G473" s="70" t="s">
        <v>1417</v>
      </c>
    </row>
    <row r="474" spans="1:7">
      <c r="A474" s="69" t="str">
        <f t="shared" si="54"/>
        <v>2</v>
      </c>
      <c r="B474" s="70" t="str">
        <f t="shared" si="49"/>
        <v/>
      </c>
      <c r="C474" s="70" t="s">
        <v>1810</v>
      </c>
      <c r="D474" s="70" t="str">
        <f t="shared" si="50"/>
        <v/>
      </c>
      <c r="E474" s="70" t="str">
        <f t="shared" si="51"/>
        <v>nuo_eat_satisfaction</v>
      </c>
      <c r="F474" s="70" t="str">
        <f t="shared" si="52"/>
        <v xml:space="preserve">  &lt;Clip SoundPath="nuo_eat_satisfaction" /&gt;</v>
      </c>
      <c r="G474" s="70" t="s">
        <v>1745</v>
      </c>
    </row>
    <row r="475" spans="1:7">
      <c r="A475" s="69" t="str">
        <f t="shared" si="54"/>
        <v>3</v>
      </c>
      <c r="B475" s="70" t="str">
        <f t="shared" si="49"/>
        <v/>
      </c>
      <c r="C475" s="70" t="s">
        <v>1810</v>
      </c>
      <c r="D475" s="70" t="str">
        <f t="shared" si="50"/>
        <v/>
      </c>
      <c r="E475" s="70" t="str">
        <f t="shared" si="51"/>
        <v/>
      </c>
      <c r="F475" s="70" t="str">
        <f t="shared" si="52"/>
        <v>&lt;/Sound&gt;</v>
      </c>
      <c r="G475" s="70" t="s">
        <v>1252</v>
      </c>
    </row>
    <row r="476" spans="1:7">
      <c r="A476" s="69" t="str">
        <f t="shared" si="54"/>
        <v>3</v>
      </c>
      <c r="B476" s="70" t="str">
        <f t="shared" si="49"/>
        <v/>
      </c>
      <c r="C476" s="70" t="s">
        <v>1810</v>
      </c>
      <c r="D476" s="70" t="str">
        <f t="shared" si="50"/>
        <v/>
      </c>
      <c r="E476" s="70" t="str">
        <f t="shared" si="51"/>
        <v/>
      </c>
      <c r="F476" s="70" t="str">
        <f t="shared" si="52"/>
        <v>&lt;!--========背景音乐========--&gt;</v>
      </c>
      <c r="G476" s="70" t="s">
        <v>1804</v>
      </c>
    </row>
    <row r="477" spans="1:7">
      <c r="A477" s="69" t="str">
        <f t="shared" si="54"/>
        <v>1</v>
      </c>
      <c r="B477" s="70" t="str">
        <f t="shared" si="49"/>
        <v>friend_bgm</v>
      </c>
      <c r="C477" s="70" t="s">
        <v>1810</v>
      </c>
      <c r="D477" s="70" t="str">
        <f t="shared" si="50"/>
        <v>好友互动时的背景音乐</v>
      </c>
      <c r="E477" s="70" t="str">
        <f t="shared" si="51"/>
        <v/>
      </c>
      <c r="F477" s="70" t="str">
        <f t="shared" si="52"/>
        <v>&lt;Sound Type="friend_bgm" Storage="Remote" Dec="好友互动时的背景音乐"&gt;</v>
      </c>
      <c r="G477" s="70" t="s">
        <v>1328</v>
      </c>
    </row>
    <row r="478" spans="1:7">
      <c r="A478" s="69" t="str">
        <f t="shared" si="54"/>
        <v>2</v>
      </c>
      <c r="B478" s="70" t="str">
        <f t="shared" si="49"/>
        <v/>
      </c>
      <c r="C478" s="70" t="s">
        <v>1810</v>
      </c>
      <c r="D478" s="70" t="str">
        <f t="shared" si="50"/>
        <v/>
      </c>
      <c r="E478" s="70" t="str">
        <f t="shared" si="51"/>
        <v>friend_bgm_01</v>
      </c>
      <c r="F478" s="70" t="str">
        <f t="shared" si="52"/>
        <v xml:space="preserve">  &lt;Clip SoundPath="friend_bgm_01" /&gt;</v>
      </c>
      <c r="G478" s="70" t="s">
        <v>1598</v>
      </c>
    </row>
    <row r="479" spans="1:7">
      <c r="A479" s="69" t="str">
        <f t="shared" si="54"/>
        <v>3</v>
      </c>
      <c r="B479" s="70" t="str">
        <f t="shared" si="49"/>
        <v/>
      </c>
      <c r="C479" s="70" t="s">
        <v>1810</v>
      </c>
      <c r="D479" s="70" t="str">
        <f t="shared" si="50"/>
        <v/>
      </c>
      <c r="E479" s="70" t="str">
        <f t="shared" si="51"/>
        <v/>
      </c>
      <c r="F479" s="70" t="str">
        <f t="shared" si="52"/>
        <v>&lt;/Sound&gt;</v>
      </c>
      <c r="G479" s="70" t="s">
        <v>1252</v>
      </c>
    </row>
    <row r="480" spans="1:7">
      <c r="A480" s="69" t="str">
        <f t="shared" si="54"/>
        <v>3</v>
      </c>
      <c r="B480" s="70" t="str">
        <f t="shared" si="49"/>
        <v/>
      </c>
      <c r="C480" s="70" t="s">
        <v>1810</v>
      </c>
      <c r="D480" s="70" t="str">
        <f t="shared" si="50"/>
        <v/>
      </c>
      <c r="E480" s="70" t="str">
        <f t="shared" si="51"/>
        <v/>
      </c>
      <c r="F480" s="70" t="str">
        <f t="shared" si="52"/>
        <v>&lt;!--========游戏音效========--&gt;</v>
      </c>
      <c r="G480" s="70" t="s">
        <v>1805</v>
      </c>
    </row>
    <row r="481" spans="1:7">
      <c r="A481" s="69" t="str">
        <f t="shared" si="54"/>
        <v>1</v>
      </c>
      <c r="B481" s="70" t="str">
        <f t="shared" si="49"/>
        <v>water_drop_down</v>
      </c>
      <c r="C481" s="70" t="s">
        <v>1810</v>
      </c>
      <c r="D481" s="70" t="str">
        <f t="shared" si="50"/>
        <v>水滴下</v>
      </c>
      <c r="E481" s="70" t="str">
        <f t="shared" si="51"/>
        <v/>
      </c>
      <c r="F481" s="70" t="str">
        <f t="shared" si="52"/>
        <v>&lt;Sound Type="water_drop_down" Storage="Remote" Dec="水滴下"&gt;</v>
      </c>
      <c r="G481" s="70" t="s">
        <v>1329</v>
      </c>
    </row>
    <row r="482" spans="1:7">
      <c r="A482" s="69" t="str">
        <f t="shared" si="54"/>
        <v>2</v>
      </c>
      <c r="B482" s="70" t="str">
        <f t="shared" si="49"/>
        <v/>
      </c>
      <c r="C482" s="70" t="s">
        <v>1810</v>
      </c>
      <c r="D482" s="70" t="str">
        <f t="shared" si="50"/>
        <v/>
      </c>
      <c r="E482" s="70" t="str">
        <f t="shared" si="51"/>
        <v>water_drop_down_01</v>
      </c>
      <c r="F482" s="70" t="str">
        <f t="shared" si="52"/>
        <v xml:space="preserve">  &lt;Clip SoundPath="water_drop_down_01" /&gt;</v>
      </c>
      <c r="G482" s="70" t="s">
        <v>1599</v>
      </c>
    </row>
    <row r="483" spans="1:7">
      <c r="A483" s="69" t="str">
        <f t="shared" si="54"/>
        <v>3</v>
      </c>
      <c r="B483" s="70" t="str">
        <f t="shared" si="49"/>
        <v/>
      </c>
      <c r="C483" s="70" t="s">
        <v>1810</v>
      </c>
      <c r="D483" s="70" t="str">
        <f t="shared" si="50"/>
        <v/>
      </c>
      <c r="E483" s="70" t="str">
        <f t="shared" si="51"/>
        <v/>
      </c>
      <c r="F483" s="70" t="str">
        <f t="shared" si="52"/>
        <v>&lt;/Sound&gt;</v>
      </c>
      <c r="G483" s="70" t="s">
        <v>1252</v>
      </c>
    </row>
    <row r="484" spans="1:7">
      <c r="A484" s="69" t="str">
        <f t="shared" si="54"/>
        <v>1</v>
      </c>
      <c r="B484" s="70" t="str">
        <f t="shared" si="49"/>
        <v>water_drop_down_81001</v>
      </c>
      <c r="C484" s="70" t="s">
        <v>1810</v>
      </c>
      <c r="D484" s="70" t="str">
        <f t="shared" si="50"/>
        <v>水滴下</v>
      </c>
      <c r="E484" s="70" t="str">
        <f t="shared" si="51"/>
        <v/>
      </c>
      <c r="F484" s="70" t="str">
        <f t="shared" si="52"/>
        <v>&lt;Sound Type="water_drop_down_81001" Storage="Remote" Dec="水滴下"&gt;</v>
      </c>
      <c r="G484" s="70" t="s">
        <v>1330</v>
      </c>
    </row>
    <row r="485" spans="1:7">
      <c r="A485" s="69" t="str">
        <f t="shared" si="54"/>
        <v>2</v>
      </c>
      <c r="B485" s="70" t="str">
        <f t="shared" si="49"/>
        <v/>
      </c>
      <c r="C485" s="70" t="s">
        <v>1810</v>
      </c>
      <c r="D485" s="70" t="str">
        <f t="shared" si="50"/>
        <v/>
      </c>
      <c r="E485" s="70" t="str">
        <f t="shared" si="51"/>
        <v>water_drop_down_81001</v>
      </c>
      <c r="F485" s="70" t="str">
        <f t="shared" si="52"/>
        <v xml:space="preserve">  &lt;Clip SoundPath="water_drop_down_81001" /&gt;</v>
      </c>
      <c r="G485" s="70" t="s">
        <v>1600</v>
      </c>
    </row>
    <row r="486" spans="1:7">
      <c r="A486" s="69" t="str">
        <f t="shared" si="54"/>
        <v>3</v>
      </c>
      <c r="B486" s="70" t="str">
        <f t="shared" si="49"/>
        <v/>
      </c>
      <c r="C486" s="70" t="s">
        <v>1810</v>
      </c>
      <c r="D486" s="70" t="str">
        <f t="shared" si="50"/>
        <v/>
      </c>
      <c r="E486" s="70" t="str">
        <f t="shared" si="51"/>
        <v/>
      </c>
      <c r="F486" s="70" t="str">
        <f t="shared" si="52"/>
        <v>&lt;/Sound&gt;</v>
      </c>
      <c r="G486" s="70" t="s">
        <v>1252</v>
      </c>
    </row>
    <row r="487" spans="1:7">
      <c r="A487" s="69" t="str">
        <f t="shared" si="54"/>
        <v>1</v>
      </c>
      <c r="B487" s="70" t="str">
        <f t="shared" si="49"/>
        <v>water_drop_down_81002</v>
      </c>
      <c r="C487" s="70" t="s">
        <v>1810</v>
      </c>
      <c r="D487" s="70" t="str">
        <f t="shared" si="50"/>
        <v>水滴下</v>
      </c>
      <c r="E487" s="70" t="str">
        <f t="shared" si="51"/>
        <v/>
      </c>
      <c r="F487" s="70" t="str">
        <f t="shared" si="52"/>
        <v>&lt;Sound Type="water_drop_down_81002" Storage="Remote" Dec="水滴下"&gt;</v>
      </c>
      <c r="G487" s="70" t="s">
        <v>1331</v>
      </c>
    </row>
    <row r="488" spans="1:7">
      <c r="A488" s="69" t="str">
        <f t="shared" si="54"/>
        <v>2</v>
      </c>
      <c r="B488" s="70" t="str">
        <f t="shared" si="49"/>
        <v/>
      </c>
      <c r="C488" s="70" t="s">
        <v>1810</v>
      </c>
      <c r="D488" s="70" t="str">
        <f t="shared" si="50"/>
        <v/>
      </c>
      <c r="E488" s="70" t="str">
        <f t="shared" si="51"/>
        <v>water_drop_down_81002</v>
      </c>
      <c r="F488" s="70" t="str">
        <f t="shared" si="52"/>
        <v xml:space="preserve">  &lt;Clip SoundPath="water_drop_down_81002" /&gt;</v>
      </c>
      <c r="G488" s="70" t="s">
        <v>1601</v>
      </c>
    </row>
    <row r="489" spans="1:7">
      <c r="A489" s="69" t="str">
        <f t="shared" si="54"/>
        <v>3</v>
      </c>
      <c r="B489" s="70" t="str">
        <f t="shared" si="49"/>
        <v/>
      </c>
      <c r="C489" s="70" t="s">
        <v>1810</v>
      </c>
      <c r="D489" s="70" t="str">
        <f t="shared" si="50"/>
        <v/>
      </c>
      <c r="E489" s="70" t="str">
        <f t="shared" si="51"/>
        <v/>
      </c>
      <c r="F489" s="70" t="str">
        <f t="shared" si="52"/>
        <v>&lt;/Sound&gt;</v>
      </c>
      <c r="G489" s="70" t="s">
        <v>1252</v>
      </c>
    </row>
    <row r="490" spans="1:7">
      <c r="A490" s="69" t="str">
        <f t="shared" si="54"/>
        <v>1</v>
      </c>
      <c r="B490" s="70" t="str">
        <f t="shared" si="49"/>
        <v>water_drop_down_81003</v>
      </c>
      <c r="C490" s="70" t="s">
        <v>1810</v>
      </c>
      <c r="D490" s="70" t="str">
        <f t="shared" si="50"/>
        <v>水滴下</v>
      </c>
      <c r="E490" s="70" t="str">
        <f t="shared" si="51"/>
        <v/>
      </c>
      <c r="F490" s="70" t="str">
        <f t="shared" si="52"/>
        <v>&lt;Sound Type="water_drop_down_81003" Storage="Remote" Dec="水滴下"&gt;</v>
      </c>
      <c r="G490" s="70" t="s">
        <v>1332</v>
      </c>
    </row>
    <row r="491" spans="1:7">
      <c r="A491" s="69" t="str">
        <f t="shared" si="54"/>
        <v>2</v>
      </c>
      <c r="B491" s="70" t="str">
        <f t="shared" si="49"/>
        <v/>
      </c>
      <c r="C491" s="70" t="s">
        <v>1810</v>
      </c>
      <c r="D491" s="70" t="str">
        <f t="shared" si="50"/>
        <v/>
      </c>
      <c r="E491" s="70" t="str">
        <f t="shared" si="51"/>
        <v>water_drop_down_81003</v>
      </c>
      <c r="F491" s="70" t="str">
        <f t="shared" si="52"/>
        <v xml:space="preserve">  &lt;Clip SoundPath="water_drop_down_81003" /&gt;</v>
      </c>
      <c r="G491" s="70" t="s">
        <v>1602</v>
      </c>
    </row>
    <row r="492" spans="1:7">
      <c r="A492" s="69" t="str">
        <f t="shared" si="54"/>
        <v>3</v>
      </c>
      <c r="B492" s="70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70" t="s">
        <v>1810</v>
      </c>
      <c r="D492" s="70" t="str">
        <f t="shared" ref="D492:D546" si="56">IF(ISERROR(FIND("Des=",G492))=FALSE,MID(G492,FIND("Des=""",G492)+5,FIND("""&gt;",G492)-FIND("Des=""",G492)-5),"")</f>
        <v/>
      </c>
      <c r="E492" s="70" t="str">
        <f t="shared" ref="E492:E546" si="57">IF(ISERROR(FIND("&lt;Clip",G492))=FALSE,MID(G492,FIND("SoundPath=""",G492)+11,FIND(""" /&gt;",G492)-FIND("SoundPath=""",G492)-11),"")</f>
        <v/>
      </c>
      <c r="F492" s="70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70" t="s">
        <v>1252</v>
      </c>
    </row>
    <row r="493" spans="1:7">
      <c r="A493" s="69" t="str">
        <f t="shared" si="54"/>
        <v>1</v>
      </c>
      <c r="B493" s="70" t="str">
        <f t="shared" si="55"/>
        <v>water_drop_down_81004</v>
      </c>
      <c r="C493" s="70" t="s">
        <v>1810</v>
      </c>
      <c r="D493" s="70" t="str">
        <f t="shared" si="56"/>
        <v>水滴下</v>
      </c>
      <c r="E493" s="70" t="str">
        <f t="shared" si="57"/>
        <v/>
      </c>
      <c r="F493" s="70" t="str">
        <f t="shared" si="58"/>
        <v>&lt;Sound Type="water_drop_down_81004" Storage="Remote" Dec="水滴下"&gt;</v>
      </c>
      <c r="G493" s="70" t="s">
        <v>1333</v>
      </c>
    </row>
    <row r="494" spans="1:7">
      <c r="A494" s="69" t="str">
        <f t="shared" ref="A494:A498" si="59">IF(ISERROR(FIND("&lt;Sound",G494))=FALSE,"1",IF(ISERROR(FIND("&lt;Clip",G494))=FALSE,"2","3"))</f>
        <v>2</v>
      </c>
      <c r="B494" s="70" t="str">
        <f t="shared" si="55"/>
        <v/>
      </c>
      <c r="C494" s="70" t="s">
        <v>1810</v>
      </c>
      <c r="D494" s="70" t="str">
        <f t="shared" si="56"/>
        <v/>
      </c>
      <c r="E494" s="70" t="str">
        <f t="shared" si="57"/>
        <v>water_drop_down_81004</v>
      </c>
      <c r="F494" s="70" t="str">
        <f t="shared" si="58"/>
        <v xml:space="preserve">  &lt;Clip SoundPath="water_drop_down_81004" /&gt;</v>
      </c>
      <c r="G494" s="70" t="s">
        <v>1603</v>
      </c>
    </row>
    <row r="495" spans="1:7">
      <c r="A495" s="69" t="str">
        <f t="shared" si="59"/>
        <v>3</v>
      </c>
      <c r="B495" s="70" t="str">
        <f t="shared" si="55"/>
        <v/>
      </c>
      <c r="C495" s="70" t="s">
        <v>1810</v>
      </c>
      <c r="D495" s="70" t="str">
        <f t="shared" si="56"/>
        <v/>
      </c>
      <c r="E495" s="70" t="str">
        <f t="shared" si="57"/>
        <v/>
      </c>
      <c r="F495" s="70" t="str">
        <f t="shared" si="58"/>
        <v>&lt;/Sound&gt;</v>
      </c>
      <c r="G495" s="70" t="s">
        <v>1252</v>
      </c>
    </row>
    <row r="496" spans="1:7">
      <c r="A496" s="69" t="str">
        <f t="shared" si="59"/>
        <v>1</v>
      </c>
      <c r="B496" s="70" t="str">
        <f t="shared" si="55"/>
        <v>water_raise</v>
      </c>
      <c r="C496" s="70" t="s">
        <v>1810</v>
      </c>
      <c r="D496" s="70" t="str">
        <f t="shared" si="56"/>
        <v>水位上升</v>
      </c>
      <c r="E496" s="70" t="str">
        <f t="shared" si="57"/>
        <v/>
      </c>
      <c r="F496" s="70" t="str">
        <f t="shared" si="58"/>
        <v>&lt;Sound Type="water_raise" Storage="Remote" Dec="水位上升"&gt;</v>
      </c>
      <c r="G496" s="70" t="s">
        <v>1334</v>
      </c>
    </row>
    <row r="497" spans="1:7">
      <c r="A497" s="69" t="str">
        <f t="shared" si="59"/>
        <v>2</v>
      </c>
      <c r="B497" s="70" t="str">
        <f t="shared" si="55"/>
        <v/>
      </c>
      <c r="C497" s="70" t="s">
        <v>1810</v>
      </c>
      <c r="D497" s="70" t="str">
        <f t="shared" si="56"/>
        <v/>
      </c>
      <c r="E497" s="70" t="str">
        <f t="shared" si="57"/>
        <v>water_raise_01</v>
      </c>
      <c r="F497" s="70" t="str">
        <f t="shared" si="58"/>
        <v xml:space="preserve">  &lt;Clip SoundPath="water_raise_01" /&gt;</v>
      </c>
      <c r="G497" s="70" t="s">
        <v>1604</v>
      </c>
    </row>
    <row r="498" spans="1:7">
      <c r="A498" s="69" t="str">
        <f t="shared" si="59"/>
        <v>3</v>
      </c>
      <c r="B498" s="70" t="str">
        <f t="shared" si="55"/>
        <v/>
      </c>
      <c r="C498" s="70" t="s">
        <v>1810</v>
      </c>
      <c r="D498" s="70" t="str">
        <f t="shared" si="56"/>
        <v/>
      </c>
      <c r="E498" s="70" t="str">
        <f t="shared" si="57"/>
        <v/>
      </c>
      <c r="F498" s="70" t="str">
        <f t="shared" si="58"/>
        <v>&lt;/Sound&gt;</v>
      </c>
      <c r="G498" s="70" t="s">
        <v>1252</v>
      </c>
    </row>
    <row r="499" spans="1:7">
      <c r="A499" s="69" t="str">
        <f t="shared" ref="A499:A532" si="60">IF(ISERROR(FIND("&lt;Sound",G499))=FALSE,"1",IF(ISERROR(FIND("&lt;Clip",G499))=FALSE,"2","3"))</f>
        <v>1</v>
      </c>
      <c r="B499" s="70" t="str">
        <f t="shared" si="55"/>
        <v>daily_goal_progress_init_bgm</v>
      </c>
      <c r="C499" s="70" t="s">
        <v>1810</v>
      </c>
      <c r="D499" s="70" t="str">
        <f t="shared" si="56"/>
        <v>初始化dailygoal进度条背景音乐</v>
      </c>
      <c r="E499" s="70" t="str">
        <f t="shared" si="57"/>
        <v/>
      </c>
      <c r="F499" s="70" t="str">
        <f t="shared" si="58"/>
        <v>&lt;Sound Type="daily_goal_progress_init_bgm" Storage="Remote" Dec="初始化dailygoal进度条背景音乐"&gt;</v>
      </c>
      <c r="G499" s="70" t="s">
        <v>1341</v>
      </c>
    </row>
    <row r="500" spans="1:7">
      <c r="A500" s="69" t="str">
        <f t="shared" si="60"/>
        <v>2</v>
      </c>
      <c r="B500" s="70" t="str">
        <f t="shared" si="55"/>
        <v/>
      </c>
      <c r="C500" s="70" t="s">
        <v>1810</v>
      </c>
      <c r="D500" s="70" t="str">
        <f t="shared" si="56"/>
        <v/>
      </c>
      <c r="E500" s="70" t="str">
        <f t="shared" si="57"/>
        <v>daily_goal_progress_init_bgm</v>
      </c>
      <c r="F500" s="70" t="str">
        <f t="shared" si="58"/>
        <v xml:space="preserve">  &lt;Clip SoundPath="daily_goal_progress_init_bgm" /&gt;</v>
      </c>
      <c r="G500" s="70" t="s">
        <v>1634</v>
      </c>
    </row>
    <row r="501" spans="1:7">
      <c r="A501" s="69" t="str">
        <f t="shared" si="60"/>
        <v>3</v>
      </c>
      <c r="B501" s="70" t="str">
        <f t="shared" si="55"/>
        <v/>
      </c>
      <c r="C501" s="70" t="s">
        <v>1810</v>
      </c>
      <c r="D501" s="70" t="str">
        <f t="shared" si="56"/>
        <v/>
      </c>
      <c r="E501" s="70" t="str">
        <f t="shared" si="57"/>
        <v/>
      </c>
      <c r="F501" s="70" t="str">
        <f t="shared" si="58"/>
        <v>&lt;/Sound&gt;</v>
      </c>
      <c r="G501" s="70" t="s">
        <v>1252</v>
      </c>
    </row>
    <row r="502" spans="1:7">
      <c r="A502" s="69" t="str">
        <f t="shared" si="60"/>
        <v>1</v>
      </c>
      <c r="B502" s="70" t="str">
        <f t="shared" si="55"/>
        <v>daily_goal_progress_done_bgm</v>
      </c>
      <c r="C502" s="70" t="s">
        <v>1810</v>
      </c>
      <c r="D502" s="70" t="str">
        <f t="shared" si="56"/>
        <v>dailygoal100%时的背景音乐</v>
      </c>
      <c r="E502" s="70" t="str">
        <f t="shared" si="57"/>
        <v/>
      </c>
      <c r="F502" s="70" t="str">
        <f t="shared" si="58"/>
        <v>&lt;Sound Type="daily_goal_progress_done_bgm" Storage="Remote" Dec="dailygoal100%时的背景音乐"&gt;</v>
      </c>
      <c r="G502" s="70" t="s">
        <v>1342</v>
      </c>
    </row>
    <row r="503" spans="1:7">
      <c r="A503" s="69" t="str">
        <f t="shared" si="60"/>
        <v>2</v>
      </c>
      <c r="B503" s="70" t="str">
        <f t="shared" si="55"/>
        <v/>
      </c>
      <c r="C503" s="70" t="s">
        <v>1810</v>
      </c>
      <c r="D503" s="70" t="str">
        <f t="shared" si="56"/>
        <v/>
      </c>
      <c r="E503" s="70" t="str">
        <f t="shared" si="57"/>
        <v>daily_goal_progress_done_bgm</v>
      </c>
      <c r="F503" s="70" t="str">
        <f t="shared" si="58"/>
        <v xml:space="preserve">  &lt;Clip SoundPath="daily_goal_progress_done_bgm" /&gt;</v>
      </c>
      <c r="G503" s="70" t="s">
        <v>1635</v>
      </c>
    </row>
    <row r="504" spans="1:7">
      <c r="A504" s="69" t="str">
        <f t="shared" si="60"/>
        <v>3</v>
      </c>
      <c r="B504" s="70" t="str">
        <f t="shared" si="55"/>
        <v/>
      </c>
      <c r="C504" s="70" t="s">
        <v>1810</v>
      </c>
      <c r="D504" s="70" t="str">
        <f t="shared" si="56"/>
        <v/>
      </c>
      <c r="E504" s="70" t="str">
        <f t="shared" si="57"/>
        <v/>
      </c>
      <c r="F504" s="70" t="str">
        <f t="shared" si="58"/>
        <v>&lt;/Sound&gt;</v>
      </c>
      <c r="G504" s="70" t="s">
        <v>1252</v>
      </c>
    </row>
    <row r="505" spans="1:7">
      <c r="A505" s="69" t="str">
        <f t="shared" si="60"/>
        <v>1</v>
      </c>
      <c r="B505" s="70" t="str">
        <f t="shared" si="55"/>
        <v>daily_goal_crown_jump_in</v>
      </c>
      <c r="C505" s="70" t="s">
        <v>1810</v>
      </c>
      <c r="D505" s="70" t="str">
        <f t="shared" si="56"/>
        <v>皇冠跳入到进度条上</v>
      </c>
      <c r="E505" s="70" t="str">
        <f t="shared" si="57"/>
        <v/>
      </c>
      <c r="F505" s="70" t="str">
        <f t="shared" si="58"/>
        <v>&lt;Sound Type="daily_goal_crown_jump_in" Storage="Remote" Dec="皇冠跳入到进度条上"&gt;</v>
      </c>
      <c r="G505" s="70" t="s">
        <v>1343</v>
      </c>
    </row>
    <row r="506" spans="1:7">
      <c r="A506" s="69" t="str">
        <f t="shared" si="60"/>
        <v>2</v>
      </c>
      <c r="B506" s="70" t="str">
        <f t="shared" si="55"/>
        <v/>
      </c>
      <c r="C506" s="70" t="s">
        <v>1810</v>
      </c>
      <c r="D506" s="70" t="str">
        <f t="shared" si="56"/>
        <v/>
      </c>
      <c r="E506" s="70" t="str">
        <f t="shared" si="57"/>
        <v>daily_goal_crown_jump_in</v>
      </c>
      <c r="F506" s="70" t="str">
        <f t="shared" si="58"/>
        <v xml:space="preserve">  &lt;Clip SoundPath="daily_goal_crown_jump_in" /&gt;</v>
      </c>
      <c r="G506" s="70" t="s">
        <v>1636</v>
      </c>
    </row>
    <row r="507" spans="1:7">
      <c r="A507" s="69" t="str">
        <f t="shared" si="60"/>
        <v>3</v>
      </c>
      <c r="B507" s="70" t="str">
        <f t="shared" si="55"/>
        <v/>
      </c>
      <c r="C507" s="70" t="s">
        <v>1810</v>
      </c>
      <c r="D507" s="70" t="str">
        <f t="shared" si="56"/>
        <v/>
      </c>
      <c r="E507" s="70" t="str">
        <f t="shared" si="57"/>
        <v/>
      </c>
      <c r="F507" s="70" t="str">
        <f t="shared" si="58"/>
        <v>&lt;/Sound&gt;</v>
      </c>
      <c r="G507" s="70" t="s">
        <v>1252</v>
      </c>
    </row>
    <row r="508" spans="1:7">
      <c r="A508" s="69" t="str">
        <f t="shared" si="60"/>
        <v>1</v>
      </c>
      <c r="B508" s="70" t="str">
        <f t="shared" si="55"/>
        <v>daily_goal_crown_jump_out</v>
      </c>
      <c r="C508" s="70" t="s">
        <v>1810</v>
      </c>
      <c r="D508" s="70" t="str">
        <f t="shared" si="56"/>
        <v>皇冠跳入到进度条上</v>
      </c>
      <c r="E508" s="70" t="str">
        <f t="shared" si="57"/>
        <v/>
      </c>
      <c r="F508" s="70" t="str">
        <f t="shared" si="58"/>
        <v>&lt;Sound Type="daily_goal_crown_jump_out" Storage="Remote" Dec="皇冠跳入到进度条上"&gt;</v>
      </c>
      <c r="G508" s="70" t="s">
        <v>1344</v>
      </c>
    </row>
    <row r="509" spans="1:7">
      <c r="A509" s="69" t="str">
        <f t="shared" si="60"/>
        <v>2</v>
      </c>
      <c r="B509" s="70" t="str">
        <f t="shared" si="55"/>
        <v/>
      </c>
      <c r="C509" s="70" t="s">
        <v>1810</v>
      </c>
      <c r="D509" s="70" t="str">
        <f t="shared" si="56"/>
        <v/>
      </c>
      <c r="E509" s="70" t="str">
        <f t="shared" si="57"/>
        <v>daily_goal_crown_jump_out</v>
      </c>
      <c r="F509" s="70" t="str">
        <f t="shared" si="58"/>
        <v xml:space="preserve">  &lt;Clip SoundPath="daily_goal_crown_jump_out" /&gt;</v>
      </c>
      <c r="G509" s="70" t="s">
        <v>1637</v>
      </c>
    </row>
    <row r="510" spans="1:7">
      <c r="A510" s="69" t="str">
        <f t="shared" si="60"/>
        <v>3</v>
      </c>
      <c r="B510" s="70" t="str">
        <f t="shared" si="55"/>
        <v/>
      </c>
      <c r="C510" s="70" t="s">
        <v>1810</v>
      </c>
      <c r="D510" s="70" t="str">
        <f t="shared" si="56"/>
        <v/>
      </c>
      <c r="E510" s="70" t="str">
        <f t="shared" si="57"/>
        <v/>
      </c>
      <c r="F510" s="70" t="str">
        <f t="shared" si="58"/>
        <v>&lt;/Sound&gt;</v>
      </c>
      <c r="G510" s="70" t="s">
        <v>1252</v>
      </c>
    </row>
    <row r="511" spans="1:7">
      <c r="A511" s="69" t="str">
        <f t="shared" si="60"/>
        <v>1</v>
      </c>
      <c r="B511" s="70" t="str">
        <f t="shared" si="55"/>
        <v>daily_goal_progress_node_active_1</v>
      </c>
      <c r="C511" s="70" t="s">
        <v>1810</v>
      </c>
      <c r="D511" s="70" t="str">
        <f t="shared" si="56"/>
        <v>进度条第1个节点点亮</v>
      </c>
      <c r="E511" s="70" t="str">
        <f t="shared" si="57"/>
        <v/>
      </c>
      <c r="F511" s="70" t="str">
        <f t="shared" si="58"/>
        <v>&lt;Sound Type="daily_goal_progress_node_active_1" Storage="Remote" Dec="进度条第1个节点点亮"&gt;</v>
      </c>
      <c r="G511" s="70" t="s">
        <v>1345</v>
      </c>
    </row>
    <row r="512" spans="1:7">
      <c r="A512" s="69" t="str">
        <f t="shared" si="60"/>
        <v>2</v>
      </c>
      <c r="B512" s="70" t="str">
        <f t="shared" si="55"/>
        <v/>
      </c>
      <c r="C512" s="70" t="s">
        <v>1810</v>
      </c>
      <c r="D512" s="70" t="str">
        <f t="shared" si="56"/>
        <v/>
      </c>
      <c r="E512" s="70" t="str">
        <f t="shared" si="57"/>
        <v>daily_goal_progress_node_active_1</v>
      </c>
      <c r="F512" s="70" t="str">
        <f t="shared" si="58"/>
        <v xml:space="preserve">  &lt;Clip SoundPath="daily_goal_progress_node_active_1" /&gt;</v>
      </c>
      <c r="G512" s="70" t="s">
        <v>1638</v>
      </c>
    </row>
    <row r="513" spans="1:7">
      <c r="A513" s="69" t="str">
        <f t="shared" si="60"/>
        <v>3</v>
      </c>
      <c r="B513" s="70" t="str">
        <f t="shared" si="55"/>
        <v/>
      </c>
      <c r="C513" s="70" t="s">
        <v>1810</v>
      </c>
      <c r="D513" s="70" t="str">
        <f t="shared" si="56"/>
        <v/>
      </c>
      <c r="E513" s="70" t="str">
        <f t="shared" si="57"/>
        <v/>
      </c>
      <c r="F513" s="70" t="str">
        <f t="shared" si="58"/>
        <v>&lt;/Sound&gt;</v>
      </c>
      <c r="G513" s="70" t="s">
        <v>1252</v>
      </c>
    </row>
    <row r="514" spans="1:7">
      <c r="A514" s="69" t="str">
        <f t="shared" si="60"/>
        <v>1</v>
      </c>
      <c r="B514" s="70" t="str">
        <f t="shared" si="55"/>
        <v>daily_goal_progress_node_active_2</v>
      </c>
      <c r="C514" s="70" t="s">
        <v>1810</v>
      </c>
      <c r="D514" s="70" t="str">
        <f t="shared" si="56"/>
        <v>进度条第2个节点点亮</v>
      </c>
      <c r="E514" s="70" t="str">
        <f t="shared" si="57"/>
        <v/>
      </c>
      <c r="F514" s="70" t="str">
        <f t="shared" si="58"/>
        <v>&lt;Sound Type="daily_goal_progress_node_active_2" Storage="Remote" Dec="进度条第2个节点点亮"&gt;</v>
      </c>
      <c r="G514" s="70" t="s">
        <v>1346</v>
      </c>
    </row>
    <row r="515" spans="1:7">
      <c r="A515" s="69" t="str">
        <f t="shared" si="60"/>
        <v>2</v>
      </c>
      <c r="B515" s="70" t="str">
        <f t="shared" si="55"/>
        <v/>
      </c>
      <c r="C515" s="70" t="s">
        <v>1810</v>
      </c>
      <c r="D515" s="70" t="str">
        <f t="shared" si="56"/>
        <v/>
      </c>
      <c r="E515" s="70" t="str">
        <f t="shared" si="57"/>
        <v>daily_goal_progress_node_active_2</v>
      </c>
      <c r="F515" s="70" t="str">
        <f t="shared" si="58"/>
        <v xml:space="preserve">  &lt;Clip SoundPath="daily_goal_progress_node_active_2" /&gt;</v>
      </c>
      <c r="G515" s="70" t="s">
        <v>1639</v>
      </c>
    </row>
    <row r="516" spans="1:7">
      <c r="A516" s="69" t="str">
        <f t="shared" si="60"/>
        <v>3</v>
      </c>
      <c r="B516" s="70" t="str">
        <f t="shared" si="55"/>
        <v/>
      </c>
      <c r="C516" s="70" t="s">
        <v>1810</v>
      </c>
      <c r="D516" s="70" t="str">
        <f t="shared" si="56"/>
        <v/>
      </c>
      <c r="E516" s="70" t="str">
        <f t="shared" si="57"/>
        <v/>
      </c>
      <c r="F516" s="70" t="str">
        <f t="shared" si="58"/>
        <v>&lt;/Sound&gt;</v>
      </c>
      <c r="G516" s="70" t="s">
        <v>1252</v>
      </c>
    </row>
    <row r="517" spans="1:7">
      <c r="A517" s="69" t="str">
        <f t="shared" si="60"/>
        <v>1</v>
      </c>
      <c r="B517" s="70" t="str">
        <f t="shared" si="55"/>
        <v>daily_goal_progress_node_active_3</v>
      </c>
      <c r="C517" s="70" t="s">
        <v>1810</v>
      </c>
      <c r="D517" s="70" t="str">
        <f t="shared" si="56"/>
        <v>进度条第3个节点点亮</v>
      </c>
      <c r="E517" s="70" t="str">
        <f t="shared" si="57"/>
        <v/>
      </c>
      <c r="F517" s="70" t="str">
        <f t="shared" si="58"/>
        <v>&lt;Sound Type="daily_goal_progress_node_active_3" Storage="Remote" Dec="进度条第3个节点点亮"&gt;</v>
      </c>
      <c r="G517" s="70" t="s">
        <v>1347</v>
      </c>
    </row>
    <row r="518" spans="1:7">
      <c r="A518" s="69" t="str">
        <f t="shared" si="60"/>
        <v>2</v>
      </c>
      <c r="B518" s="70" t="str">
        <f t="shared" si="55"/>
        <v/>
      </c>
      <c r="C518" s="70" t="s">
        <v>1810</v>
      </c>
      <c r="D518" s="70" t="str">
        <f t="shared" si="56"/>
        <v/>
      </c>
      <c r="E518" s="70" t="str">
        <f t="shared" si="57"/>
        <v>daily_goal_progress_node_active_3</v>
      </c>
      <c r="F518" s="70" t="str">
        <f t="shared" si="58"/>
        <v xml:space="preserve">  &lt;Clip SoundPath="daily_goal_progress_node_active_3" /&gt;</v>
      </c>
      <c r="G518" s="70" t="s">
        <v>1640</v>
      </c>
    </row>
    <row r="519" spans="1:7">
      <c r="A519" s="69" t="str">
        <f t="shared" si="60"/>
        <v>3</v>
      </c>
      <c r="B519" s="70" t="str">
        <f t="shared" si="55"/>
        <v/>
      </c>
      <c r="C519" s="70" t="s">
        <v>1810</v>
      </c>
      <c r="D519" s="70" t="str">
        <f t="shared" si="56"/>
        <v/>
      </c>
      <c r="E519" s="70" t="str">
        <f t="shared" si="57"/>
        <v/>
      </c>
      <c r="F519" s="70" t="str">
        <f t="shared" si="58"/>
        <v>&lt;/Sound&gt;</v>
      </c>
      <c r="G519" s="70" t="s">
        <v>1252</v>
      </c>
    </row>
    <row r="520" spans="1:7">
      <c r="A520" s="69" t="str">
        <f t="shared" si="60"/>
        <v>1</v>
      </c>
      <c r="B520" s="70" t="str">
        <f t="shared" si="55"/>
        <v>daily_goal_crown_fly_in_shapeshift</v>
      </c>
      <c r="C520" s="70" t="s">
        <v>1810</v>
      </c>
      <c r="D520" s="70" t="str">
        <f t="shared" si="56"/>
        <v>dailygoal节点时皇冠飞入屏幕</v>
      </c>
      <c r="E520" s="70" t="str">
        <f t="shared" si="57"/>
        <v/>
      </c>
      <c r="F520" s="70" t="str">
        <f t="shared" si="58"/>
        <v>&lt;Sound Type="daily_goal_crown_fly_in_shapeshift" Storage="Remote" Dec="dailygoal节点时皇冠飞入屏幕"&gt;</v>
      </c>
      <c r="G520" s="70" t="s">
        <v>1348</v>
      </c>
    </row>
    <row r="521" spans="1:7">
      <c r="A521" s="69" t="str">
        <f t="shared" si="60"/>
        <v>2</v>
      </c>
      <c r="B521" s="70" t="str">
        <f t="shared" si="55"/>
        <v/>
      </c>
      <c r="C521" s="70" t="s">
        <v>1810</v>
      </c>
      <c r="D521" s="70" t="str">
        <f t="shared" si="56"/>
        <v/>
      </c>
      <c r="E521" s="70" t="str">
        <f t="shared" si="57"/>
        <v>daily_goal_crown_fly_in_shapeshift</v>
      </c>
      <c r="F521" s="70" t="str">
        <f t="shared" si="58"/>
        <v xml:space="preserve">  &lt;Clip SoundPath="daily_goal_crown_fly_in_shapeshift" /&gt;</v>
      </c>
      <c r="G521" s="70" t="s">
        <v>1641</v>
      </c>
    </row>
    <row r="522" spans="1:7">
      <c r="A522" s="69" t="str">
        <f t="shared" si="60"/>
        <v>3</v>
      </c>
      <c r="B522" s="70" t="str">
        <f t="shared" si="55"/>
        <v/>
      </c>
      <c r="C522" s="70" t="s">
        <v>1810</v>
      </c>
      <c r="D522" s="70" t="str">
        <f t="shared" si="56"/>
        <v/>
      </c>
      <c r="E522" s="70" t="str">
        <f t="shared" si="57"/>
        <v/>
      </c>
      <c r="F522" s="70" t="str">
        <f t="shared" si="58"/>
        <v>&lt;/Sound&gt;</v>
      </c>
      <c r="G522" s="70" t="s">
        <v>1252</v>
      </c>
    </row>
    <row r="523" spans="1:7">
      <c r="A523" s="69" t="str">
        <f t="shared" si="60"/>
        <v>1</v>
      </c>
      <c r="B523" s="70" t="str">
        <f t="shared" si="55"/>
        <v>daily_goal_crown_fly_out</v>
      </c>
      <c r="C523" s="70" t="s">
        <v>1810</v>
      </c>
      <c r="D523" s="70" t="str">
        <f t="shared" si="56"/>
        <v>dailygoal节点时皇冠飞出屏幕</v>
      </c>
      <c r="E523" s="70" t="str">
        <f t="shared" si="57"/>
        <v/>
      </c>
      <c r="F523" s="70" t="str">
        <f t="shared" si="58"/>
        <v>&lt;Sound Type="daily_goal_crown_fly_out" Storage="Remote" Dec="dailygoal节点时皇冠飞出屏幕"&gt;</v>
      </c>
      <c r="G523" s="70" t="s">
        <v>1349</v>
      </c>
    </row>
    <row r="524" spans="1:7">
      <c r="A524" s="69" t="str">
        <f t="shared" si="60"/>
        <v>2</v>
      </c>
      <c r="B524" s="70" t="str">
        <f t="shared" si="55"/>
        <v/>
      </c>
      <c r="C524" s="70" t="s">
        <v>1810</v>
      </c>
      <c r="D524" s="70" t="str">
        <f t="shared" si="56"/>
        <v/>
      </c>
      <c r="E524" s="70" t="str">
        <f t="shared" si="57"/>
        <v>daily_goal_crown_fly_out</v>
      </c>
      <c r="F524" s="70" t="str">
        <f t="shared" si="58"/>
        <v xml:space="preserve">  &lt;Clip SoundPath="daily_goal_crown_fly_out" /&gt;</v>
      </c>
      <c r="G524" s="70" t="s">
        <v>1642</v>
      </c>
    </row>
    <row r="525" spans="1:7">
      <c r="A525" s="69" t="str">
        <f t="shared" si="60"/>
        <v>3</v>
      </c>
      <c r="B525" s="70" t="str">
        <f t="shared" si="55"/>
        <v/>
      </c>
      <c r="C525" s="70" t="s">
        <v>1810</v>
      </c>
      <c r="D525" s="70" t="str">
        <f t="shared" si="56"/>
        <v/>
      </c>
      <c r="E525" s="70" t="str">
        <f t="shared" si="57"/>
        <v/>
      </c>
      <c r="F525" s="70" t="str">
        <f t="shared" si="58"/>
        <v>&lt;/Sound&gt;</v>
      </c>
      <c r="G525" s="70" t="s">
        <v>1252</v>
      </c>
    </row>
    <row r="526" spans="1:7">
      <c r="A526" s="69" t="str">
        <f t="shared" si="60"/>
        <v>1</v>
      </c>
      <c r="B526" s="70" t="str">
        <f t="shared" si="55"/>
        <v>daily_goal_claim_award</v>
      </c>
      <c r="C526" s="70" t="s">
        <v>1810</v>
      </c>
      <c r="D526" s="70" t="str">
        <f t="shared" si="56"/>
        <v>达成dailygoal30%，60%，100%时，奖励界面中点按钮后显示奖励内容时的配音</v>
      </c>
      <c r="E526" s="70" t="str">
        <f t="shared" si="57"/>
        <v/>
      </c>
      <c r="F526" s="70" t="str">
        <f t="shared" si="58"/>
        <v>&lt;Sound Type="daily_goal_claim_award" Storage="Remote" Dec="达成dailygoal30%，60%，100%时，奖励界面中点按钮后显示奖励内容时的配音"&gt;</v>
      </c>
      <c r="G526" s="70" t="s">
        <v>1350</v>
      </c>
    </row>
    <row r="527" spans="1:7">
      <c r="A527" s="69" t="str">
        <f t="shared" si="60"/>
        <v>2</v>
      </c>
      <c r="B527" s="70" t="str">
        <f t="shared" si="55"/>
        <v/>
      </c>
      <c r="C527" s="70" t="s">
        <v>1810</v>
      </c>
      <c r="D527" s="70" t="str">
        <f t="shared" si="56"/>
        <v/>
      </c>
      <c r="E527" s="70" t="str">
        <f t="shared" si="57"/>
        <v>daily_goal_claim_award</v>
      </c>
      <c r="F527" s="70" t="str">
        <f t="shared" si="58"/>
        <v xml:space="preserve">  &lt;Clip SoundPath="daily_goal_claim_award" /&gt;</v>
      </c>
      <c r="G527" s="70" t="s">
        <v>1643</v>
      </c>
    </row>
    <row r="528" spans="1:7">
      <c r="A528" s="69" t="str">
        <f t="shared" si="60"/>
        <v>3</v>
      </c>
      <c r="B528" s="70" t="str">
        <f t="shared" si="55"/>
        <v/>
      </c>
      <c r="C528" s="70" t="s">
        <v>1810</v>
      </c>
      <c r="D528" s="70" t="str">
        <f t="shared" si="56"/>
        <v/>
      </c>
      <c r="E528" s="70" t="str">
        <f t="shared" si="57"/>
        <v/>
      </c>
      <c r="F528" s="70" t="str">
        <f t="shared" si="58"/>
        <v>&lt;/Sound&gt;</v>
      </c>
      <c r="G528" s="70" t="s">
        <v>1252</v>
      </c>
    </row>
    <row r="529" spans="1:7">
      <c r="A529" s="69" t="str">
        <f t="shared" si="60"/>
        <v>1</v>
      </c>
      <c r="B529" s="70" t="str">
        <f t="shared" si="55"/>
        <v>daily_goal_milestone_01_crown_shapeshift</v>
      </c>
      <c r="C529" s="70" t="s">
        <v>1810</v>
      </c>
      <c r="D529" s="70" t="str">
        <f t="shared" si="56"/>
        <v>达成日目标30%皇冠变身</v>
      </c>
      <c r="E529" s="70" t="str">
        <f t="shared" si="57"/>
        <v/>
      </c>
      <c r="F529" s="70" t="str">
        <f t="shared" si="58"/>
        <v>&lt;Sound Type="daily_goal_milestone_01_crown_shapeshift" Storage="Remote" Dec="达成日目标30%皇冠变身"&gt;</v>
      </c>
      <c r="G529" s="70" t="s">
        <v>1351</v>
      </c>
    </row>
    <row r="530" spans="1:7">
      <c r="A530" s="69" t="str">
        <f t="shared" si="60"/>
        <v>2</v>
      </c>
      <c r="B530" s="70" t="str">
        <f t="shared" si="55"/>
        <v/>
      </c>
      <c r="C530" s="70" t="s">
        <v>1810</v>
      </c>
      <c r="D530" s="70" t="str">
        <f t="shared" si="56"/>
        <v/>
      </c>
      <c r="E530" s="70" t="str">
        <f t="shared" si="57"/>
        <v>daily_goal_crown_fly_in_shapeshift</v>
      </c>
      <c r="F530" s="70" t="str">
        <f t="shared" si="58"/>
        <v xml:space="preserve">  &lt;Clip SoundPath="daily_goal_crown_fly_in_shapeshift" /&gt;</v>
      </c>
      <c r="G530" s="70" t="s">
        <v>1641</v>
      </c>
    </row>
    <row r="531" spans="1:7">
      <c r="A531" s="69" t="str">
        <f t="shared" si="60"/>
        <v>3</v>
      </c>
      <c r="B531" s="70" t="str">
        <f t="shared" si="55"/>
        <v/>
      </c>
      <c r="C531" s="70" t="s">
        <v>1810</v>
      </c>
      <c r="D531" s="70" t="str">
        <f t="shared" si="56"/>
        <v/>
      </c>
      <c r="E531" s="70" t="str">
        <f t="shared" si="57"/>
        <v/>
      </c>
      <c r="F531" s="70" t="str">
        <f t="shared" si="58"/>
        <v>&lt;/Sound&gt;</v>
      </c>
      <c r="G531" s="70" t="s">
        <v>1252</v>
      </c>
    </row>
    <row r="532" spans="1:7">
      <c r="A532" s="69" t="str">
        <f t="shared" si="60"/>
        <v>1</v>
      </c>
      <c r="B532" s="70" t="str">
        <f t="shared" si="55"/>
        <v>daily_goal_milestone_02_crown_shapeshift</v>
      </c>
      <c r="C532" s="70" t="s">
        <v>1810</v>
      </c>
      <c r="D532" s="70" t="str">
        <f t="shared" si="56"/>
        <v>达成日目标60%皇冠变身</v>
      </c>
      <c r="E532" s="70" t="str">
        <f t="shared" si="57"/>
        <v/>
      </c>
      <c r="F532" s="70" t="str">
        <f t="shared" si="58"/>
        <v>&lt;Sound Type="daily_goal_milestone_02_crown_shapeshift" Storage="Remote" Dec="达成日目标60%皇冠变身"&gt;</v>
      </c>
      <c r="G532" s="70" t="s">
        <v>1352</v>
      </c>
    </row>
    <row r="533" spans="1:7">
      <c r="A533" s="69" t="str">
        <f t="shared" ref="A533:A552" si="61">IF(ISERROR(FIND("&lt;Sound",G533))=FALSE,"1",IF(ISERROR(FIND("&lt;Clip",G533))=FALSE,"2","3"))</f>
        <v>2</v>
      </c>
      <c r="B533" s="70" t="str">
        <f t="shared" si="55"/>
        <v/>
      </c>
      <c r="C533" s="70" t="s">
        <v>1810</v>
      </c>
      <c r="D533" s="70" t="str">
        <f t="shared" si="56"/>
        <v/>
      </c>
      <c r="E533" s="70" t="str">
        <f t="shared" si="57"/>
        <v>daily_goal_crown_fly_in_shapeshift</v>
      </c>
      <c r="F533" s="70" t="str">
        <f t="shared" si="58"/>
        <v xml:space="preserve">  &lt;Clip SoundPath="daily_goal_crown_fly_in_shapeshift" /&gt;</v>
      </c>
      <c r="G533" s="70" t="s">
        <v>1641</v>
      </c>
    </row>
    <row r="534" spans="1:7">
      <c r="A534" s="69" t="str">
        <f t="shared" si="61"/>
        <v>3</v>
      </c>
      <c r="B534" s="70" t="str">
        <f t="shared" si="55"/>
        <v/>
      </c>
      <c r="C534" s="70" t="s">
        <v>1810</v>
      </c>
      <c r="D534" s="70" t="str">
        <f t="shared" si="56"/>
        <v/>
      </c>
      <c r="E534" s="70" t="str">
        <f t="shared" si="57"/>
        <v/>
      </c>
      <c r="F534" s="70" t="str">
        <f t="shared" si="58"/>
        <v>&lt;/Sound&gt;</v>
      </c>
      <c r="G534" s="70" t="s">
        <v>1252</v>
      </c>
    </row>
    <row r="535" spans="1:7">
      <c r="A535" s="69" t="str">
        <f t="shared" si="61"/>
        <v>1</v>
      </c>
      <c r="B535" s="70" t="str">
        <f t="shared" si="55"/>
        <v>daily_goal_milestone_03_crown_shapeshift</v>
      </c>
      <c r="C535" s="70" t="s">
        <v>1810</v>
      </c>
      <c r="D535" s="70" t="str">
        <f t="shared" si="56"/>
        <v>达成日目标100%皇冠变身</v>
      </c>
      <c r="E535" s="70" t="str">
        <f t="shared" si="57"/>
        <v/>
      </c>
      <c r="F535" s="70" t="str">
        <f t="shared" si="58"/>
        <v>&lt;Sound Type="daily_goal_milestone_03_crown_shapeshift" Storage="Remote" Dec="达成日目标100%皇冠变身"&gt;</v>
      </c>
      <c r="G535" s="70" t="s">
        <v>1353</v>
      </c>
    </row>
    <row r="536" spans="1:7">
      <c r="A536" s="69" t="str">
        <f t="shared" si="61"/>
        <v>2</v>
      </c>
      <c r="B536" s="70" t="str">
        <f t="shared" si="55"/>
        <v/>
      </c>
      <c r="C536" s="70" t="s">
        <v>1810</v>
      </c>
      <c r="D536" s="70" t="str">
        <f t="shared" si="56"/>
        <v/>
      </c>
      <c r="E536" s="70" t="str">
        <f t="shared" si="57"/>
        <v>daily_goal_crown_fly_in_shapeshift</v>
      </c>
      <c r="F536" s="70" t="str">
        <f t="shared" si="58"/>
        <v xml:space="preserve">  &lt;Clip SoundPath="daily_goal_crown_fly_in_shapeshift" /&gt;</v>
      </c>
      <c r="G536" s="70" t="s">
        <v>1641</v>
      </c>
    </row>
    <row r="537" spans="1:7">
      <c r="A537" s="69" t="str">
        <f t="shared" si="61"/>
        <v>3</v>
      </c>
      <c r="B537" s="70" t="str">
        <f t="shared" si="55"/>
        <v/>
      </c>
      <c r="C537" s="70" t="s">
        <v>1810</v>
      </c>
      <c r="D537" s="70" t="str">
        <f t="shared" si="56"/>
        <v/>
      </c>
      <c r="E537" s="70" t="str">
        <f t="shared" si="57"/>
        <v/>
      </c>
      <c r="F537" s="70" t="str">
        <f t="shared" si="58"/>
        <v>&lt;/Sound&gt;</v>
      </c>
      <c r="G537" s="70" t="s">
        <v>1252</v>
      </c>
    </row>
    <row r="538" spans="1:7">
      <c r="A538" s="69" t="str">
        <f t="shared" si="61"/>
        <v>1</v>
      </c>
      <c r="B538" s="70" t="str">
        <f t="shared" si="55"/>
        <v>mission_complete_init</v>
      </c>
      <c r="C538" s="70" t="s">
        <v>1810</v>
      </c>
      <c r="D538" s="70" t="str">
        <f t="shared" si="56"/>
        <v>过关初始化，闪烁+文字</v>
      </c>
      <c r="E538" s="70" t="str">
        <f t="shared" si="57"/>
        <v/>
      </c>
      <c r="F538" s="70" t="str">
        <f t="shared" si="58"/>
        <v>&lt;Sound Type="mission_complete_init" Storage="Remote" Dec="过关初始化，闪烁+文字"&gt;</v>
      </c>
      <c r="G538" s="70" t="s">
        <v>1354</v>
      </c>
    </row>
    <row r="539" spans="1:7">
      <c r="A539" s="69" t="str">
        <f t="shared" si="61"/>
        <v>2</v>
      </c>
      <c r="B539" s="70" t="str">
        <f t="shared" si="55"/>
        <v/>
      </c>
      <c r="C539" s="70" t="s">
        <v>1810</v>
      </c>
      <c r="D539" s="70" t="str">
        <f t="shared" si="56"/>
        <v/>
      </c>
      <c r="E539" s="70" t="str">
        <f t="shared" si="57"/>
        <v>mission_complete_init</v>
      </c>
      <c r="F539" s="70" t="str">
        <f t="shared" si="58"/>
        <v xml:space="preserve">  &lt;Clip SoundPath="mission_complete_init" /&gt;</v>
      </c>
      <c r="G539" s="70" t="s">
        <v>1644</v>
      </c>
    </row>
    <row r="540" spans="1:7">
      <c r="A540" s="69" t="str">
        <f t="shared" si="61"/>
        <v>3</v>
      </c>
      <c r="B540" s="70" t="str">
        <f t="shared" si="55"/>
        <v/>
      </c>
      <c r="C540" s="70" t="s">
        <v>1810</v>
      </c>
      <c r="D540" s="70" t="str">
        <f t="shared" si="56"/>
        <v/>
      </c>
      <c r="E540" s="70" t="str">
        <f t="shared" si="57"/>
        <v/>
      </c>
      <c r="F540" s="70" t="str">
        <f t="shared" si="58"/>
        <v>&lt;/Sound&gt;</v>
      </c>
      <c r="G540" s="70" t="s">
        <v>1252</v>
      </c>
    </row>
    <row r="541" spans="1:7">
      <c r="A541" s="69" t="str">
        <f t="shared" si="61"/>
        <v>1</v>
      </c>
      <c r="B541" s="70" t="str">
        <f t="shared" si="55"/>
        <v>mission_complete_board_fly_in</v>
      </c>
      <c r="C541" s="70" t="s">
        <v>1810</v>
      </c>
      <c r="D541" s="70" t="str">
        <f t="shared" si="56"/>
        <v>结算面板飞入屏幕</v>
      </c>
      <c r="E541" s="70" t="str">
        <f t="shared" si="57"/>
        <v/>
      </c>
      <c r="F541" s="70" t="str">
        <f t="shared" si="58"/>
        <v>&lt;Sound Type="mission_complete_board_fly_in" Storage="Remote" Dec="结算面板飞入屏幕"&gt;</v>
      </c>
      <c r="G541" s="70" t="s">
        <v>1355</v>
      </c>
    </row>
    <row r="542" spans="1:7">
      <c r="A542" s="69" t="str">
        <f t="shared" si="61"/>
        <v>2</v>
      </c>
      <c r="B542" s="70" t="str">
        <f t="shared" si="55"/>
        <v/>
      </c>
      <c r="C542" s="70" t="s">
        <v>1810</v>
      </c>
      <c r="D542" s="70" t="str">
        <f t="shared" si="56"/>
        <v/>
      </c>
      <c r="E542" s="70" t="str">
        <f t="shared" si="57"/>
        <v>mission_complete_board_fly_in</v>
      </c>
      <c r="F542" s="70" t="str">
        <f t="shared" si="58"/>
        <v xml:space="preserve">  &lt;Clip SoundPath="mission_complete_board_fly_in" /&gt;</v>
      </c>
      <c r="G542" s="70" t="s">
        <v>1645</v>
      </c>
    </row>
    <row r="543" spans="1:7">
      <c r="A543" s="69" t="str">
        <f t="shared" si="61"/>
        <v>3</v>
      </c>
      <c r="B543" s="70" t="str">
        <f t="shared" si="55"/>
        <v/>
      </c>
      <c r="C543" s="70" t="s">
        <v>1810</v>
      </c>
      <c r="D543" s="70" t="str">
        <f t="shared" si="56"/>
        <v/>
      </c>
      <c r="E543" s="70" t="str">
        <f t="shared" si="57"/>
        <v/>
      </c>
      <c r="F543" s="70" t="str">
        <f t="shared" si="58"/>
        <v>&lt;/Sound&gt;</v>
      </c>
      <c r="G543" s="70" t="s">
        <v>1252</v>
      </c>
    </row>
    <row r="544" spans="1:7">
      <c r="A544" s="69" t="str">
        <f t="shared" si="61"/>
        <v>1</v>
      </c>
      <c r="B544" s="70" t="str">
        <f t="shared" si="55"/>
        <v>mission_complete_board_fly_out</v>
      </c>
      <c r="C544" s="70" t="s">
        <v>1810</v>
      </c>
      <c r="D544" s="70" t="str">
        <f t="shared" si="56"/>
        <v>结算面板飞出屏幕</v>
      </c>
      <c r="E544" s="70" t="str">
        <f t="shared" si="57"/>
        <v/>
      </c>
      <c r="F544" s="70" t="str">
        <f t="shared" si="58"/>
        <v>&lt;Sound Type="mission_complete_board_fly_out" Storage="Remote" Dec="结算面板飞出屏幕"&gt;</v>
      </c>
      <c r="G544" s="70" t="s">
        <v>1356</v>
      </c>
    </row>
    <row r="545" spans="1:7">
      <c r="A545" s="69" t="str">
        <f t="shared" si="61"/>
        <v>2</v>
      </c>
      <c r="B545" s="70" t="str">
        <f t="shared" si="55"/>
        <v/>
      </c>
      <c r="C545" s="70" t="s">
        <v>1810</v>
      </c>
      <c r="D545" s="70" t="str">
        <f t="shared" si="56"/>
        <v/>
      </c>
      <c r="E545" s="70" t="str">
        <f t="shared" si="57"/>
        <v>mission_complete_board_fly_in</v>
      </c>
      <c r="F545" s="70" t="str">
        <f t="shared" si="58"/>
        <v xml:space="preserve">  &lt;Clip SoundPath="mission_complete_board_fly_in" /&gt;</v>
      </c>
      <c r="G545" s="70" t="s">
        <v>1645</v>
      </c>
    </row>
    <row r="546" spans="1:7">
      <c r="A546" s="69" t="str">
        <f t="shared" si="61"/>
        <v>3</v>
      </c>
      <c r="B546" s="70" t="str">
        <f t="shared" si="55"/>
        <v/>
      </c>
      <c r="C546" s="70" t="s">
        <v>1810</v>
      </c>
      <c r="D546" s="70" t="str">
        <f t="shared" si="56"/>
        <v/>
      </c>
      <c r="E546" s="70" t="str">
        <f t="shared" si="57"/>
        <v/>
      </c>
      <c r="F546" s="70" t="str">
        <f t="shared" si="58"/>
        <v>&lt;/Sound&gt;</v>
      </c>
      <c r="G546" s="70" t="s">
        <v>1252</v>
      </c>
    </row>
    <row r="547" spans="1:7">
      <c r="A547" s="69" t="str">
        <f t="shared" si="61"/>
        <v>1</v>
      </c>
      <c r="B547" s="70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70" t="s">
        <v>1810</v>
      </c>
      <c r="D547" s="70" t="str">
        <f t="shared" ref="D547:D598" si="63">IF(ISERROR(FIND("Des=",G547))=FALSE,MID(G547,FIND("Des=""",G547)+5,FIND("""&gt;",G547)-FIND("Des=""",G547)-5),"")</f>
        <v>进入未解锁的关卡，锁跳动，提示未解锁</v>
      </c>
      <c r="E547" s="70" t="str">
        <f t="shared" ref="E547:E598" si="64">IF(ISERROR(FIND("&lt;Clip",G547))=FALSE,MID(G547,FIND("SoundPath=""",G547)+11,FIND(""" /&gt;",G547)-FIND("SoundPath=""",G547)-11),"")</f>
        <v/>
      </c>
      <c r="F547" s="70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70" t="s">
        <v>1357</v>
      </c>
    </row>
    <row r="548" spans="1:7">
      <c r="A548" s="69" t="str">
        <f t="shared" si="61"/>
        <v>2</v>
      </c>
      <c r="B548" s="70" t="str">
        <f t="shared" si="62"/>
        <v/>
      </c>
      <c r="C548" s="70" t="s">
        <v>1810</v>
      </c>
      <c r="D548" s="70" t="str">
        <f t="shared" si="63"/>
        <v/>
      </c>
      <c r="E548" s="70" t="str">
        <f t="shared" si="64"/>
        <v>mission_locked</v>
      </c>
      <c r="F548" s="70" t="str">
        <f t="shared" si="65"/>
        <v xml:space="preserve">  &lt;Clip SoundPath="mission_locked" /&gt;</v>
      </c>
      <c r="G548" s="70" t="s">
        <v>1646</v>
      </c>
    </row>
    <row r="549" spans="1:7">
      <c r="A549" s="69" t="str">
        <f t="shared" si="61"/>
        <v>3</v>
      </c>
      <c r="B549" s="70" t="str">
        <f t="shared" si="62"/>
        <v/>
      </c>
      <c r="C549" s="70" t="s">
        <v>1810</v>
      </c>
      <c r="D549" s="70" t="str">
        <f t="shared" si="63"/>
        <v/>
      </c>
      <c r="E549" s="70" t="str">
        <f t="shared" si="64"/>
        <v/>
      </c>
      <c r="F549" s="70" t="str">
        <f t="shared" si="65"/>
        <v>&lt;/Sound&gt;</v>
      </c>
      <c r="G549" s="70" t="s">
        <v>1252</v>
      </c>
    </row>
    <row r="550" spans="1:7">
      <c r="A550" s="69" t="str">
        <f t="shared" si="61"/>
        <v>1</v>
      </c>
      <c r="B550" s="70" t="str">
        <f t="shared" si="62"/>
        <v>mission_unlock_action</v>
      </c>
      <c r="C550" s="70" t="s">
        <v>1810</v>
      </c>
      <c r="D550" s="70" t="str">
        <f t="shared" si="63"/>
        <v>关卡锁打开</v>
      </c>
      <c r="E550" s="70" t="str">
        <f t="shared" si="64"/>
        <v/>
      </c>
      <c r="F550" s="70" t="str">
        <f t="shared" si="65"/>
        <v>&lt;Sound Type="mission_unlock_action" Storage="Remote" Dec="关卡锁打开"&gt;</v>
      </c>
      <c r="G550" s="70" t="s">
        <v>1358</v>
      </c>
    </row>
    <row r="551" spans="1:7">
      <c r="A551" s="69" t="str">
        <f t="shared" si="61"/>
        <v>2</v>
      </c>
      <c r="B551" s="70" t="str">
        <f t="shared" si="62"/>
        <v/>
      </c>
      <c r="C551" s="70" t="s">
        <v>1810</v>
      </c>
      <c r="D551" s="70" t="str">
        <f t="shared" si="63"/>
        <v/>
      </c>
      <c r="E551" s="70" t="str">
        <f t="shared" si="64"/>
        <v>mission_unlock_action</v>
      </c>
      <c r="F551" s="70" t="str">
        <f t="shared" si="65"/>
        <v xml:space="preserve">  &lt;Clip SoundPath="mission_unlock_action" /&gt;</v>
      </c>
      <c r="G551" s="70" t="s">
        <v>1647</v>
      </c>
    </row>
    <row r="552" spans="1:7">
      <c r="A552" s="69" t="str">
        <f t="shared" si="61"/>
        <v>3</v>
      </c>
      <c r="B552" s="70" t="str">
        <f t="shared" si="62"/>
        <v/>
      </c>
      <c r="C552" s="70" t="s">
        <v>1810</v>
      </c>
      <c r="D552" s="70" t="str">
        <f t="shared" si="63"/>
        <v/>
      </c>
      <c r="E552" s="70" t="str">
        <f t="shared" si="64"/>
        <v/>
      </c>
      <c r="F552" s="70" t="str">
        <f t="shared" si="65"/>
        <v>&lt;/Sound&gt;</v>
      </c>
      <c r="G552" s="70" t="s">
        <v>1252</v>
      </c>
    </row>
    <row r="553" spans="1:7">
      <c r="A553" s="69" t="str">
        <f t="shared" ref="A553:A554" si="66">IF(ISERROR(FIND("&lt;Sound",G553))=FALSE,"1",IF(ISERROR(FIND("&lt;Clip",G553))=FALSE,"2","3"))</f>
        <v>3</v>
      </c>
      <c r="B553" s="70" t="str">
        <f t="shared" si="62"/>
        <v/>
      </c>
      <c r="C553" s="70" t="s">
        <v>1810</v>
      </c>
      <c r="D553" s="70" t="str">
        <f t="shared" si="63"/>
        <v/>
      </c>
      <c r="E553" s="70" t="str">
        <f t="shared" si="64"/>
        <v/>
      </c>
      <c r="F553" s="70" t="str">
        <f t="shared" si="65"/>
        <v>&lt;!--========系统音效========--&gt;</v>
      </c>
      <c r="G553" s="70" t="s">
        <v>1806</v>
      </c>
    </row>
    <row r="554" spans="1:7">
      <c r="A554" s="69" t="str">
        <f t="shared" si="66"/>
        <v>1</v>
      </c>
      <c r="B554" s="70" t="str">
        <f t="shared" si="62"/>
        <v>system_charging_start</v>
      </c>
      <c r="C554" s="70" t="s">
        <v>1810</v>
      </c>
      <c r="D554" s="70" t="str">
        <f t="shared" si="63"/>
        <v>进入充电状态</v>
      </c>
      <c r="E554" s="70" t="str">
        <f t="shared" si="64"/>
        <v/>
      </c>
      <c r="F554" s="70" t="str">
        <f t="shared" si="65"/>
        <v>&lt;Sound Type="system_charging_start" Storage="Remote" Dec="进入充电状态"&gt;</v>
      </c>
      <c r="G554" s="70" t="s">
        <v>1365</v>
      </c>
    </row>
    <row r="555" spans="1:7">
      <c r="A555" s="69" t="str">
        <f t="shared" ref="A555:A586" si="67">IF(ISERROR(FIND("&lt;Sound",G555))=FALSE,"1",IF(ISERROR(FIND("&lt;Clip",G555))=FALSE,"2","3"))</f>
        <v>2</v>
      </c>
      <c r="B555" s="70" t="str">
        <f t="shared" si="62"/>
        <v/>
      </c>
      <c r="C555" s="70" t="s">
        <v>1810</v>
      </c>
      <c r="D555" s="70" t="str">
        <f t="shared" si="63"/>
        <v/>
      </c>
      <c r="E555" s="70" t="str">
        <f t="shared" si="64"/>
        <v>system_charging_start</v>
      </c>
      <c r="F555" s="70" t="str">
        <f t="shared" si="65"/>
        <v xml:space="preserve">  &lt;Clip SoundPath="system_charging_start" /&gt;</v>
      </c>
      <c r="G555" s="70" t="s">
        <v>1661</v>
      </c>
    </row>
    <row r="556" spans="1:7">
      <c r="A556" s="69" t="str">
        <f t="shared" si="67"/>
        <v>3</v>
      </c>
      <c r="B556" s="70" t="str">
        <f t="shared" si="62"/>
        <v/>
      </c>
      <c r="C556" s="70" t="s">
        <v>1810</v>
      </c>
      <c r="D556" s="70" t="str">
        <f t="shared" si="63"/>
        <v/>
      </c>
      <c r="E556" s="70" t="str">
        <f t="shared" si="64"/>
        <v/>
      </c>
      <c r="F556" s="70" t="str">
        <f t="shared" si="65"/>
        <v>&lt;/Sound&gt;</v>
      </c>
      <c r="G556" s="70" t="s">
        <v>1252</v>
      </c>
    </row>
    <row r="557" spans="1:7">
      <c r="A557" s="69" t="str">
        <f t="shared" si="67"/>
        <v>1</v>
      </c>
      <c r="B557" s="70" t="str">
        <f t="shared" si="62"/>
        <v>system_charging_low_battery_in</v>
      </c>
      <c r="C557" s="70" t="s">
        <v>1810</v>
      </c>
      <c r="D557" s="70" t="str">
        <f t="shared" si="63"/>
        <v>低电量救护车进入</v>
      </c>
      <c r="E557" s="70" t="str">
        <f t="shared" si="64"/>
        <v/>
      </c>
      <c r="F557" s="70" t="str">
        <f t="shared" si="65"/>
        <v>&lt;Sound Type="system_charging_low_battery_in" Storage="Remote" Dec="低电量救护车进入"&gt;</v>
      </c>
      <c r="G557" s="70" t="s">
        <v>1366</v>
      </c>
    </row>
    <row r="558" spans="1:7">
      <c r="A558" s="69" t="str">
        <f t="shared" si="67"/>
        <v>2</v>
      </c>
      <c r="B558" s="70" t="str">
        <f t="shared" si="62"/>
        <v/>
      </c>
      <c r="C558" s="70" t="s">
        <v>1810</v>
      </c>
      <c r="D558" s="70" t="str">
        <f t="shared" si="63"/>
        <v/>
      </c>
      <c r="E558" s="70" t="str">
        <f t="shared" si="64"/>
        <v>system_charging_low_battery_in</v>
      </c>
      <c r="F558" s="70" t="str">
        <f t="shared" si="65"/>
        <v xml:space="preserve">  &lt;Clip SoundPath="system_charging_low_battery_in" /&gt;</v>
      </c>
      <c r="G558" s="70" t="s">
        <v>1662</v>
      </c>
    </row>
    <row r="559" spans="1:7">
      <c r="A559" s="69" t="str">
        <f t="shared" si="67"/>
        <v>3</v>
      </c>
      <c r="B559" s="70" t="str">
        <f t="shared" si="62"/>
        <v/>
      </c>
      <c r="C559" s="70" t="s">
        <v>1810</v>
      </c>
      <c r="D559" s="70" t="str">
        <f t="shared" si="63"/>
        <v/>
      </c>
      <c r="E559" s="70" t="str">
        <f t="shared" si="64"/>
        <v/>
      </c>
      <c r="F559" s="70" t="str">
        <f t="shared" si="65"/>
        <v>&lt;/Sound&gt;</v>
      </c>
      <c r="G559" s="70" t="s">
        <v>1252</v>
      </c>
    </row>
    <row r="560" spans="1:7">
      <c r="A560" s="69" t="str">
        <f t="shared" si="67"/>
        <v>1</v>
      </c>
      <c r="B560" s="70" t="str">
        <f t="shared" si="62"/>
        <v>system_charging_low_battery_out</v>
      </c>
      <c r="C560" s="70" t="s">
        <v>1810</v>
      </c>
      <c r="D560" s="70" t="str">
        <f t="shared" si="63"/>
        <v>电量符号缩小到右下角</v>
      </c>
      <c r="E560" s="70" t="str">
        <f t="shared" si="64"/>
        <v/>
      </c>
      <c r="F560" s="70" t="str">
        <f t="shared" si="65"/>
        <v>&lt;Sound Type="system_charging_low_battery_out" Storage="Remote" Dec="电量符号缩小到右下角"&gt;</v>
      </c>
      <c r="G560" s="70" t="s">
        <v>1367</v>
      </c>
    </row>
    <row r="561" spans="1:7">
      <c r="A561" s="69" t="str">
        <f t="shared" si="67"/>
        <v>2</v>
      </c>
      <c r="B561" s="70" t="str">
        <f t="shared" si="62"/>
        <v/>
      </c>
      <c r="C561" s="70" t="s">
        <v>1810</v>
      </c>
      <c r="D561" s="70" t="str">
        <f t="shared" si="63"/>
        <v/>
      </c>
      <c r="E561" s="70" t="str">
        <f t="shared" si="64"/>
        <v>system_charging_low_battery_out</v>
      </c>
      <c r="F561" s="70" t="str">
        <f t="shared" si="65"/>
        <v xml:space="preserve">  &lt;Clip SoundPath="system_charging_low_battery_out" /&gt;</v>
      </c>
      <c r="G561" s="70" t="s">
        <v>1663</v>
      </c>
    </row>
    <row r="562" spans="1:7">
      <c r="A562" s="69" t="str">
        <f t="shared" si="67"/>
        <v>3</v>
      </c>
      <c r="B562" s="70" t="str">
        <f t="shared" si="62"/>
        <v/>
      </c>
      <c r="C562" s="70" t="s">
        <v>1810</v>
      </c>
      <c r="D562" s="70" t="str">
        <f t="shared" si="63"/>
        <v/>
      </c>
      <c r="E562" s="70" t="str">
        <f t="shared" si="64"/>
        <v/>
      </c>
      <c r="F562" s="70" t="str">
        <f t="shared" si="65"/>
        <v>&lt;/Sound&gt;</v>
      </c>
      <c r="G562" s="70" t="s">
        <v>1252</v>
      </c>
    </row>
    <row r="563" spans="1:7">
      <c r="A563" s="69" t="str">
        <f t="shared" si="67"/>
        <v>1</v>
      </c>
      <c r="B563" s="70" t="str">
        <f t="shared" si="62"/>
        <v>system_button_click</v>
      </c>
      <c r="C563" s="70" t="s">
        <v>1810</v>
      </c>
      <c r="D563" s="70" t="str">
        <f t="shared" si="63"/>
        <v>点击按钮</v>
      </c>
      <c r="E563" s="70" t="str">
        <f t="shared" si="64"/>
        <v/>
      </c>
      <c r="F563" s="70" t="str">
        <f t="shared" si="65"/>
        <v>&lt;Sound Type="system_button_click" Storage="Remote" Dec="点击按钮"&gt;</v>
      </c>
      <c r="G563" s="70" t="s">
        <v>1368</v>
      </c>
    </row>
    <row r="564" spans="1:7">
      <c r="A564" s="69" t="str">
        <f t="shared" si="67"/>
        <v>2</v>
      </c>
      <c r="B564" s="70" t="str">
        <f t="shared" si="62"/>
        <v/>
      </c>
      <c r="C564" s="70" t="s">
        <v>1810</v>
      </c>
      <c r="D564" s="70" t="str">
        <f t="shared" si="63"/>
        <v/>
      </c>
      <c r="E564" s="70" t="str">
        <f t="shared" si="64"/>
        <v>system_button_click_01</v>
      </c>
      <c r="F564" s="70" t="str">
        <f t="shared" si="65"/>
        <v xml:space="preserve">  &lt;Clip SoundPath="system_button_click_01" /&gt;</v>
      </c>
      <c r="G564" s="70" t="s">
        <v>1664</v>
      </c>
    </row>
    <row r="565" spans="1:7">
      <c r="A565" s="69" t="str">
        <f t="shared" si="67"/>
        <v>3</v>
      </c>
      <c r="B565" s="70" t="str">
        <f t="shared" si="62"/>
        <v/>
      </c>
      <c r="C565" s="70" t="s">
        <v>1810</v>
      </c>
      <c r="D565" s="70" t="str">
        <f t="shared" si="63"/>
        <v/>
      </c>
      <c r="E565" s="70" t="str">
        <f t="shared" si="64"/>
        <v/>
      </c>
      <c r="F565" s="70" t="str">
        <f t="shared" si="65"/>
        <v>&lt;/Sound&gt;</v>
      </c>
      <c r="G565" s="70" t="s">
        <v>1252</v>
      </c>
    </row>
    <row r="566" spans="1:7">
      <c r="A566" s="69" t="str">
        <f t="shared" si="67"/>
        <v>1</v>
      </c>
      <c r="B566" s="70" t="str">
        <f t="shared" si="62"/>
        <v>popup_alarm_sync</v>
      </c>
      <c r="C566" s="70" t="s">
        <v>1810</v>
      </c>
      <c r="D566" s="70" t="str">
        <f t="shared" si="63"/>
        <v>闹钟设置已在水杯生效</v>
      </c>
      <c r="E566" s="70" t="str">
        <f t="shared" si="64"/>
        <v/>
      </c>
      <c r="F566" s="70" t="str">
        <f t="shared" si="65"/>
        <v>&lt;Sound Type="popup_alarm_sync" Storage="Remote" Dec="闹钟设置已在水杯生效"&gt;</v>
      </c>
      <c r="G566" s="70" t="s">
        <v>1369</v>
      </c>
    </row>
    <row r="567" spans="1:7">
      <c r="A567" s="69" t="str">
        <f t="shared" si="67"/>
        <v>2</v>
      </c>
      <c r="B567" s="70" t="str">
        <f t="shared" si="62"/>
        <v/>
      </c>
      <c r="C567" s="70" t="s">
        <v>1810</v>
      </c>
      <c r="D567" s="70" t="str">
        <f t="shared" si="63"/>
        <v/>
      </c>
      <c r="E567" s="70" t="str">
        <f t="shared" si="64"/>
        <v>popup_alarm_sync</v>
      </c>
      <c r="F567" s="70" t="str">
        <f t="shared" si="65"/>
        <v xml:space="preserve">  &lt;Clip SoundPath="popup_alarm_sync" /&gt;</v>
      </c>
      <c r="G567" s="70" t="s">
        <v>1665</v>
      </c>
    </row>
    <row r="568" spans="1:7">
      <c r="A568" s="69" t="str">
        <f t="shared" si="67"/>
        <v>3</v>
      </c>
      <c r="B568" s="70" t="str">
        <f t="shared" si="62"/>
        <v/>
      </c>
      <c r="C568" s="70" t="s">
        <v>1810</v>
      </c>
      <c r="D568" s="70" t="str">
        <f t="shared" si="63"/>
        <v/>
      </c>
      <c r="E568" s="70" t="str">
        <f t="shared" si="64"/>
        <v/>
      </c>
      <c r="F568" s="70" t="str">
        <f t="shared" si="65"/>
        <v>&lt;/Sound&gt;</v>
      </c>
      <c r="G568" s="70" t="s">
        <v>1252</v>
      </c>
    </row>
    <row r="569" spans="1:7">
      <c r="A569" s="69" t="str">
        <f t="shared" si="67"/>
        <v>1</v>
      </c>
      <c r="B569" s="70" t="str">
        <f t="shared" si="62"/>
        <v>popup_dailygoal_sync</v>
      </c>
      <c r="C569" s="70" t="s">
        <v>1810</v>
      </c>
      <c r="D569" s="70" t="str">
        <f t="shared" si="63"/>
        <v>饮水目标更改已在水杯生效</v>
      </c>
      <c r="E569" s="70" t="str">
        <f t="shared" si="64"/>
        <v/>
      </c>
      <c r="F569" s="70" t="str">
        <f t="shared" si="65"/>
        <v>&lt;Sound Type="popup_dailygoal_sync" Storage="Remote" Dec="饮水目标更改已在水杯生效"&gt;</v>
      </c>
      <c r="G569" s="70" t="s">
        <v>1370</v>
      </c>
    </row>
    <row r="570" spans="1:7">
      <c r="A570" s="69" t="str">
        <f t="shared" si="67"/>
        <v>2</v>
      </c>
      <c r="B570" s="70" t="str">
        <f t="shared" si="62"/>
        <v/>
      </c>
      <c r="C570" s="70" t="s">
        <v>1810</v>
      </c>
      <c r="D570" s="70" t="str">
        <f t="shared" si="63"/>
        <v/>
      </c>
      <c r="E570" s="70" t="str">
        <f t="shared" si="64"/>
        <v>popup_dailygoal_sync</v>
      </c>
      <c r="F570" s="70" t="str">
        <f t="shared" si="65"/>
        <v xml:space="preserve">  &lt;Clip SoundPath="popup_dailygoal_sync" /&gt;</v>
      </c>
      <c r="G570" s="70" t="s">
        <v>1666</v>
      </c>
    </row>
    <row r="571" spans="1:7">
      <c r="A571" s="69" t="str">
        <f t="shared" si="67"/>
        <v>3</v>
      </c>
      <c r="B571" s="70" t="str">
        <f t="shared" si="62"/>
        <v/>
      </c>
      <c r="C571" s="70" t="s">
        <v>1810</v>
      </c>
      <c r="D571" s="70" t="str">
        <f t="shared" si="63"/>
        <v/>
      </c>
      <c r="E571" s="70" t="str">
        <f t="shared" si="64"/>
        <v/>
      </c>
      <c r="F571" s="70" t="str">
        <f t="shared" si="65"/>
        <v>&lt;/Sound&gt;</v>
      </c>
      <c r="G571" s="70" t="s">
        <v>1252</v>
      </c>
    </row>
    <row r="572" spans="1:7">
      <c r="A572" s="69" t="str">
        <f t="shared" si="67"/>
        <v>1</v>
      </c>
      <c r="B572" s="70" t="str">
        <f t="shared" si="62"/>
        <v>popup_donotdisturb_sync</v>
      </c>
      <c r="C572" s="70" t="s">
        <v>1810</v>
      </c>
      <c r="D572" s="70" t="str">
        <f t="shared" si="63"/>
        <v>勿扰模式更改已在水杯生效</v>
      </c>
      <c r="E572" s="70" t="str">
        <f t="shared" si="64"/>
        <v/>
      </c>
      <c r="F572" s="70" t="str">
        <f t="shared" si="65"/>
        <v>&lt;Sound Type="popup_donotdisturb_sync" Storage="Remote" Dec="勿扰模式更改已在水杯生效"&gt;</v>
      </c>
      <c r="G572" s="70" t="s">
        <v>1371</v>
      </c>
    </row>
    <row r="573" spans="1:7">
      <c r="A573" s="69" t="str">
        <f t="shared" si="67"/>
        <v>2</v>
      </c>
      <c r="B573" s="70" t="str">
        <f t="shared" si="62"/>
        <v/>
      </c>
      <c r="C573" s="70" t="s">
        <v>1810</v>
      </c>
      <c r="D573" s="70" t="str">
        <f t="shared" si="63"/>
        <v/>
      </c>
      <c r="E573" s="70" t="str">
        <f t="shared" si="64"/>
        <v>popup_donotdisturb_sync</v>
      </c>
      <c r="F573" s="70" t="str">
        <f t="shared" si="65"/>
        <v xml:space="preserve">  &lt;Clip SoundPath="popup_donotdisturb_sync" /&gt;</v>
      </c>
      <c r="G573" s="70" t="s">
        <v>1667</v>
      </c>
    </row>
    <row r="574" spans="1:7">
      <c r="A574" s="69" t="str">
        <f t="shared" si="67"/>
        <v>3</v>
      </c>
      <c r="B574" s="70" t="str">
        <f t="shared" si="62"/>
        <v/>
      </c>
      <c r="C574" s="70" t="s">
        <v>1810</v>
      </c>
      <c r="D574" s="70" t="str">
        <f t="shared" si="63"/>
        <v/>
      </c>
      <c r="E574" s="70" t="str">
        <f t="shared" si="64"/>
        <v/>
      </c>
      <c r="F574" s="70" t="str">
        <f t="shared" si="65"/>
        <v>&lt;/Sound&gt;</v>
      </c>
      <c r="G574" s="70" t="s">
        <v>1252</v>
      </c>
    </row>
    <row r="575" spans="1:7">
      <c r="A575" s="69" t="str">
        <f t="shared" si="67"/>
        <v>1</v>
      </c>
      <c r="B575" s="70" t="str">
        <f t="shared" si="62"/>
        <v>popup_newapk_sync</v>
      </c>
      <c r="C575" s="70" t="s">
        <v>1810</v>
      </c>
      <c r="D575" s="70" t="str">
        <f t="shared" si="63"/>
        <v>新的APK下载完成，等待升级</v>
      </c>
      <c r="E575" s="70" t="str">
        <f t="shared" si="64"/>
        <v/>
      </c>
      <c r="F575" s="70" t="str">
        <f t="shared" si="65"/>
        <v>&lt;Sound Type="popup_newapk_sync" Storage="Remote" Dec="新的APK下载完成，等待升级"&gt;</v>
      </c>
      <c r="G575" s="70" t="s">
        <v>1372</v>
      </c>
    </row>
    <row r="576" spans="1:7">
      <c r="A576" s="69" t="str">
        <f t="shared" si="67"/>
        <v>2</v>
      </c>
      <c r="B576" s="70" t="str">
        <f t="shared" si="62"/>
        <v/>
      </c>
      <c r="C576" s="70" t="s">
        <v>1810</v>
      </c>
      <c r="D576" s="70" t="str">
        <f t="shared" si="63"/>
        <v/>
      </c>
      <c r="E576" s="70" t="str">
        <f t="shared" si="64"/>
        <v>popup_newapk_sync</v>
      </c>
      <c r="F576" s="70" t="str">
        <f t="shared" si="65"/>
        <v xml:space="preserve">  &lt;Clip SoundPath="popup_newapk_sync" /&gt;</v>
      </c>
      <c r="G576" s="70" t="s">
        <v>1668</v>
      </c>
    </row>
    <row r="577" spans="1:7">
      <c r="A577" s="69" t="str">
        <f t="shared" si="67"/>
        <v>3</v>
      </c>
      <c r="B577" s="70" t="str">
        <f t="shared" si="62"/>
        <v/>
      </c>
      <c r="C577" s="70" t="s">
        <v>1810</v>
      </c>
      <c r="D577" s="70" t="str">
        <f t="shared" si="63"/>
        <v/>
      </c>
      <c r="E577" s="70" t="str">
        <f t="shared" si="64"/>
        <v/>
      </c>
      <c r="F577" s="70" t="str">
        <f t="shared" si="65"/>
        <v>&lt;/Sound&gt;</v>
      </c>
      <c r="G577" s="70" t="s">
        <v>1252</v>
      </c>
    </row>
    <row r="578" spans="1:7">
      <c r="A578" s="69" t="str">
        <f t="shared" si="67"/>
        <v>1</v>
      </c>
      <c r="B578" s="70" t="str">
        <f t="shared" si="62"/>
        <v>popup_no_network</v>
      </c>
      <c r="C578" s="70" t="s">
        <v>1810</v>
      </c>
      <c r="D578" s="70" t="str">
        <f t="shared" si="63"/>
        <v>天猫没有网络</v>
      </c>
      <c r="E578" s="70" t="str">
        <f t="shared" si="64"/>
        <v/>
      </c>
      <c r="F578" s="70" t="str">
        <f t="shared" si="65"/>
        <v>&lt;Sound Type="popup_no_network" Storage="Remote" Dec="天猫没有网络"&gt;</v>
      </c>
      <c r="G578" s="70" t="s">
        <v>1373</v>
      </c>
    </row>
    <row r="579" spans="1:7">
      <c r="A579" s="69" t="str">
        <f t="shared" si="67"/>
        <v>2</v>
      </c>
      <c r="B579" s="70" t="str">
        <f t="shared" si="62"/>
        <v/>
      </c>
      <c r="C579" s="70" t="s">
        <v>1810</v>
      </c>
      <c r="D579" s="70" t="str">
        <f t="shared" si="63"/>
        <v/>
      </c>
      <c r="E579" s="70" t="str">
        <f t="shared" si="64"/>
        <v>ai_popup_no_network</v>
      </c>
      <c r="F579" s="70" t="str">
        <f t="shared" si="65"/>
        <v xml:space="preserve">  &lt;Clip SoundPath="ai_popup_no_network" /&gt;</v>
      </c>
      <c r="G579" s="70" t="s">
        <v>1669</v>
      </c>
    </row>
    <row r="580" spans="1:7">
      <c r="A580" s="69" t="str">
        <f t="shared" si="67"/>
        <v>3</v>
      </c>
      <c r="B580" s="70" t="str">
        <f t="shared" si="62"/>
        <v/>
      </c>
      <c r="C580" s="70" t="s">
        <v>1810</v>
      </c>
      <c r="D580" s="70" t="str">
        <f t="shared" si="63"/>
        <v/>
      </c>
      <c r="E580" s="70" t="str">
        <f t="shared" si="64"/>
        <v/>
      </c>
      <c r="F580" s="70" t="str">
        <f t="shared" si="65"/>
        <v>&lt;/Sound&gt;</v>
      </c>
      <c r="G580" s="70" t="s">
        <v>1252</v>
      </c>
    </row>
    <row r="581" spans="1:7">
      <c r="A581" s="69" t="str">
        <f t="shared" si="67"/>
        <v>1</v>
      </c>
      <c r="B581" s="70" t="str">
        <f t="shared" si="62"/>
        <v>popup_no_notauthorized</v>
      </c>
      <c r="C581" s="70" t="s">
        <v>1810</v>
      </c>
      <c r="D581" s="70" t="str">
        <f t="shared" si="63"/>
        <v>天猫未授权</v>
      </c>
      <c r="E581" s="70" t="str">
        <f t="shared" si="64"/>
        <v/>
      </c>
      <c r="F581" s="70" t="str">
        <f t="shared" si="65"/>
        <v>&lt;Sound Type="popup_no_notauthorized" Storage="Remote" Dec="天猫未授权"&gt;</v>
      </c>
      <c r="G581" s="70" t="s">
        <v>1374</v>
      </c>
    </row>
    <row r="582" spans="1:7">
      <c r="A582" s="69" t="str">
        <f t="shared" si="67"/>
        <v>2</v>
      </c>
      <c r="B582" s="70" t="str">
        <f t="shared" si="62"/>
        <v/>
      </c>
      <c r="C582" s="70" t="s">
        <v>1810</v>
      </c>
      <c r="D582" s="70" t="str">
        <f t="shared" si="63"/>
        <v/>
      </c>
      <c r="E582" s="70" t="str">
        <f t="shared" si="64"/>
        <v>ai_popup_notauthorized</v>
      </c>
      <c r="F582" s="70" t="str">
        <f t="shared" si="65"/>
        <v xml:space="preserve">  &lt;Clip SoundPath="ai_popup_notauthorized" /&gt;</v>
      </c>
      <c r="G582" s="70" t="s">
        <v>1670</v>
      </c>
    </row>
    <row r="583" spans="1:7">
      <c r="A583" s="69" t="str">
        <f t="shared" si="67"/>
        <v>3</v>
      </c>
      <c r="B583" s="70" t="str">
        <f t="shared" si="62"/>
        <v/>
      </c>
      <c r="C583" s="70" t="s">
        <v>1810</v>
      </c>
      <c r="D583" s="70" t="str">
        <f t="shared" si="63"/>
        <v/>
      </c>
      <c r="E583" s="70" t="str">
        <f t="shared" si="64"/>
        <v/>
      </c>
      <c r="F583" s="70" t="str">
        <f t="shared" si="65"/>
        <v>&lt;/Sound&gt;</v>
      </c>
      <c r="G583" s="70" t="s">
        <v>1252</v>
      </c>
    </row>
    <row r="584" spans="1:7">
      <c r="A584" s="69" t="str">
        <f t="shared" si="67"/>
        <v>3</v>
      </c>
      <c r="B584" s="70" t="str">
        <f t="shared" si="62"/>
        <v/>
      </c>
      <c r="C584" s="70" t="s">
        <v>1810</v>
      </c>
      <c r="D584" s="70" t="str">
        <f t="shared" si="63"/>
        <v/>
      </c>
      <c r="E584" s="70" t="str">
        <f t="shared" si="64"/>
        <v/>
      </c>
      <c r="F584" s="70" t="str">
        <f t="shared" si="65"/>
        <v>&lt;!--========闹铃========--&gt;</v>
      </c>
      <c r="G584" s="70" t="s">
        <v>1807</v>
      </c>
    </row>
    <row r="585" spans="1:7">
      <c r="A585" s="69" t="str">
        <f t="shared" si="67"/>
        <v>1</v>
      </c>
      <c r="B585" s="70" t="str">
        <f t="shared" si="62"/>
        <v>alarm_morning</v>
      </c>
      <c r="C585" s="70" t="s">
        <v>1810</v>
      </c>
      <c r="D585" s="70" t="str">
        <f t="shared" si="63"/>
        <v>起床闹铃</v>
      </c>
      <c r="E585" s="70" t="str">
        <f t="shared" si="64"/>
        <v/>
      </c>
      <c r="F585" s="70" t="str">
        <f t="shared" si="65"/>
        <v>&lt;Sound Type="alarm_morning" Storage="Remote" Dec="起床闹铃"&gt;</v>
      </c>
      <c r="G585" s="70" t="s">
        <v>1375</v>
      </c>
    </row>
    <row r="586" spans="1:7">
      <c r="A586" s="69" t="str">
        <f t="shared" si="67"/>
        <v>2</v>
      </c>
      <c r="B586" s="70" t="str">
        <f t="shared" si="62"/>
        <v/>
      </c>
      <c r="C586" s="70" t="s">
        <v>1810</v>
      </c>
      <c r="D586" s="70" t="str">
        <f t="shared" si="63"/>
        <v/>
      </c>
      <c r="E586" s="70" t="str">
        <f t="shared" si="64"/>
        <v>alarm_morning</v>
      </c>
      <c r="F586" s="70" t="str">
        <f t="shared" si="65"/>
        <v xml:space="preserve">  &lt;Clip SoundPath="alarm_morning" /&gt;</v>
      </c>
      <c r="G586" s="70" t="s">
        <v>1671</v>
      </c>
    </row>
    <row r="587" spans="1:7">
      <c r="A587" s="69" t="str">
        <f t="shared" ref="A587:A614" si="68">IF(ISERROR(FIND("&lt;Sound",G587))=FALSE,"1",IF(ISERROR(FIND("&lt;Clip",G587))=FALSE,"2","3"))</f>
        <v>3</v>
      </c>
      <c r="B587" s="70" t="str">
        <f t="shared" si="62"/>
        <v/>
      </c>
      <c r="C587" s="70" t="s">
        <v>1810</v>
      </c>
      <c r="D587" s="70" t="str">
        <f t="shared" si="63"/>
        <v/>
      </c>
      <c r="E587" s="70" t="str">
        <f t="shared" si="64"/>
        <v/>
      </c>
      <c r="F587" s="70" t="str">
        <f t="shared" si="65"/>
        <v>&lt;/Sound&gt;</v>
      </c>
      <c r="G587" s="70" t="s">
        <v>1252</v>
      </c>
    </row>
    <row r="588" spans="1:7">
      <c r="A588" s="69" t="str">
        <f t="shared" si="68"/>
        <v>1</v>
      </c>
      <c r="B588" s="70" t="str">
        <f t="shared" si="62"/>
        <v>alarm_other</v>
      </c>
      <c r="C588" s="70" t="s">
        <v>1810</v>
      </c>
      <c r="D588" s="70" t="str">
        <f t="shared" si="63"/>
        <v>其他闹铃</v>
      </c>
      <c r="E588" s="70" t="str">
        <f t="shared" si="64"/>
        <v/>
      </c>
      <c r="F588" s="70" t="str">
        <f t="shared" si="65"/>
        <v>&lt;Sound Type="alarm_other" Storage="Remote" Dec="其他闹铃"&gt;</v>
      </c>
      <c r="G588" s="70" t="s">
        <v>1376</v>
      </c>
    </row>
    <row r="589" spans="1:7">
      <c r="A589" s="69" t="str">
        <f t="shared" si="68"/>
        <v>2</v>
      </c>
      <c r="B589" s="70" t="str">
        <f t="shared" si="62"/>
        <v/>
      </c>
      <c r="C589" s="70" t="s">
        <v>1810</v>
      </c>
      <c r="D589" s="70" t="str">
        <f t="shared" si="63"/>
        <v/>
      </c>
      <c r="E589" s="70" t="str">
        <f t="shared" si="64"/>
        <v>alarm_other</v>
      </c>
      <c r="F589" s="70" t="str">
        <f t="shared" si="65"/>
        <v xml:space="preserve">  &lt;Clip SoundPath="alarm_other" /&gt;</v>
      </c>
      <c r="G589" s="70" t="s">
        <v>1672</v>
      </c>
    </row>
    <row r="590" spans="1:7">
      <c r="A590" s="69" t="str">
        <f t="shared" si="68"/>
        <v>3</v>
      </c>
      <c r="B590" s="70" t="str">
        <f t="shared" si="62"/>
        <v/>
      </c>
      <c r="C590" s="70" t="s">
        <v>1810</v>
      </c>
      <c r="D590" s="70" t="str">
        <f t="shared" si="63"/>
        <v/>
      </c>
      <c r="E590" s="70" t="str">
        <f t="shared" si="64"/>
        <v/>
      </c>
      <c r="F590" s="70" t="str">
        <f t="shared" si="65"/>
        <v>&lt;/Sound&gt;</v>
      </c>
      <c r="G590" s="70" t="s">
        <v>1252</v>
      </c>
    </row>
    <row r="591" spans="1:7">
      <c r="A591" s="69" t="str">
        <f t="shared" si="68"/>
        <v>1</v>
      </c>
      <c r="B591" s="70" t="str">
        <f t="shared" si="62"/>
        <v>alarm_sleep</v>
      </c>
      <c r="C591" s="70" t="s">
        <v>1810</v>
      </c>
      <c r="D591" s="70" t="str">
        <f t="shared" si="63"/>
        <v>睡觉闹铃</v>
      </c>
      <c r="E591" s="70" t="str">
        <f t="shared" si="64"/>
        <v/>
      </c>
      <c r="F591" s="70" t="str">
        <f t="shared" si="65"/>
        <v>&lt;Sound Type="alarm_sleep" Storage="Remote" Dec="睡觉闹铃"&gt;</v>
      </c>
      <c r="G591" s="70" t="s">
        <v>1377</v>
      </c>
    </row>
    <row r="592" spans="1:7">
      <c r="A592" s="69" t="str">
        <f t="shared" si="68"/>
        <v>2</v>
      </c>
      <c r="B592" s="70" t="str">
        <f t="shared" si="62"/>
        <v/>
      </c>
      <c r="C592" s="70" t="s">
        <v>1810</v>
      </c>
      <c r="D592" s="70" t="str">
        <f t="shared" si="63"/>
        <v/>
      </c>
      <c r="E592" s="70" t="str">
        <f t="shared" si="64"/>
        <v>alarm_sleep</v>
      </c>
      <c r="F592" s="70" t="str">
        <f t="shared" si="65"/>
        <v xml:space="preserve">  &lt;Clip SoundPath="alarm_sleep" /&gt;</v>
      </c>
      <c r="G592" s="70" t="s">
        <v>1673</v>
      </c>
    </row>
    <row r="593" spans="1:7">
      <c r="A593" s="69" t="str">
        <f t="shared" si="68"/>
        <v>3</v>
      </c>
      <c r="B593" s="70" t="str">
        <f t="shared" si="62"/>
        <v/>
      </c>
      <c r="C593" s="70" t="s">
        <v>1810</v>
      </c>
      <c r="D593" s="70" t="str">
        <f t="shared" si="63"/>
        <v/>
      </c>
      <c r="E593" s="70" t="str">
        <f t="shared" si="64"/>
        <v/>
      </c>
      <c r="F593" s="70" t="str">
        <f t="shared" si="65"/>
        <v>&lt;/Sound&gt;</v>
      </c>
      <c r="G593" s="70" t="s">
        <v>1252</v>
      </c>
    </row>
    <row r="594" spans="1:7">
      <c r="A594" s="69" t="str">
        <f t="shared" si="68"/>
        <v>1</v>
      </c>
      <c r="B594" s="70" t="str">
        <f t="shared" si="62"/>
        <v>alarm_study</v>
      </c>
      <c r="C594" s="70" t="s">
        <v>1810</v>
      </c>
      <c r="D594" s="70" t="str">
        <f t="shared" si="63"/>
        <v>学习闹铃</v>
      </c>
      <c r="E594" s="70" t="str">
        <f t="shared" si="64"/>
        <v/>
      </c>
      <c r="F594" s="70" t="str">
        <f t="shared" si="65"/>
        <v>&lt;Sound Type="alarm_study" Storage="Remote" Dec="学习闹铃"&gt;</v>
      </c>
      <c r="G594" s="70" t="s">
        <v>1378</v>
      </c>
    </row>
    <row r="595" spans="1:7">
      <c r="A595" s="69" t="str">
        <f t="shared" si="68"/>
        <v>2</v>
      </c>
      <c r="B595" s="70" t="str">
        <f t="shared" si="62"/>
        <v/>
      </c>
      <c r="C595" s="70" t="s">
        <v>1810</v>
      </c>
      <c r="D595" s="70" t="str">
        <f t="shared" si="63"/>
        <v/>
      </c>
      <c r="E595" s="70" t="str">
        <f t="shared" si="64"/>
        <v>alarm_study</v>
      </c>
      <c r="F595" s="70" t="str">
        <f t="shared" si="65"/>
        <v xml:space="preserve">  &lt;Clip SoundPath="alarm_study" /&gt;</v>
      </c>
      <c r="G595" s="70" t="s">
        <v>1674</v>
      </c>
    </row>
    <row r="596" spans="1:7">
      <c r="A596" s="69" t="str">
        <f t="shared" si="68"/>
        <v>3</v>
      </c>
      <c r="B596" s="70" t="str">
        <f t="shared" si="62"/>
        <v/>
      </c>
      <c r="C596" s="70" t="s">
        <v>1810</v>
      </c>
      <c r="D596" s="70" t="str">
        <f t="shared" si="63"/>
        <v/>
      </c>
      <c r="E596" s="70" t="str">
        <f t="shared" si="64"/>
        <v/>
      </c>
      <c r="F596" s="70" t="str">
        <f t="shared" si="65"/>
        <v>&lt;/Sound&gt;</v>
      </c>
      <c r="G596" s="70" t="s">
        <v>1252</v>
      </c>
    </row>
    <row r="597" spans="1:7">
      <c r="A597" s="69" t="str">
        <f t="shared" si="68"/>
        <v>3</v>
      </c>
      <c r="B597" s="70" t="str">
        <f t="shared" si="62"/>
        <v/>
      </c>
      <c r="C597" s="70" t="s">
        <v>1810</v>
      </c>
      <c r="D597" s="70" t="str">
        <f t="shared" si="63"/>
        <v/>
      </c>
      <c r="E597" s="70" t="str">
        <f t="shared" si="64"/>
        <v/>
      </c>
      <c r="F597" s="70" t="str">
        <f t="shared" si="65"/>
        <v>&lt;!--========天猫精灵========--&gt;</v>
      </c>
      <c r="G597" s="70" t="s">
        <v>1808</v>
      </c>
    </row>
    <row r="598" spans="1:7">
      <c r="A598" s="69" t="str">
        <f t="shared" si="68"/>
        <v>1</v>
      </c>
      <c r="B598" s="70" t="str">
        <f t="shared" si="62"/>
        <v>AI_scene_vad</v>
      </c>
      <c r="C598" s="70" t="s">
        <v>1810</v>
      </c>
      <c r="D598" s="70" t="str">
        <f t="shared" si="63"/>
        <v>天猫精灵开始收音的音效</v>
      </c>
      <c r="E598" s="70" t="str">
        <f t="shared" si="64"/>
        <v/>
      </c>
      <c r="F598" s="70" t="str">
        <f t="shared" si="65"/>
        <v>&lt;Sound Type="AI_scene_vad" Storage="Remote" Dec="天猫精灵开始收音的音效"&gt;</v>
      </c>
      <c r="G598" s="70" t="s">
        <v>1379</v>
      </c>
    </row>
    <row r="599" spans="1:7">
      <c r="A599" s="69" t="str">
        <f t="shared" si="68"/>
        <v>2</v>
      </c>
      <c r="B599" s="70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70" t="s">
        <v>1810</v>
      </c>
      <c r="D599" s="70" t="str">
        <f t="shared" ref="D599:D662" si="70">IF(ISERROR(FIND("Des=",G599))=FALSE,MID(G599,FIND("Des=""",G599)+5,FIND("""&gt;",G599)-FIND("Des=""",G599)-5),"")</f>
        <v/>
      </c>
      <c r="E599" s="70" t="str">
        <f t="shared" ref="E599:E662" si="71">IF(ISERROR(FIND("&lt;Clip",G599))=FALSE,MID(G599,FIND("SoundPath=""",G599)+11,FIND(""" /&gt;",G599)-FIND("SoundPath=""",G599)-11),"")</f>
        <v>AI_scene_vad</v>
      </c>
      <c r="F599" s="70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70" t="s">
        <v>1675</v>
      </c>
    </row>
    <row r="600" spans="1:7">
      <c r="A600" s="69" t="str">
        <f t="shared" si="68"/>
        <v>3</v>
      </c>
      <c r="B600" s="70" t="str">
        <f t="shared" si="69"/>
        <v/>
      </c>
      <c r="C600" s="70" t="s">
        <v>1810</v>
      </c>
      <c r="D600" s="70" t="str">
        <f t="shared" si="70"/>
        <v/>
      </c>
      <c r="E600" s="70" t="str">
        <f t="shared" si="71"/>
        <v/>
      </c>
      <c r="F600" s="70" t="str">
        <f t="shared" si="72"/>
        <v>&lt;/Sound&gt;</v>
      </c>
      <c r="G600" s="70" t="s">
        <v>1252</v>
      </c>
    </row>
    <row r="601" spans="1:7">
      <c r="A601" s="69" t="str">
        <f t="shared" si="68"/>
        <v>1</v>
      </c>
      <c r="B601" s="70" t="str">
        <f t="shared" si="69"/>
        <v>ai_popup_not_activated</v>
      </c>
      <c r="C601" s="70" t="s">
        <v>1810</v>
      </c>
      <c r="D601" s="70" t="str">
        <f t="shared" si="70"/>
        <v>天猫精灵没配对的音效</v>
      </c>
      <c r="E601" s="70" t="str">
        <f t="shared" si="71"/>
        <v/>
      </c>
      <c r="F601" s="70" t="str">
        <f t="shared" si="72"/>
        <v>&lt;Sound Type="ai_popup_not_activated" Storage="Remote" Dec="天猫精灵没配对的音效"&gt;</v>
      </c>
      <c r="G601" s="70" t="s">
        <v>1380</v>
      </c>
    </row>
    <row r="602" spans="1:7">
      <c r="A602" s="69" t="str">
        <f t="shared" si="68"/>
        <v>2</v>
      </c>
      <c r="B602" s="70" t="str">
        <f t="shared" si="69"/>
        <v/>
      </c>
      <c r="C602" s="70" t="s">
        <v>1810</v>
      </c>
      <c r="D602" s="70" t="str">
        <f t="shared" si="70"/>
        <v/>
      </c>
      <c r="E602" s="70" t="str">
        <f t="shared" si="71"/>
        <v>ai_popup_not_activated</v>
      </c>
      <c r="F602" s="70" t="str">
        <f t="shared" si="72"/>
        <v xml:space="preserve">  &lt;Clip SoundPath="ai_popup_not_activated" /&gt;</v>
      </c>
      <c r="G602" s="70" t="s">
        <v>1676</v>
      </c>
    </row>
    <row r="603" spans="1:7">
      <c r="A603" s="69" t="str">
        <f t="shared" si="68"/>
        <v>3</v>
      </c>
      <c r="B603" s="70" t="str">
        <f t="shared" si="69"/>
        <v/>
      </c>
      <c r="C603" s="70" t="s">
        <v>1810</v>
      </c>
      <c r="D603" s="70" t="str">
        <f t="shared" si="70"/>
        <v/>
      </c>
      <c r="E603" s="70" t="str">
        <f t="shared" si="71"/>
        <v/>
      </c>
      <c r="F603" s="70" t="str">
        <f t="shared" si="72"/>
        <v>&lt;/Sound&gt;</v>
      </c>
      <c r="G603" s="70" t="s">
        <v>1252</v>
      </c>
    </row>
    <row r="604" spans="1:7">
      <c r="A604" s="69" t="str">
        <f t="shared" si="68"/>
        <v>3</v>
      </c>
      <c r="B604" s="70" t="str">
        <f t="shared" si="69"/>
        <v/>
      </c>
      <c r="C604" s="70" t="s">
        <v>1810</v>
      </c>
      <c r="D604" s="70" t="str">
        <f t="shared" si="70"/>
        <v/>
      </c>
      <c r="E604" s="70" t="str">
        <f t="shared" si="71"/>
        <v/>
      </c>
      <c r="F604" s="70" t="str">
        <f t="shared" si="72"/>
        <v>&lt;!--========语音提示========--&gt;</v>
      </c>
      <c r="G604" s="70" t="s">
        <v>1809</v>
      </c>
    </row>
    <row r="605" spans="1:7">
      <c r="A605" s="69" t="str">
        <f t="shared" si="68"/>
        <v>1</v>
      </c>
      <c r="B605" s="70" t="str">
        <f t="shared" si="69"/>
        <v>pair_start_cn</v>
      </c>
      <c r="C605" s="70" t="s">
        <v>1810</v>
      </c>
      <c r="D605" s="70" t="str">
        <f t="shared" si="70"/>
        <v>收到密码，开始配对</v>
      </c>
      <c r="E605" s="70" t="str">
        <f t="shared" si="71"/>
        <v/>
      </c>
      <c r="F605" s="70" t="str">
        <f t="shared" si="72"/>
        <v>&lt;Sound Type="pair_start_cn" Storage="Remote" Dec="收到密码，开始配对"&gt;</v>
      </c>
      <c r="G605" s="70" t="s">
        <v>1381</v>
      </c>
    </row>
    <row r="606" spans="1:7">
      <c r="A606" s="69" t="str">
        <f t="shared" si="68"/>
        <v>2</v>
      </c>
      <c r="B606" s="70" t="str">
        <f t="shared" si="69"/>
        <v/>
      </c>
      <c r="C606" s="70" t="s">
        <v>1810</v>
      </c>
      <c r="D606" s="70" t="str">
        <f t="shared" si="70"/>
        <v/>
      </c>
      <c r="E606" s="70" t="str">
        <f t="shared" si="71"/>
        <v>pair_start_cn</v>
      </c>
      <c r="F606" s="70" t="str">
        <f t="shared" si="72"/>
        <v xml:space="preserve">  &lt;Clip SoundPath="pair_start_cn" /&gt;</v>
      </c>
      <c r="G606" s="70" t="s">
        <v>1677</v>
      </c>
    </row>
    <row r="607" spans="1:7">
      <c r="A607" s="69" t="str">
        <f t="shared" si="68"/>
        <v>3</v>
      </c>
      <c r="B607" s="70" t="str">
        <f t="shared" si="69"/>
        <v/>
      </c>
      <c r="C607" s="70" t="s">
        <v>1810</v>
      </c>
      <c r="D607" s="70" t="str">
        <f t="shared" si="70"/>
        <v/>
      </c>
      <c r="E607" s="70" t="str">
        <f t="shared" si="71"/>
        <v/>
      </c>
      <c r="F607" s="70" t="str">
        <f t="shared" si="72"/>
        <v>&lt;/Sound&gt;</v>
      </c>
      <c r="G607" s="70" t="s">
        <v>1252</v>
      </c>
    </row>
    <row r="608" spans="1:7">
      <c r="A608" s="69" t="str">
        <f t="shared" si="68"/>
        <v>1</v>
      </c>
      <c r="B608" s="70" t="str">
        <f t="shared" si="69"/>
        <v>pair_active_success_cn</v>
      </c>
      <c r="C608" s="70" t="s">
        <v>1810</v>
      </c>
      <c r="D608" s="70" t="str">
        <f t="shared" si="70"/>
        <v>配对成功</v>
      </c>
      <c r="E608" s="70" t="str">
        <f t="shared" si="71"/>
        <v/>
      </c>
      <c r="F608" s="70" t="str">
        <f t="shared" si="72"/>
        <v>&lt;Sound Type="pair_active_success_cn" Storage="Remote" Dec="配对成功"&gt;</v>
      </c>
      <c r="G608" s="70" t="s">
        <v>1382</v>
      </c>
    </row>
    <row r="609" spans="1:7">
      <c r="A609" s="69" t="str">
        <f t="shared" si="68"/>
        <v>2</v>
      </c>
      <c r="B609" s="70" t="str">
        <f t="shared" si="69"/>
        <v/>
      </c>
      <c r="C609" s="70" t="s">
        <v>1810</v>
      </c>
      <c r="D609" s="70" t="str">
        <f t="shared" si="70"/>
        <v/>
      </c>
      <c r="E609" s="70" t="str">
        <f t="shared" si="71"/>
        <v>pair_active_success_cn</v>
      </c>
      <c r="F609" s="70" t="str">
        <f t="shared" si="72"/>
        <v xml:space="preserve">  &lt;Clip SoundPath="pair_active_success_cn" /&gt;</v>
      </c>
      <c r="G609" s="70" t="s">
        <v>1678</v>
      </c>
    </row>
    <row r="610" spans="1:7">
      <c r="A610" s="69" t="str">
        <f t="shared" si="68"/>
        <v>3</v>
      </c>
      <c r="B610" s="70" t="str">
        <f t="shared" si="69"/>
        <v/>
      </c>
      <c r="C610" s="70" t="s">
        <v>1810</v>
      </c>
      <c r="D610" s="70" t="str">
        <f t="shared" si="70"/>
        <v/>
      </c>
      <c r="E610" s="70" t="str">
        <f t="shared" si="71"/>
        <v/>
      </c>
      <c r="F610" s="70" t="str">
        <f t="shared" si="72"/>
        <v>&lt;/Sound&gt;</v>
      </c>
      <c r="G610" s="70" t="s">
        <v>1252</v>
      </c>
    </row>
    <row r="611" spans="1:7">
      <c r="A611" s="69" t="str">
        <f t="shared" si="68"/>
        <v>1</v>
      </c>
      <c r="B611" s="70" t="str">
        <f t="shared" si="69"/>
        <v>pair_connect_to_cloud_fail_cn</v>
      </c>
      <c r="C611" s="70" t="s">
        <v>1810</v>
      </c>
      <c r="D611" s="70" t="str">
        <f t="shared" si="70"/>
        <v>连接服务器失败（后半段失败）</v>
      </c>
      <c r="E611" s="70" t="str">
        <f t="shared" si="71"/>
        <v/>
      </c>
      <c r="F611" s="70" t="str">
        <f t="shared" si="72"/>
        <v>&lt;Sound Type="pair_connect_to_cloud_fail_cn" Storage="Remote" Dec="连接服务器失败（后半段失败）"&gt;</v>
      </c>
      <c r="G611" s="70" t="s">
        <v>1383</v>
      </c>
    </row>
    <row r="612" spans="1:7">
      <c r="A612" s="69" t="str">
        <f t="shared" si="68"/>
        <v>2</v>
      </c>
      <c r="B612" s="70" t="str">
        <f t="shared" si="69"/>
        <v/>
      </c>
      <c r="C612" s="70" t="s">
        <v>1810</v>
      </c>
      <c r="D612" s="70" t="str">
        <f t="shared" si="70"/>
        <v/>
      </c>
      <c r="E612" s="70" t="str">
        <f t="shared" si="71"/>
        <v>pair_connect_to_cloud_fail_cn</v>
      </c>
      <c r="F612" s="70" t="str">
        <f t="shared" si="72"/>
        <v xml:space="preserve">  &lt;Clip SoundPath="pair_connect_to_cloud_fail_cn" /&gt;</v>
      </c>
      <c r="G612" s="70" t="s">
        <v>1679</v>
      </c>
    </row>
    <row r="613" spans="1:7">
      <c r="A613" s="69" t="str">
        <f t="shared" si="68"/>
        <v>3</v>
      </c>
      <c r="B613" s="70" t="str">
        <f t="shared" si="69"/>
        <v/>
      </c>
      <c r="C613" s="70" t="s">
        <v>1810</v>
      </c>
      <c r="D613" s="70" t="str">
        <f t="shared" si="70"/>
        <v/>
      </c>
      <c r="E613" s="70" t="str">
        <f t="shared" si="71"/>
        <v/>
      </c>
      <c r="F613" s="70" t="str">
        <f t="shared" si="72"/>
        <v>&lt;/Sound&gt;</v>
      </c>
      <c r="G613" s="70" t="s">
        <v>1252</v>
      </c>
    </row>
    <row r="614" spans="1:7">
      <c r="A614" s="69" t="str">
        <f t="shared" si="68"/>
        <v>1</v>
      </c>
      <c r="B614" s="70" t="str">
        <f t="shared" si="69"/>
        <v>pair_connect_to_router_fail_password_cn</v>
      </c>
      <c r="C614" s="70" t="s">
        <v>1810</v>
      </c>
      <c r="D614" s="70" t="str">
        <f t="shared" si="70"/>
        <v>连接路由失败（前半段失败，密码错误）</v>
      </c>
      <c r="E614" s="70" t="str">
        <f t="shared" si="71"/>
        <v/>
      </c>
      <c r="F614" s="70" t="str">
        <f t="shared" si="72"/>
        <v>&lt;Sound Type="pair_connect_to_router_fail_password_cn" Storage="Remote" Dec="连接路由失败（前半段失败，密码错误）"&gt;</v>
      </c>
      <c r="G614" s="70" t="s">
        <v>1384</v>
      </c>
    </row>
    <row r="615" spans="1:7">
      <c r="A615" s="69" t="str">
        <f t="shared" ref="A615:A661" si="73">IF(ISERROR(FIND("&lt;Sound",G615))=FALSE,"1",IF(ISERROR(FIND("&lt;Clip",G615))=FALSE,"2","3"))</f>
        <v>2</v>
      </c>
      <c r="B615" s="70" t="str">
        <f t="shared" si="69"/>
        <v/>
      </c>
      <c r="C615" s="70" t="s">
        <v>1810</v>
      </c>
      <c r="D615" s="70" t="str">
        <f t="shared" si="70"/>
        <v/>
      </c>
      <c r="E615" s="70" t="str">
        <f t="shared" si="71"/>
        <v>pair_connect_to_router_fail_password_cn</v>
      </c>
      <c r="F615" s="70" t="str">
        <f t="shared" si="72"/>
        <v xml:space="preserve">  &lt;Clip SoundPath="pair_connect_to_router_fail_password_cn" /&gt;</v>
      </c>
      <c r="G615" s="70" t="s">
        <v>1680</v>
      </c>
    </row>
    <row r="616" spans="1:7">
      <c r="A616" s="69" t="str">
        <f t="shared" si="73"/>
        <v>3</v>
      </c>
      <c r="B616" s="70" t="str">
        <f t="shared" si="69"/>
        <v/>
      </c>
      <c r="C616" s="70" t="s">
        <v>1810</v>
      </c>
      <c r="D616" s="70" t="str">
        <f t="shared" si="70"/>
        <v/>
      </c>
      <c r="E616" s="70" t="str">
        <f t="shared" si="71"/>
        <v/>
      </c>
      <c r="F616" s="70" t="str">
        <f t="shared" si="72"/>
        <v>&lt;/Sound&gt;</v>
      </c>
      <c r="G616" s="70" t="s">
        <v>1252</v>
      </c>
    </row>
    <row r="617" spans="1:7">
      <c r="A617" s="69" t="str">
        <f t="shared" si="73"/>
        <v>1</v>
      </c>
      <c r="B617" s="70" t="str">
        <f t="shared" si="69"/>
        <v>pair_connect_to_router_fail_other_cn</v>
      </c>
      <c r="C617" s="70" t="s">
        <v>1810</v>
      </c>
      <c r="D617" s="70" t="str">
        <f t="shared" si="70"/>
        <v>连接路由失败（前半段失败，其他错误）</v>
      </c>
      <c r="E617" s="70" t="str">
        <f t="shared" si="71"/>
        <v/>
      </c>
      <c r="F617" s="70" t="str">
        <f t="shared" si="72"/>
        <v>&lt;Sound Type="pair_connect_to_router_fail_other_cn" Storage="Remote" Dec="连接路由失败（前半段失败，其他错误）"&gt;</v>
      </c>
      <c r="G617" s="70" t="s">
        <v>1385</v>
      </c>
    </row>
    <row r="618" spans="1:7">
      <c r="A618" s="69" t="str">
        <f t="shared" si="73"/>
        <v>2</v>
      </c>
      <c r="B618" s="70" t="str">
        <f t="shared" si="69"/>
        <v/>
      </c>
      <c r="C618" s="70" t="s">
        <v>1810</v>
      </c>
      <c r="D618" s="70" t="str">
        <f t="shared" si="70"/>
        <v/>
      </c>
      <c r="E618" s="70" t="str">
        <f t="shared" si="71"/>
        <v>pair_connect_to_router_fail_other_cn</v>
      </c>
      <c r="F618" s="70" t="str">
        <f t="shared" si="72"/>
        <v xml:space="preserve">  &lt;Clip SoundPath="pair_connect_to_router_fail_other_cn" /&gt;</v>
      </c>
      <c r="G618" s="70" t="s">
        <v>1681</v>
      </c>
    </row>
    <row r="619" spans="1:7">
      <c r="A619" s="69" t="str">
        <f t="shared" si="73"/>
        <v>3</v>
      </c>
      <c r="B619" s="70" t="str">
        <f t="shared" si="69"/>
        <v/>
      </c>
      <c r="C619" s="70" t="s">
        <v>1810</v>
      </c>
      <c r="D619" s="70" t="str">
        <f t="shared" si="70"/>
        <v/>
      </c>
      <c r="E619" s="70" t="str">
        <f t="shared" si="71"/>
        <v/>
      </c>
      <c r="F619" s="70" t="str">
        <f t="shared" si="72"/>
        <v>&lt;/Sound&gt;</v>
      </c>
      <c r="G619" s="70" t="s">
        <v>1252</v>
      </c>
    </row>
    <row r="620" spans="1:7">
      <c r="A620" s="69" t="str">
        <f t="shared" si="73"/>
        <v>1</v>
      </c>
      <c r="B620" s="70" t="str">
        <f t="shared" si="69"/>
        <v>pair_syncdata_start_cn</v>
      </c>
      <c r="C620" s="70" t="s">
        <v>1810</v>
      </c>
      <c r="D620" s="70" t="str">
        <f t="shared" si="70"/>
        <v>开始同步数据</v>
      </c>
      <c r="E620" s="70" t="str">
        <f t="shared" si="71"/>
        <v/>
      </c>
      <c r="F620" s="70" t="str">
        <f t="shared" si="72"/>
        <v>&lt;Sound Type="pair_syncdata_start_cn" Storage="Remote" Dec="开始同步数据"&gt;</v>
      </c>
      <c r="G620" s="70" t="s">
        <v>1386</v>
      </c>
    </row>
    <row r="621" spans="1:7">
      <c r="A621" s="69" t="str">
        <f t="shared" si="73"/>
        <v>2</v>
      </c>
      <c r="B621" s="70" t="str">
        <f t="shared" si="69"/>
        <v/>
      </c>
      <c r="C621" s="70" t="s">
        <v>1810</v>
      </c>
      <c r="D621" s="70" t="str">
        <f t="shared" si="70"/>
        <v/>
      </c>
      <c r="E621" s="70" t="str">
        <f t="shared" si="71"/>
        <v>pair_syncdata_start_cn</v>
      </c>
      <c r="F621" s="70" t="str">
        <f t="shared" si="72"/>
        <v xml:space="preserve">  &lt;Clip SoundPath="pair_syncdata_start_cn" /&gt;</v>
      </c>
      <c r="G621" s="70" t="s">
        <v>1682</v>
      </c>
    </row>
    <row r="622" spans="1:7">
      <c r="A622" s="69" t="str">
        <f t="shared" si="73"/>
        <v>3</v>
      </c>
      <c r="B622" s="70" t="str">
        <f t="shared" si="69"/>
        <v/>
      </c>
      <c r="C622" s="70" t="s">
        <v>1810</v>
      </c>
      <c r="D622" s="70" t="str">
        <f t="shared" si="70"/>
        <v/>
      </c>
      <c r="E622" s="70" t="str">
        <f t="shared" si="71"/>
        <v/>
      </c>
      <c r="F622" s="70" t="str">
        <f t="shared" si="72"/>
        <v>&lt;/Sound&gt;</v>
      </c>
      <c r="G622" s="70" t="s">
        <v>1252</v>
      </c>
    </row>
    <row r="623" spans="1:7">
      <c r="A623" s="69" t="str">
        <f t="shared" si="73"/>
        <v>1</v>
      </c>
      <c r="B623" s="70" t="str">
        <f t="shared" si="69"/>
        <v>pair_syncdata_success_cn</v>
      </c>
      <c r="C623" s="70" t="s">
        <v>1810</v>
      </c>
      <c r="D623" s="70" t="str">
        <f t="shared" si="70"/>
        <v>数据同步完成</v>
      </c>
      <c r="E623" s="70" t="str">
        <f t="shared" si="71"/>
        <v/>
      </c>
      <c r="F623" s="70" t="str">
        <f t="shared" si="72"/>
        <v>&lt;Sound Type="pair_syncdata_success_cn" Storage="Remote" Dec="数据同步完成"&gt;</v>
      </c>
      <c r="G623" s="70" t="s">
        <v>1387</v>
      </c>
    </row>
    <row r="624" spans="1:7">
      <c r="A624" s="69" t="str">
        <f t="shared" si="73"/>
        <v>2</v>
      </c>
      <c r="B624" s="70" t="str">
        <f t="shared" si="69"/>
        <v/>
      </c>
      <c r="C624" s="70" t="s">
        <v>1810</v>
      </c>
      <c r="D624" s="70" t="str">
        <f t="shared" si="70"/>
        <v/>
      </c>
      <c r="E624" s="70" t="str">
        <f t="shared" si="71"/>
        <v>pair_syncdata_success_cn</v>
      </c>
      <c r="F624" s="70" t="str">
        <f t="shared" si="72"/>
        <v xml:space="preserve">  &lt;Clip SoundPath="pair_syncdata_success_cn" /&gt;</v>
      </c>
      <c r="G624" s="70" t="s">
        <v>1683</v>
      </c>
    </row>
    <row r="625" spans="1:7">
      <c r="A625" s="69" t="str">
        <f t="shared" si="73"/>
        <v>3</v>
      </c>
      <c r="B625" s="70" t="str">
        <f t="shared" si="69"/>
        <v/>
      </c>
      <c r="C625" s="70" t="s">
        <v>1810</v>
      </c>
      <c r="D625" s="70" t="str">
        <f t="shared" si="70"/>
        <v/>
      </c>
      <c r="E625" s="70" t="str">
        <f t="shared" si="71"/>
        <v/>
      </c>
      <c r="F625" s="70" t="str">
        <f t="shared" si="72"/>
        <v>&lt;/Sound&gt;</v>
      </c>
      <c r="G625" s="70" t="s">
        <v>1252</v>
      </c>
    </row>
    <row r="626" spans="1:7">
      <c r="A626" s="69" t="str">
        <f t="shared" si="73"/>
        <v>1</v>
      </c>
      <c r="B626" s="70" t="str">
        <f t="shared" si="69"/>
        <v>pair_update_wifi_success_cn</v>
      </c>
      <c r="C626" s="70" t="s">
        <v>1810</v>
      </c>
      <c r="D626" s="70" t="str">
        <f t="shared" si="70"/>
        <v>更新Wi-Fi成功</v>
      </c>
      <c r="E626" s="70" t="str">
        <f t="shared" si="71"/>
        <v/>
      </c>
      <c r="F626" s="70" t="str">
        <f t="shared" si="72"/>
        <v>&lt;Sound Type="pair_update_wifi_success_cn" Storage="Remote" Dec="更新Wi-Fi成功"&gt;</v>
      </c>
      <c r="G626" s="70" t="s">
        <v>1388</v>
      </c>
    </row>
    <row r="627" spans="1:7">
      <c r="A627" s="69" t="str">
        <f t="shared" si="73"/>
        <v>2</v>
      </c>
      <c r="B627" s="70" t="str">
        <f t="shared" si="69"/>
        <v/>
      </c>
      <c r="C627" s="70" t="s">
        <v>1810</v>
      </c>
      <c r="D627" s="70" t="str">
        <f t="shared" si="70"/>
        <v/>
      </c>
      <c r="E627" s="70" t="str">
        <f t="shared" si="71"/>
        <v>pair_update_wifi_success_cn</v>
      </c>
      <c r="F627" s="70" t="str">
        <f t="shared" si="72"/>
        <v xml:space="preserve">  &lt;Clip SoundPath="pair_update_wifi_success_cn" /&gt;</v>
      </c>
      <c r="G627" s="70" t="s">
        <v>1684</v>
      </c>
    </row>
    <row r="628" spans="1:7">
      <c r="A628" s="69" t="str">
        <f t="shared" si="73"/>
        <v>3</v>
      </c>
      <c r="B628" s="70" t="str">
        <f t="shared" si="69"/>
        <v/>
      </c>
      <c r="C628" s="70" t="s">
        <v>1810</v>
      </c>
      <c r="D628" s="70" t="str">
        <f t="shared" si="70"/>
        <v/>
      </c>
      <c r="E628" s="70" t="str">
        <f t="shared" si="71"/>
        <v/>
      </c>
      <c r="F628" s="70" t="str">
        <f t="shared" si="72"/>
        <v>&lt;/Sound&gt;</v>
      </c>
      <c r="G628" s="70" t="s">
        <v>1252</v>
      </c>
    </row>
    <row r="629" spans="1:7">
      <c r="A629" s="69" t="str">
        <f t="shared" si="73"/>
        <v>1</v>
      </c>
      <c r="B629" s="70" t="str">
        <f t="shared" si="69"/>
        <v>hint_map_lock_cn</v>
      </c>
      <c r="C629" s="70" t="s">
        <v>1810</v>
      </c>
      <c r="D629" s="70" t="str">
        <f t="shared" si="70"/>
        <v>地图锁定</v>
      </c>
      <c r="E629" s="70" t="str">
        <f t="shared" si="71"/>
        <v/>
      </c>
      <c r="F629" s="70" t="str">
        <f t="shared" si="72"/>
        <v>&lt;Sound Type="hint_map_lock_cn" Storage="Remote" Dec="地图锁定"&gt;</v>
      </c>
      <c r="G629" s="70" t="s">
        <v>1389</v>
      </c>
    </row>
    <row r="630" spans="1:7">
      <c r="A630" s="69" t="str">
        <f t="shared" si="73"/>
        <v>2</v>
      </c>
      <c r="B630" s="70" t="str">
        <f t="shared" si="69"/>
        <v/>
      </c>
      <c r="C630" s="70" t="s">
        <v>1810</v>
      </c>
      <c r="D630" s="70" t="str">
        <f t="shared" si="70"/>
        <v/>
      </c>
      <c r="E630" s="70" t="str">
        <f t="shared" si="71"/>
        <v>hint_map_lock_cn</v>
      </c>
      <c r="F630" s="70" t="str">
        <f t="shared" si="72"/>
        <v xml:space="preserve">  &lt;Clip SoundPath="hint_map_lock_cn" /&gt;</v>
      </c>
      <c r="G630" s="70" t="s">
        <v>1685</v>
      </c>
    </row>
    <row r="631" spans="1:7">
      <c r="A631" s="69" t="str">
        <f t="shared" si="73"/>
        <v>3</v>
      </c>
      <c r="B631" s="70" t="str">
        <f t="shared" si="69"/>
        <v/>
      </c>
      <c r="C631" s="70" t="s">
        <v>1810</v>
      </c>
      <c r="D631" s="70" t="str">
        <f t="shared" si="70"/>
        <v/>
      </c>
      <c r="E631" s="70" t="str">
        <f t="shared" si="71"/>
        <v/>
      </c>
      <c r="F631" s="70" t="str">
        <f t="shared" si="72"/>
        <v>&lt;/Sound&gt;</v>
      </c>
      <c r="G631" s="70" t="s">
        <v>1252</v>
      </c>
    </row>
    <row r="632" spans="1:7">
      <c r="A632" s="69" t="str">
        <f t="shared" si="73"/>
        <v>1</v>
      </c>
      <c r="B632" s="70" t="str">
        <f t="shared" si="69"/>
        <v>hint_app_download_01_cn</v>
      </c>
      <c r="C632" s="70" t="s">
        <v>1810</v>
      </c>
      <c r="D632" s="70" t="str">
        <f t="shared" si="70"/>
        <v>提示下载app</v>
      </c>
      <c r="E632" s="70" t="str">
        <f t="shared" si="71"/>
        <v/>
      </c>
      <c r="F632" s="70" t="str">
        <f t="shared" si="72"/>
        <v>&lt;Sound Type="hint_app_download_01_cn" Storage="Remote" Dec="提示下载app"&gt;</v>
      </c>
      <c r="G632" s="70" t="s">
        <v>1390</v>
      </c>
    </row>
    <row r="633" spans="1:7">
      <c r="A633" s="69" t="str">
        <f t="shared" si="73"/>
        <v>2</v>
      </c>
      <c r="B633" s="70" t="str">
        <f t="shared" si="69"/>
        <v/>
      </c>
      <c r="C633" s="70" t="s">
        <v>1810</v>
      </c>
      <c r="D633" s="70" t="str">
        <f t="shared" si="70"/>
        <v/>
      </c>
      <c r="E633" s="70" t="str">
        <f t="shared" si="71"/>
        <v>hint_app_download_01_cn</v>
      </c>
      <c r="F633" s="70" t="str">
        <f t="shared" si="72"/>
        <v xml:space="preserve">  &lt;Clip SoundPath="hint_app_download_01_cn" /&gt;</v>
      </c>
      <c r="G633" s="70" t="s">
        <v>1686</v>
      </c>
    </row>
    <row r="634" spans="1:7">
      <c r="A634" s="69" t="str">
        <f t="shared" si="73"/>
        <v>3</v>
      </c>
      <c r="B634" s="70" t="str">
        <f t="shared" si="69"/>
        <v/>
      </c>
      <c r="C634" s="70" t="s">
        <v>1810</v>
      </c>
      <c r="D634" s="70" t="str">
        <f t="shared" si="70"/>
        <v/>
      </c>
      <c r="E634" s="70" t="str">
        <f t="shared" si="71"/>
        <v/>
      </c>
      <c r="F634" s="70" t="str">
        <f t="shared" si="72"/>
        <v>&lt;/Sound&gt;</v>
      </c>
      <c r="G634" s="70" t="s">
        <v>1252</v>
      </c>
    </row>
    <row r="635" spans="1:7">
      <c r="A635" s="69" t="str">
        <f t="shared" si="73"/>
        <v>1</v>
      </c>
      <c r="B635" s="70" t="str">
        <f t="shared" si="69"/>
        <v>hint_app_download_crcode_cn</v>
      </c>
      <c r="C635" s="70" t="s">
        <v>1810</v>
      </c>
      <c r="D635" s="70" t="str">
        <f t="shared" si="70"/>
        <v>摇一摇时提示扫描二维码下载app</v>
      </c>
      <c r="E635" s="70" t="str">
        <f t="shared" si="71"/>
        <v/>
      </c>
      <c r="F635" s="70" t="str">
        <f t="shared" si="72"/>
        <v>&lt;Sound Type="hint_app_download_crcode_cn" Storage="Remote" Dec="摇一摇时提示扫描二维码下载app"&gt;</v>
      </c>
      <c r="G635" s="70" t="s">
        <v>1391</v>
      </c>
    </row>
    <row r="636" spans="1:7">
      <c r="A636" s="69" t="str">
        <f t="shared" si="73"/>
        <v>2</v>
      </c>
      <c r="B636" s="70" t="str">
        <f t="shared" si="69"/>
        <v/>
      </c>
      <c r="C636" s="70" t="s">
        <v>1810</v>
      </c>
      <c r="D636" s="70" t="str">
        <f t="shared" si="70"/>
        <v/>
      </c>
      <c r="E636" s="70" t="str">
        <f t="shared" si="71"/>
        <v>hint_app_download_crcode_cn</v>
      </c>
      <c r="F636" s="70" t="str">
        <f t="shared" si="72"/>
        <v xml:space="preserve">  &lt;Clip SoundPath="hint_app_download_crcode_cn" /&gt;</v>
      </c>
      <c r="G636" s="70" t="s">
        <v>1687</v>
      </c>
    </row>
    <row r="637" spans="1:7">
      <c r="A637" s="69" t="str">
        <f t="shared" si="73"/>
        <v>3</v>
      </c>
      <c r="B637" s="70" t="str">
        <f t="shared" si="69"/>
        <v/>
      </c>
      <c r="C637" s="70" t="s">
        <v>1810</v>
      </c>
      <c r="D637" s="70" t="str">
        <f t="shared" si="70"/>
        <v/>
      </c>
      <c r="E637" s="70" t="str">
        <f t="shared" si="71"/>
        <v/>
      </c>
      <c r="F637" s="70" t="str">
        <f t="shared" si="72"/>
        <v>&lt;/Sound&gt;</v>
      </c>
      <c r="G637" s="70" t="s">
        <v>1252</v>
      </c>
    </row>
    <row r="638" spans="1:7">
      <c r="A638" s="69" t="str">
        <f t="shared" si="73"/>
        <v>1</v>
      </c>
      <c r="B638" s="70" t="str">
        <f t="shared" si="69"/>
        <v>guide_id</v>
      </c>
      <c r="C638" s="70" t="s">
        <v>1810</v>
      </c>
      <c r="D638" s="70" t="str">
        <f t="shared" si="70"/>
        <v>id页面引导语音</v>
      </c>
      <c r="E638" s="70" t="str">
        <f t="shared" si="71"/>
        <v/>
      </c>
      <c r="F638" s="70" t="str">
        <f t="shared" si="72"/>
        <v>&lt;Sound Type="guide_id" Storage="Remote" Dec="id页面引导语音"&gt;</v>
      </c>
      <c r="G638" s="70" t="s">
        <v>1392</v>
      </c>
    </row>
    <row r="639" spans="1:7">
      <c r="A639" s="69" t="str">
        <f t="shared" si="73"/>
        <v>2</v>
      </c>
      <c r="B639" s="70" t="str">
        <f t="shared" si="69"/>
        <v/>
      </c>
      <c r="C639" s="70" t="s">
        <v>1810</v>
      </c>
      <c r="D639" s="70" t="str">
        <f t="shared" si="70"/>
        <v/>
      </c>
      <c r="E639" s="70" t="str">
        <f t="shared" si="71"/>
        <v>guide_2_id_1</v>
      </c>
      <c r="F639" s="70" t="str">
        <f t="shared" si="72"/>
        <v xml:space="preserve">  &lt;Clip SoundPath="guide_2_id_1" /&gt;</v>
      </c>
      <c r="G639" s="70" t="s">
        <v>1688</v>
      </c>
    </row>
    <row r="640" spans="1:7">
      <c r="A640" s="69" t="str">
        <f t="shared" si="73"/>
        <v>3</v>
      </c>
      <c r="B640" s="70" t="str">
        <f t="shared" si="69"/>
        <v/>
      </c>
      <c r="C640" s="70" t="s">
        <v>1810</v>
      </c>
      <c r="D640" s="70" t="str">
        <f t="shared" si="70"/>
        <v/>
      </c>
      <c r="E640" s="70" t="str">
        <f t="shared" si="71"/>
        <v/>
      </c>
      <c r="F640" s="70" t="str">
        <f t="shared" si="72"/>
        <v>&lt;/Sound&gt;</v>
      </c>
      <c r="G640" s="70" t="s">
        <v>1252</v>
      </c>
    </row>
    <row r="641" spans="1:7">
      <c r="A641" s="69" t="str">
        <f t="shared" si="73"/>
        <v>1</v>
      </c>
      <c r="B641" s="70" t="str">
        <f t="shared" si="69"/>
        <v>guide_system_page</v>
      </c>
      <c r="C641" s="70" t="s">
        <v>1810</v>
      </c>
      <c r="D641" s="70" t="str">
        <f t="shared" si="70"/>
        <v>system页面引导语音</v>
      </c>
      <c r="E641" s="70" t="str">
        <f t="shared" si="71"/>
        <v/>
      </c>
      <c r="F641" s="70" t="str">
        <f t="shared" si="72"/>
        <v>&lt;Sound Type="guide_system_page" Storage="Remote" Dec="system页面引导语音"&gt;</v>
      </c>
      <c r="G641" s="70" t="s">
        <v>1393</v>
      </c>
    </row>
    <row r="642" spans="1:7">
      <c r="A642" s="69" t="str">
        <f t="shared" si="73"/>
        <v>2</v>
      </c>
      <c r="B642" s="70" t="str">
        <f t="shared" si="69"/>
        <v/>
      </c>
      <c r="C642" s="70" t="s">
        <v>1810</v>
      </c>
      <c r="D642" s="70" t="str">
        <f t="shared" si="70"/>
        <v/>
      </c>
      <c r="E642" s="70" t="str">
        <f t="shared" si="71"/>
        <v>guide_2_systempage_1</v>
      </c>
      <c r="F642" s="70" t="str">
        <f t="shared" si="72"/>
        <v xml:space="preserve">  &lt;Clip SoundPath="guide_2_systempage_1" /&gt;</v>
      </c>
      <c r="G642" s="70" t="s">
        <v>1689</v>
      </c>
    </row>
    <row r="643" spans="1:7">
      <c r="A643" s="69" t="str">
        <f t="shared" si="73"/>
        <v>3</v>
      </c>
      <c r="B643" s="70" t="str">
        <f t="shared" si="69"/>
        <v/>
      </c>
      <c r="C643" s="70" t="s">
        <v>1810</v>
      </c>
      <c r="D643" s="70" t="str">
        <f t="shared" si="70"/>
        <v/>
      </c>
      <c r="E643" s="70" t="str">
        <f t="shared" si="71"/>
        <v/>
      </c>
      <c r="F643" s="70" t="str">
        <f t="shared" si="72"/>
        <v>&lt;/Sound&gt;</v>
      </c>
      <c r="G643" s="70" t="s">
        <v>1252</v>
      </c>
    </row>
    <row r="644" spans="1:7">
      <c r="A644" s="69" t="str">
        <f t="shared" si="73"/>
        <v>1</v>
      </c>
      <c r="B644" s="70" t="str">
        <f t="shared" si="69"/>
        <v>fresh_news</v>
      </c>
      <c r="C644" s="70" t="s">
        <v>1810</v>
      </c>
      <c r="D644" s="70" t="str">
        <f t="shared" si="70"/>
        <v>收到新闻</v>
      </c>
      <c r="E644" s="70" t="str">
        <f t="shared" si="71"/>
        <v/>
      </c>
      <c r="F644" s="70" t="str">
        <f t="shared" si="72"/>
        <v>&lt;Sound Type="fresh_news" Storage="Remote" Dec="收到新闻"&gt;</v>
      </c>
      <c r="G644" s="70" t="s">
        <v>1394</v>
      </c>
    </row>
    <row r="645" spans="1:7">
      <c r="A645" s="69" t="str">
        <f t="shared" si="73"/>
        <v>2</v>
      </c>
      <c r="B645" s="70" t="str">
        <f t="shared" si="69"/>
        <v/>
      </c>
      <c r="C645" s="70" t="s">
        <v>1810</v>
      </c>
      <c r="D645" s="70" t="str">
        <f t="shared" si="70"/>
        <v/>
      </c>
      <c r="E645" s="70" t="str">
        <f t="shared" si="71"/>
        <v>fresh_news_01</v>
      </c>
      <c r="F645" s="70" t="str">
        <f t="shared" si="72"/>
        <v xml:space="preserve">  &lt;Clip SoundPath="fresh_news_01" /&gt;</v>
      </c>
      <c r="G645" s="70" t="s">
        <v>1690</v>
      </c>
    </row>
    <row r="646" spans="1:7">
      <c r="A646" s="69" t="str">
        <f t="shared" si="73"/>
        <v>2</v>
      </c>
      <c r="B646" s="70" t="str">
        <f t="shared" si="69"/>
        <v/>
      </c>
      <c r="C646" s="70" t="s">
        <v>1810</v>
      </c>
      <c r="D646" s="70" t="str">
        <f t="shared" si="70"/>
        <v/>
      </c>
      <c r="E646" s="70" t="str">
        <f t="shared" si="71"/>
        <v>fresh_news_02</v>
      </c>
      <c r="F646" s="70" t="str">
        <f t="shared" si="72"/>
        <v xml:space="preserve">  &lt;Clip SoundPath="fresh_news_02" /&gt;</v>
      </c>
      <c r="G646" s="70" t="s">
        <v>1691</v>
      </c>
    </row>
    <row r="647" spans="1:7">
      <c r="A647" s="69" t="str">
        <f t="shared" si="73"/>
        <v>2</v>
      </c>
      <c r="B647" s="70" t="str">
        <f t="shared" si="69"/>
        <v/>
      </c>
      <c r="C647" s="70" t="s">
        <v>1810</v>
      </c>
      <c r="D647" s="70" t="str">
        <f t="shared" si="70"/>
        <v/>
      </c>
      <c r="E647" s="70" t="str">
        <f t="shared" si="71"/>
        <v>fresh_news_03</v>
      </c>
      <c r="F647" s="70" t="str">
        <f t="shared" si="72"/>
        <v xml:space="preserve">  &lt;Clip SoundPath="fresh_news_03" /&gt;</v>
      </c>
      <c r="G647" s="70" t="s">
        <v>1692</v>
      </c>
    </row>
    <row r="648" spans="1:7">
      <c r="A648" s="69" t="str">
        <f t="shared" si="73"/>
        <v>2</v>
      </c>
      <c r="B648" s="70" t="str">
        <f t="shared" si="69"/>
        <v/>
      </c>
      <c r="C648" s="70" t="s">
        <v>1810</v>
      </c>
      <c r="D648" s="70" t="str">
        <f t="shared" si="70"/>
        <v/>
      </c>
      <c r="E648" s="70" t="str">
        <f t="shared" si="71"/>
        <v>fresh_news_04</v>
      </c>
      <c r="F648" s="70" t="str">
        <f t="shared" si="72"/>
        <v xml:space="preserve">  &lt;Clip SoundPath="fresh_news_04" /&gt;</v>
      </c>
      <c r="G648" s="70" t="s">
        <v>1693</v>
      </c>
    </row>
    <row r="649" spans="1:7">
      <c r="A649" s="69" t="str">
        <f t="shared" si="73"/>
        <v>3</v>
      </c>
      <c r="B649" s="70" t="str">
        <f t="shared" si="69"/>
        <v/>
      </c>
      <c r="C649" s="70" t="s">
        <v>1810</v>
      </c>
      <c r="D649" s="70" t="str">
        <f t="shared" si="70"/>
        <v/>
      </c>
      <c r="E649" s="70" t="str">
        <f t="shared" si="71"/>
        <v/>
      </c>
      <c r="F649" s="70" t="str">
        <f t="shared" si="72"/>
        <v>&lt;/Sound&gt;</v>
      </c>
      <c r="G649" s="70" t="s">
        <v>1252</v>
      </c>
    </row>
    <row r="650" spans="1:7">
      <c r="A650" s="69" t="str">
        <f t="shared" si="73"/>
        <v>1</v>
      </c>
      <c r="B650" s="70" t="str">
        <f t="shared" si="69"/>
        <v>comming_soon</v>
      </c>
      <c r="C650" s="70" t="s">
        <v>1810</v>
      </c>
      <c r="D650" s="70" t="str">
        <f t="shared" si="70"/>
        <v>暂未开放的功能</v>
      </c>
      <c r="E650" s="70" t="str">
        <f t="shared" si="71"/>
        <v/>
      </c>
      <c r="F650" s="70" t="str">
        <f t="shared" si="72"/>
        <v>&lt;Sound Type="comming_soon" Storage="Remote" Dec="暂未开放的功能"&gt;</v>
      </c>
      <c r="G650" s="70" t="s">
        <v>1395</v>
      </c>
    </row>
    <row r="651" spans="1:7">
      <c r="A651" s="69" t="str">
        <f t="shared" si="73"/>
        <v>2</v>
      </c>
      <c r="B651" s="70" t="str">
        <f t="shared" si="69"/>
        <v/>
      </c>
      <c r="C651" s="70" t="s">
        <v>1810</v>
      </c>
      <c r="D651" s="70" t="str">
        <f t="shared" si="70"/>
        <v/>
      </c>
      <c r="E651" s="70" t="str">
        <f t="shared" si="71"/>
        <v>navmenu_comingsoon_1</v>
      </c>
      <c r="F651" s="70" t="str">
        <f t="shared" si="72"/>
        <v xml:space="preserve">  &lt;Clip SoundPath="navmenu_comingsoon_1" /&gt;</v>
      </c>
      <c r="G651" s="70" t="s">
        <v>1694</v>
      </c>
    </row>
    <row r="652" spans="1:7">
      <c r="A652" s="69" t="str">
        <f t="shared" si="73"/>
        <v>2</v>
      </c>
      <c r="B652" s="70" t="str">
        <f t="shared" si="69"/>
        <v/>
      </c>
      <c r="C652" s="70" t="s">
        <v>1810</v>
      </c>
      <c r="D652" s="70" t="str">
        <f t="shared" si="70"/>
        <v/>
      </c>
      <c r="E652" s="70" t="str">
        <f t="shared" si="71"/>
        <v>navmenu_comingsoon_2</v>
      </c>
      <c r="F652" s="70" t="str">
        <f t="shared" si="72"/>
        <v xml:space="preserve">  &lt;Clip SoundPath="navmenu_comingsoon_2" /&gt;</v>
      </c>
      <c r="G652" s="70" t="s">
        <v>1695</v>
      </c>
    </row>
    <row r="653" spans="1:7">
      <c r="A653" s="69" t="str">
        <f t="shared" si="73"/>
        <v>2</v>
      </c>
      <c r="B653" s="70" t="str">
        <f t="shared" si="69"/>
        <v/>
      </c>
      <c r="C653" s="70" t="s">
        <v>1810</v>
      </c>
      <c r="D653" s="70" t="str">
        <f t="shared" si="70"/>
        <v/>
      </c>
      <c r="E653" s="70" t="str">
        <f t="shared" si="71"/>
        <v>navmenu_comingsoon_3</v>
      </c>
      <c r="F653" s="70" t="str">
        <f t="shared" si="72"/>
        <v xml:space="preserve">  &lt;Clip SoundPath="navmenu_comingsoon_3" /&gt;</v>
      </c>
      <c r="G653" s="70" t="s">
        <v>1696</v>
      </c>
    </row>
    <row r="654" spans="1:7">
      <c r="A654" s="69" t="str">
        <f t="shared" si="73"/>
        <v>2</v>
      </c>
      <c r="B654" s="70" t="str">
        <f t="shared" si="69"/>
        <v/>
      </c>
      <c r="C654" s="70" t="s">
        <v>1810</v>
      </c>
      <c r="D654" s="70" t="str">
        <f t="shared" si="70"/>
        <v/>
      </c>
      <c r="E654" s="70" t="str">
        <f t="shared" si="71"/>
        <v>navmenu_comingsoon_4</v>
      </c>
      <c r="F654" s="70" t="str">
        <f t="shared" si="72"/>
        <v xml:space="preserve">  &lt;Clip SoundPath="navmenu_comingsoon_4" /&gt;</v>
      </c>
      <c r="G654" s="70" t="s">
        <v>1697</v>
      </c>
    </row>
    <row r="655" spans="1:7">
      <c r="A655" s="69" t="str">
        <f t="shared" si="73"/>
        <v>3</v>
      </c>
      <c r="B655" s="70" t="str">
        <f t="shared" si="69"/>
        <v/>
      </c>
      <c r="C655" s="70" t="s">
        <v>1810</v>
      </c>
      <c r="D655" s="70" t="str">
        <f t="shared" si="70"/>
        <v/>
      </c>
      <c r="E655" s="70" t="str">
        <f t="shared" si="71"/>
        <v/>
      </c>
      <c r="F655" s="70" t="str">
        <f t="shared" si="72"/>
        <v>&lt;/Sound&gt;</v>
      </c>
      <c r="G655" s="70" t="s">
        <v>1252</v>
      </c>
    </row>
    <row r="656" spans="1:7">
      <c r="A656" s="69" t="str">
        <f t="shared" si="73"/>
        <v>1</v>
      </c>
      <c r="B656" s="70" t="str">
        <f t="shared" si="69"/>
        <v>collection_story_tip1</v>
      </c>
      <c r="C656" s="70" t="s">
        <v>1810</v>
      </c>
      <c r="D656" s="70" t="str">
        <f t="shared" si="70"/>
        <v>请继续喝水解锁更多的小宠物</v>
      </c>
      <c r="E656" s="70" t="str">
        <f t="shared" si="71"/>
        <v/>
      </c>
      <c r="F656" s="70" t="str">
        <f t="shared" si="72"/>
        <v>&lt;Sound Type="collection_story_tip1" Storage="Remote" Dec="请继续喝水解锁更多的小宠物"&gt;</v>
      </c>
      <c r="G656" s="70" t="s">
        <v>1396</v>
      </c>
    </row>
    <row r="657" spans="1:7">
      <c r="A657" s="69" t="str">
        <f t="shared" si="73"/>
        <v>2</v>
      </c>
      <c r="B657" s="70" t="str">
        <f t="shared" si="69"/>
        <v/>
      </c>
      <c r="C657" s="70" t="s">
        <v>1810</v>
      </c>
      <c r="D657" s="70" t="str">
        <f t="shared" si="70"/>
        <v/>
      </c>
      <c r="E657" s="70" t="str">
        <f t="shared" si="71"/>
        <v>collection_story_tip1</v>
      </c>
      <c r="F657" s="70" t="str">
        <f t="shared" si="72"/>
        <v xml:space="preserve">  &lt;Clip SoundPath="collection_story_tip1" /&gt;</v>
      </c>
      <c r="G657" s="70" t="s">
        <v>1698</v>
      </c>
    </row>
    <row r="658" spans="1:7">
      <c r="A658" s="69" t="str">
        <f t="shared" si="73"/>
        <v>3</v>
      </c>
      <c r="B658" s="70" t="str">
        <f t="shared" si="69"/>
        <v/>
      </c>
      <c r="C658" s="70" t="s">
        <v>1810</v>
      </c>
      <c r="D658" s="70" t="str">
        <f t="shared" si="70"/>
        <v/>
      </c>
      <c r="E658" s="70" t="str">
        <f t="shared" si="71"/>
        <v/>
      </c>
      <c r="F658" s="70" t="str">
        <f t="shared" si="72"/>
        <v>&lt;/Sound&gt;</v>
      </c>
      <c r="G658" s="70" t="s">
        <v>1252</v>
      </c>
    </row>
    <row r="659" spans="1:7">
      <c r="A659" s="69" t="str">
        <f t="shared" si="73"/>
        <v>1</v>
      </c>
      <c r="B659" s="70" t="str">
        <f t="shared" si="69"/>
        <v>collection_story_tip2</v>
      </c>
      <c r="C659" s="70" t="s">
        <v>1810</v>
      </c>
      <c r="D659" s="70" t="str">
        <f t="shared" si="70"/>
        <v>更多资源(小宠物故事)正在制作中</v>
      </c>
      <c r="E659" s="70" t="str">
        <f t="shared" si="71"/>
        <v/>
      </c>
      <c r="F659" s="70" t="str">
        <f t="shared" si="72"/>
        <v>&lt;Sound Type="collection_story_tip2" Storage="Remote" Dec="更多资源(小宠物故事)正在制作中"&gt;</v>
      </c>
      <c r="G659" s="70" t="s">
        <v>1397</v>
      </c>
    </row>
    <row r="660" spans="1:7">
      <c r="A660" s="69" t="str">
        <f t="shared" si="73"/>
        <v>2</v>
      </c>
      <c r="B660" s="70" t="str">
        <f t="shared" si="69"/>
        <v/>
      </c>
      <c r="C660" s="70" t="s">
        <v>1810</v>
      </c>
      <c r="D660" s="70" t="str">
        <f t="shared" si="70"/>
        <v/>
      </c>
      <c r="E660" s="70" t="str">
        <f t="shared" si="71"/>
        <v>collection_story_tip2</v>
      </c>
      <c r="F660" s="70" t="str">
        <f t="shared" si="72"/>
        <v xml:space="preserve">  &lt;Clip SoundPath="collection_story_tip2" /&gt;</v>
      </c>
      <c r="G660" s="70" t="s">
        <v>1699</v>
      </c>
    </row>
    <row r="661" spans="1:7">
      <c r="A661" s="69" t="str">
        <f t="shared" si="73"/>
        <v>3</v>
      </c>
      <c r="B661" s="70" t="str">
        <f t="shared" si="69"/>
        <v/>
      </c>
      <c r="C661" s="70" t="s">
        <v>1810</v>
      </c>
      <c r="D661" s="70" t="str">
        <f t="shared" si="70"/>
        <v/>
      </c>
      <c r="E661" s="70" t="str">
        <f t="shared" si="71"/>
        <v/>
      </c>
      <c r="F661" s="70" t="str">
        <f t="shared" si="72"/>
        <v>&lt;/Sound&gt;</v>
      </c>
      <c r="G661" s="70" t="s">
        <v>1252</v>
      </c>
    </row>
    <row r="662" spans="1:7">
      <c r="A662" s="69" t="str">
        <f t="shared" ref="A662:A722" si="74">IF(ISERROR(FIND("&lt;Sound",G662))=FALSE,"1",IF(ISERROR(FIND("&lt;Clip",G662))=FALSE,"2","3"))</f>
        <v>1</v>
      </c>
      <c r="B662" s="70" t="str">
        <f t="shared" si="69"/>
        <v>gain_coin</v>
      </c>
      <c r="C662" s="70" t="s">
        <v>1810</v>
      </c>
      <c r="D662" s="70" t="str">
        <f t="shared" si="70"/>
        <v>喝水或其他途径获得金币时的音效</v>
      </c>
      <c r="E662" s="70" t="str">
        <f t="shared" si="71"/>
        <v/>
      </c>
      <c r="F662" s="70" t="str">
        <f t="shared" si="72"/>
        <v>&lt;Sound Type="gain_coin" Storage="Remote" Dec="喝水或其他途径获得金币时的音效"&gt;</v>
      </c>
      <c r="G662" s="70" t="s">
        <v>1422</v>
      </c>
    </row>
    <row r="663" spans="1:7">
      <c r="A663" s="69" t="str">
        <f t="shared" si="74"/>
        <v>2</v>
      </c>
      <c r="B663" s="70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70" t="s">
        <v>1810</v>
      </c>
      <c r="D663" s="70" t="str">
        <f t="shared" ref="D663:D726" si="76">IF(ISERROR(FIND("Des=",G663))=FALSE,MID(G663,FIND("Des=""",G663)+5,FIND("""&gt;",G663)-FIND("Des=""",G663)-5),"")</f>
        <v/>
      </c>
      <c r="E663" s="70" t="str">
        <f t="shared" ref="E663:E726" si="77">IF(ISERROR(FIND("&lt;Clip",G663))=FALSE,MID(G663,FIND("SoundPath=""",G663)+11,FIND(""" /&gt;",G663)-FIND("SoundPath=""",G663)-11),"")</f>
        <v>gain_coin</v>
      </c>
      <c r="F663" s="70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70" t="s">
        <v>1752</v>
      </c>
    </row>
    <row r="664" spans="1:7">
      <c r="A664" s="69" t="str">
        <f t="shared" si="74"/>
        <v>3</v>
      </c>
      <c r="B664" s="70" t="str">
        <f t="shared" si="75"/>
        <v/>
      </c>
      <c r="C664" s="70" t="s">
        <v>1810</v>
      </c>
      <c r="D664" s="70" t="str">
        <f t="shared" si="76"/>
        <v/>
      </c>
      <c r="E664" s="70" t="str">
        <f t="shared" si="77"/>
        <v/>
      </c>
      <c r="F664" s="70" t="str">
        <f t="shared" si="78"/>
        <v>&lt;/Sound&gt;</v>
      </c>
      <c r="G664" s="70" t="s">
        <v>1252</v>
      </c>
    </row>
    <row r="665" spans="1:7">
      <c r="A665" s="69" t="str">
        <f t="shared" si="74"/>
        <v>1</v>
      </c>
      <c r="B665" s="70" t="str">
        <f t="shared" si="75"/>
        <v>popup_download</v>
      </c>
      <c r="C665" s="70" t="s">
        <v>1810</v>
      </c>
      <c r="D665" s="70" t="str">
        <f t="shared" si="76"/>
        <v>开始下载资源文件时的音效</v>
      </c>
      <c r="E665" s="70" t="str">
        <f t="shared" si="77"/>
        <v/>
      </c>
      <c r="F665" s="70" t="str">
        <f t="shared" si="78"/>
        <v>&lt;Sound Type="popup_download" Storage="Remote" Dec="开始下载资源文件时的音效"&gt;</v>
      </c>
      <c r="G665" s="70" t="s">
        <v>1423</v>
      </c>
    </row>
    <row r="666" spans="1:7">
      <c r="A666" s="69" t="str">
        <f t="shared" si="74"/>
        <v>2</v>
      </c>
      <c r="B666" s="70" t="str">
        <f t="shared" si="75"/>
        <v/>
      </c>
      <c r="C666" s="70" t="s">
        <v>1810</v>
      </c>
      <c r="D666" s="70" t="str">
        <f t="shared" si="76"/>
        <v/>
      </c>
      <c r="E666" s="70" t="str">
        <f t="shared" si="77"/>
        <v>popup_download</v>
      </c>
      <c r="F666" s="70" t="str">
        <f t="shared" si="78"/>
        <v xml:space="preserve">  &lt;Clip SoundPath="popup_download" /&gt;</v>
      </c>
      <c r="G666" s="70" t="s">
        <v>1753</v>
      </c>
    </row>
    <row r="667" spans="1:7">
      <c r="A667" s="69" t="str">
        <f t="shared" si="74"/>
        <v>3</v>
      </c>
      <c r="B667" s="70" t="str">
        <f t="shared" si="75"/>
        <v/>
      </c>
      <c r="C667" s="70" t="s">
        <v>1810</v>
      </c>
      <c r="D667" s="70" t="str">
        <f t="shared" si="76"/>
        <v/>
      </c>
      <c r="E667" s="70" t="str">
        <f t="shared" si="77"/>
        <v/>
      </c>
      <c r="F667" s="70" t="str">
        <f t="shared" si="78"/>
        <v>&lt;/Sound&gt;</v>
      </c>
      <c r="G667" s="70" t="s">
        <v>1252</v>
      </c>
    </row>
    <row r="668" spans="1:7">
      <c r="A668" s="69" t="str">
        <f t="shared" si="74"/>
        <v>1</v>
      </c>
      <c r="B668" s="70" t="str">
        <f t="shared" si="75"/>
        <v>popup_download_cancel</v>
      </c>
      <c r="C668" s="70" t="s">
        <v>1810</v>
      </c>
      <c r="D668" s="70" t="str">
        <f t="shared" si="76"/>
        <v>确认是否退出下载时的音效</v>
      </c>
      <c r="E668" s="70" t="str">
        <f t="shared" si="77"/>
        <v/>
      </c>
      <c r="F668" s="70" t="str">
        <f t="shared" si="78"/>
        <v>&lt;Sound Type="popup_download_cancel" Storage="Remote" Dec="确认是否退出下载时的音效"&gt;</v>
      </c>
      <c r="G668" s="70" t="s">
        <v>1424</v>
      </c>
    </row>
    <row r="669" spans="1:7">
      <c r="A669" s="69" t="str">
        <f t="shared" si="74"/>
        <v>2</v>
      </c>
      <c r="B669" s="70" t="str">
        <f t="shared" si="75"/>
        <v/>
      </c>
      <c r="C669" s="70" t="s">
        <v>1810</v>
      </c>
      <c r="D669" s="70" t="str">
        <f t="shared" si="76"/>
        <v/>
      </c>
      <c r="E669" s="70" t="str">
        <f t="shared" si="77"/>
        <v>popup_download_cancel</v>
      </c>
      <c r="F669" s="70" t="str">
        <f t="shared" si="78"/>
        <v xml:space="preserve">  &lt;Clip SoundPath="popup_download_cancel" /&gt;</v>
      </c>
      <c r="G669" s="70" t="s">
        <v>1754</v>
      </c>
    </row>
    <row r="670" spans="1:7">
      <c r="A670" s="69" t="str">
        <f t="shared" si="74"/>
        <v>3</v>
      </c>
      <c r="B670" s="70" t="str">
        <f t="shared" si="75"/>
        <v/>
      </c>
      <c r="C670" s="70" t="s">
        <v>1810</v>
      </c>
      <c r="D670" s="70" t="str">
        <f t="shared" si="76"/>
        <v/>
      </c>
      <c r="E670" s="70" t="str">
        <f t="shared" si="77"/>
        <v/>
      </c>
      <c r="F670" s="70" t="str">
        <f t="shared" si="78"/>
        <v>&lt;/Sound&gt;</v>
      </c>
      <c r="G670" s="70" t="s">
        <v>1252</v>
      </c>
    </row>
    <row r="671" spans="1:7">
      <c r="A671" s="69" t="str">
        <f t="shared" si="74"/>
        <v>1</v>
      </c>
      <c r="B671" s="70" t="str">
        <f t="shared" si="75"/>
        <v>download_popup_no_network</v>
      </c>
      <c r="C671" s="70" t="s">
        <v>1810</v>
      </c>
      <c r="D671" s="70" t="str">
        <f t="shared" si="76"/>
        <v>下载过程中断网时的音效</v>
      </c>
      <c r="E671" s="70" t="str">
        <f t="shared" si="77"/>
        <v/>
      </c>
      <c r="F671" s="70" t="str">
        <f t="shared" si="78"/>
        <v>&lt;Sound Type="download_popup_no_network" Storage="Remote" Dec="下载过程中断网时的音效"&gt;</v>
      </c>
      <c r="G671" s="70" t="s">
        <v>1425</v>
      </c>
    </row>
    <row r="672" spans="1:7">
      <c r="A672" s="69" t="str">
        <f t="shared" si="74"/>
        <v>2</v>
      </c>
      <c r="B672" s="70" t="str">
        <f t="shared" si="75"/>
        <v/>
      </c>
      <c r="C672" s="70" t="s">
        <v>1810</v>
      </c>
      <c r="D672" s="70" t="str">
        <f t="shared" si="76"/>
        <v/>
      </c>
      <c r="E672" s="70" t="str">
        <f t="shared" si="77"/>
        <v>popup_no_network</v>
      </c>
      <c r="F672" s="70" t="str">
        <f t="shared" si="78"/>
        <v xml:space="preserve">  &lt;Clip SoundPath="popup_no_network" /&gt;</v>
      </c>
      <c r="G672" s="70" t="s">
        <v>1755</v>
      </c>
    </row>
    <row r="673" spans="1:7">
      <c r="A673" s="69" t="str">
        <f t="shared" si="74"/>
        <v>3</v>
      </c>
      <c r="B673" s="70" t="str">
        <f t="shared" si="75"/>
        <v/>
      </c>
      <c r="C673" s="70" t="s">
        <v>1810</v>
      </c>
      <c r="D673" s="70" t="str">
        <f t="shared" si="76"/>
        <v/>
      </c>
      <c r="E673" s="70" t="str">
        <f t="shared" si="77"/>
        <v/>
      </c>
      <c r="F673" s="70" t="str">
        <f t="shared" si="78"/>
        <v>&lt;/Sound&gt;</v>
      </c>
      <c r="G673" s="70" t="s">
        <v>1252</v>
      </c>
    </row>
    <row r="674" spans="1:7">
      <c r="A674" s="69" t="str">
        <f t="shared" si="74"/>
        <v>1</v>
      </c>
      <c r="B674" s="70" t="str">
        <f t="shared" si="75"/>
        <v>first_enter_feed_scene</v>
      </c>
      <c r="C674" s="70" t="s">
        <v>1810</v>
      </c>
      <c r="D674" s="70" t="str">
        <f t="shared" si="76"/>
        <v>第一次进入喂食场景</v>
      </c>
      <c r="E674" s="70" t="str">
        <f t="shared" si="77"/>
        <v/>
      </c>
      <c r="F674" s="70" t="str">
        <f t="shared" si="78"/>
        <v>&lt;Sound Type="first_enter_feed_scene" Storage="Remote" Dec="第一次进入喂食场景"&gt;</v>
      </c>
      <c r="G674" s="70" t="s">
        <v>1426</v>
      </c>
    </row>
    <row r="675" spans="1:7">
      <c r="A675" s="69" t="str">
        <f t="shared" si="74"/>
        <v>2</v>
      </c>
      <c r="B675" s="70" t="str">
        <f t="shared" si="75"/>
        <v/>
      </c>
      <c r="C675" s="70" t="s">
        <v>1810</v>
      </c>
      <c r="D675" s="70" t="str">
        <f t="shared" si="76"/>
        <v/>
      </c>
      <c r="E675" s="70" t="str">
        <f t="shared" si="77"/>
        <v>popup_feed_welcome</v>
      </c>
      <c r="F675" s="70" t="str">
        <f t="shared" si="78"/>
        <v xml:space="preserve">  &lt;Clip SoundPath="popup_feed_welcome" /&gt;</v>
      </c>
      <c r="G675" s="70" t="s">
        <v>1756</v>
      </c>
    </row>
    <row r="676" spans="1:7">
      <c r="A676" s="69" t="str">
        <f t="shared" si="74"/>
        <v>3</v>
      </c>
      <c r="B676" s="70" t="str">
        <f t="shared" si="75"/>
        <v/>
      </c>
      <c r="C676" s="70" t="s">
        <v>1810</v>
      </c>
      <c r="D676" s="70" t="str">
        <f t="shared" si="76"/>
        <v/>
      </c>
      <c r="E676" s="70" t="str">
        <f t="shared" si="77"/>
        <v/>
      </c>
      <c r="F676" s="70" t="str">
        <f t="shared" si="78"/>
        <v>&lt;/Sound&gt;</v>
      </c>
      <c r="G676" s="70" t="s">
        <v>1252</v>
      </c>
    </row>
    <row r="677" spans="1:7">
      <c r="A677" s="69" t="str">
        <f t="shared" si="74"/>
        <v>1</v>
      </c>
      <c r="B677" s="70" t="str">
        <f t="shared" si="75"/>
        <v>welcome_enter_feed_scene</v>
      </c>
      <c r="C677" s="70" t="s">
        <v>1810</v>
      </c>
      <c r="D677" s="70" t="str">
        <f t="shared" si="76"/>
        <v>每次进入喂食场景</v>
      </c>
      <c r="E677" s="70" t="str">
        <f t="shared" si="77"/>
        <v/>
      </c>
      <c r="F677" s="70" t="str">
        <f t="shared" si="78"/>
        <v>&lt;Sound Type="welcome_enter_feed_scene" Storage="Remote" Dec="每次进入喂食场景"&gt;</v>
      </c>
      <c r="G677" s="70" t="s">
        <v>1427</v>
      </c>
    </row>
    <row r="678" spans="1:7">
      <c r="A678" s="69" t="str">
        <f t="shared" si="74"/>
        <v>2</v>
      </c>
      <c r="B678" s="70" t="str">
        <f t="shared" si="75"/>
        <v/>
      </c>
      <c r="C678" s="70" t="s">
        <v>1810</v>
      </c>
      <c r="D678" s="70" t="str">
        <f t="shared" si="76"/>
        <v/>
      </c>
      <c r="E678" s="70" t="str">
        <f t="shared" si="77"/>
        <v>feed_welcome_001</v>
      </c>
      <c r="F678" s="70" t="str">
        <f t="shared" si="78"/>
        <v xml:space="preserve">  &lt;Clip SoundPath="feed_welcome_001" /&gt;</v>
      </c>
      <c r="G678" s="70" t="s">
        <v>1757</v>
      </c>
    </row>
    <row r="679" spans="1:7">
      <c r="A679" s="69" t="str">
        <f t="shared" si="74"/>
        <v>2</v>
      </c>
      <c r="B679" s="70" t="str">
        <f t="shared" si="75"/>
        <v/>
      </c>
      <c r="C679" s="70" t="s">
        <v>1810</v>
      </c>
      <c r="D679" s="70" t="str">
        <f t="shared" si="76"/>
        <v/>
      </c>
      <c r="E679" s="70" t="str">
        <f t="shared" si="77"/>
        <v>feed_welcome_002</v>
      </c>
      <c r="F679" s="70" t="str">
        <f t="shared" si="78"/>
        <v xml:space="preserve">  &lt;Clip SoundPath="feed_welcome_002" /&gt;</v>
      </c>
      <c r="G679" s="70" t="s">
        <v>1758</v>
      </c>
    </row>
    <row r="680" spans="1:7">
      <c r="A680" s="69" t="str">
        <f t="shared" si="74"/>
        <v>2</v>
      </c>
      <c r="B680" s="70" t="str">
        <f t="shared" si="75"/>
        <v/>
      </c>
      <c r="C680" s="70" t="s">
        <v>1810</v>
      </c>
      <c r="D680" s="70" t="str">
        <f t="shared" si="76"/>
        <v/>
      </c>
      <c r="E680" s="70" t="str">
        <f t="shared" si="77"/>
        <v>feed_welcome_003</v>
      </c>
      <c r="F680" s="70" t="str">
        <f t="shared" si="78"/>
        <v xml:space="preserve">  &lt;Clip SoundPath="feed_welcome_003" /&gt;</v>
      </c>
      <c r="G680" s="70" t="s">
        <v>1759</v>
      </c>
    </row>
    <row r="681" spans="1:7">
      <c r="A681" s="69" t="str">
        <f t="shared" si="74"/>
        <v>2</v>
      </c>
      <c r="B681" s="70" t="str">
        <f t="shared" si="75"/>
        <v/>
      </c>
      <c r="C681" s="70" t="s">
        <v>1810</v>
      </c>
      <c r="D681" s="70" t="str">
        <f t="shared" si="76"/>
        <v/>
      </c>
      <c r="E681" s="70" t="str">
        <f t="shared" si="77"/>
        <v>feed_welcome_004</v>
      </c>
      <c r="F681" s="70" t="str">
        <f t="shared" si="78"/>
        <v xml:space="preserve">  &lt;Clip SoundPath="feed_welcome_004" /&gt;</v>
      </c>
      <c r="G681" s="70" t="s">
        <v>1760</v>
      </c>
    </row>
    <row r="682" spans="1:7">
      <c r="A682" s="69" t="str">
        <f t="shared" si="74"/>
        <v>2</v>
      </c>
      <c r="B682" s="70" t="str">
        <f t="shared" si="75"/>
        <v/>
      </c>
      <c r="C682" s="70" t="s">
        <v>1810</v>
      </c>
      <c r="D682" s="70" t="str">
        <f t="shared" si="76"/>
        <v/>
      </c>
      <c r="E682" s="70" t="str">
        <f t="shared" si="77"/>
        <v>feed_welcome_005</v>
      </c>
      <c r="F682" s="70" t="str">
        <f t="shared" si="78"/>
        <v xml:space="preserve">  &lt;Clip SoundPath="feed_welcome_005" /&gt;</v>
      </c>
      <c r="G682" s="70" t="s">
        <v>1761</v>
      </c>
    </row>
    <row r="683" spans="1:7">
      <c r="A683" s="69" t="str">
        <f t="shared" si="74"/>
        <v>3</v>
      </c>
      <c r="B683" s="70" t="str">
        <f t="shared" si="75"/>
        <v/>
      </c>
      <c r="C683" s="70" t="s">
        <v>1810</v>
      </c>
      <c r="D683" s="70" t="str">
        <f t="shared" si="76"/>
        <v/>
      </c>
      <c r="E683" s="70" t="str">
        <f t="shared" si="77"/>
        <v/>
      </c>
      <c r="F683" s="70" t="str">
        <f t="shared" si="78"/>
        <v>&lt;/Sound&gt;</v>
      </c>
      <c r="G683" s="70" t="s">
        <v>1252</v>
      </c>
    </row>
    <row r="684" spans="1:7">
      <c r="A684" s="69" t="str">
        <f t="shared" si="74"/>
        <v>1</v>
      </c>
      <c r="B684" s="70" t="str">
        <f t="shared" si="75"/>
        <v>no_coin</v>
      </c>
      <c r="C684" s="70" t="s">
        <v>1810</v>
      </c>
      <c r="D684" s="70" t="str">
        <f t="shared" si="76"/>
        <v>金币不足</v>
      </c>
      <c r="E684" s="70" t="str">
        <f t="shared" si="77"/>
        <v/>
      </c>
      <c r="F684" s="70" t="str">
        <f t="shared" si="78"/>
        <v>&lt;Sound Type="no_coin" Storage="Remote" Dec="金币不足"&gt;</v>
      </c>
      <c r="G684" s="70" t="s">
        <v>1428</v>
      </c>
    </row>
    <row r="685" spans="1:7">
      <c r="A685" s="69" t="str">
        <f t="shared" si="74"/>
        <v>2</v>
      </c>
      <c r="B685" s="70" t="str">
        <f t="shared" si="75"/>
        <v/>
      </c>
      <c r="C685" s="70" t="s">
        <v>1810</v>
      </c>
      <c r="D685" s="70" t="str">
        <f t="shared" si="76"/>
        <v/>
      </c>
      <c r="E685" s="70" t="str">
        <f t="shared" si="77"/>
        <v>popup_no_coin_001</v>
      </c>
      <c r="F685" s="70" t="str">
        <f t="shared" si="78"/>
        <v xml:space="preserve">  &lt;Clip SoundPath="popup_no_coin_001" /&gt;</v>
      </c>
      <c r="G685" s="70" t="s">
        <v>1762</v>
      </c>
    </row>
    <row r="686" spans="1:7">
      <c r="A686" s="69" t="str">
        <f t="shared" si="74"/>
        <v>2</v>
      </c>
      <c r="B686" s="70" t="str">
        <f t="shared" si="75"/>
        <v/>
      </c>
      <c r="C686" s="70" t="s">
        <v>1810</v>
      </c>
      <c r="D686" s="70" t="str">
        <f t="shared" si="76"/>
        <v/>
      </c>
      <c r="E686" s="70" t="str">
        <f t="shared" si="77"/>
        <v>popup_no_coin_002</v>
      </c>
      <c r="F686" s="70" t="str">
        <f t="shared" si="78"/>
        <v xml:space="preserve">  &lt;Clip SoundPath="popup_no_coin_002" /&gt;</v>
      </c>
      <c r="G686" s="70" t="s">
        <v>1763</v>
      </c>
    </row>
    <row r="687" spans="1:7">
      <c r="A687" s="69" t="str">
        <f t="shared" si="74"/>
        <v>2</v>
      </c>
      <c r="B687" s="70" t="str">
        <f t="shared" si="75"/>
        <v/>
      </c>
      <c r="C687" s="70" t="s">
        <v>1810</v>
      </c>
      <c r="D687" s="70" t="str">
        <f t="shared" si="76"/>
        <v/>
      </c>
      <c r="E687" s="70" t="str">
        <f t="shared" si="77"/>
        <v>popup_no_coin_003</v>
      </c>
      <c r="F687" s="70" t="str">
        <f t="shared" si="78"/>
        <v xml:space="preserve">  &lt;Clip SoundPath="popup_no_coin_003" /&gt;</v>
      </c>
      <c r="G687" s="70" t="s">
        <v>1764</v>
      </c>
    </row>
    <row r="688" spans="1:7">
      <c r="A688" s="69" t="str">
        <f t="shared" si="74"/>
        <v>3</v>
      </c>
      <c r="B688" s="70" t="str">
        <f t="shared" si="75"/>
        <v/>
      </c>
      <c r="C688" s="70" t="s">
        <v>1810</v>
      </c>
      <c r="D688" s="70" t="str">
        <f t="shared" si="76"/>
        <v/>
      </c>
      <c r="E688" s="70" t="str">
        <f t="shared" si="77"/>
        <v/>
      </c>
      <c r="F688" s="70" t="str">
        <f t="shared" si="78"/>
        <v>&lt;/Sound&gt;</v>
      </c>
      <c r="G688" s="70" t="s">
        <v>1252</v>
      </c>
    </row>
    <row r="689" spans="1:7">
      <c r="A689" s="69" t="str">
        <f t="shared" si="74"/>
        <v>1</v>
      </c>
      <c r="B689" s="70" t="str">
        <f t="shared" si="75"/>
        <v>moon_moonfestival</v>
      </c>
      <c r="C689" s="70" t="s">
        <v>1810</v>
      </c>
      <c r="D689" s="70" t="str">
        <f t="shared" si="76"/>
        <v>中秋节欢迎音频</v>
      </c>
      <c r="E689" s="70" t="str">
        <f t="shared" si="77"/>
        <v/>
      </c>
      <c r="F689" s="70" t="str">
        <f t="shared" si="78"/>
        <v>&lt;Sound Type="moon_moonfestival" Storage="Remote" Dec="中秋节欢迎音频"&gt;</v>
      </c>
      <c r="G689" s="70" t="s">
        <v>1429</v>
      </c>
    </row>
    <row r="690" spans="1:7">
      <c r="A690" s="69" t="str">
        <f t="shared" si="74"/>
        <v>2</v>
      </c>
      <c r="B690" s="70" t="str">
        <f t="shared" si="75"/>
        <v/>
      </c>
      <c r="C690" s="70" t="s">
        <v>1810</v>
      </c>
      <c r="D690" s="70" t="str">
        <f t="shared" si="76"/>
        <v/>
      </c>
      <c r="E690" s="70" t="str">
        <f t="shared" si="77"/>
        <v>feed_welcome_moonfestival_01</v>
      </c>
      <c r="F690" s="70" t="str">
        <f t="shared" si="78"/>
        <v xml:space="preserve">  &lt;Clip SoundPath="feed_welcome_moonfestival_01" /&gt;</v>
      </c>
      <c r="G690" s="70" t="s">
        <v>1765</v>
      </c>
    </row>
    <row r="691" spans="1:7">
      <c r="A691" s="69" t="str">
        <f t="shared" si="74"/>
        <v>2</v>
      </c>
      <c r="B691" s="70" t="str">
        <f t="shared" si="75"/>
        <v/>
      </c>
      <c r="C691" s="70" t="s">
        <v>1810</v>
      </c>
      <c r="D691" s="70" t="str">
        <f t="shared" si="76"/>
        <v/>
      </c>
      <c r="E691" s="70" t="str">
        <f t="shared" si="77"/>
        <v>feed_welcome_moonfestival_02</v>
      </c>
      <c r="F691" s="70" t="str">
        <f t="shared" si="78"/>
        <v xml:space="preserve">  &lt;Clip SoundPath="feed_welcome_moonfestival_02" /&gt;</v>
      </c>
      <c r="G691" s="70" t="s">
        <v>1766</v>
      </c>
    </row>
    <row r="692" spans="1:7">
      <c r="A692" s="69" t="str">
        <f t="shared" si="74"/>
        <v>2</v>
      </c>
      <c r="B692" s="70" t="str">
        <f t="shared" si="75"/>
        <v/>
      </c>
      <c r="C692" s="70" t="s">
        <v>1810</v>
      </c>
      <c r="D692" s="70" t="str">
        <f t="shared" si="76"/>
        <v/>
      </c>
      <c r="E692" s="70" t="str">
        <f t="shared" si="77"/>
        <v>feed_welcome_moonfestival_03</v>
      </c>
      <c r="F692" s="70" t="str">
        <f t="shared" si="78"/>
        <v xml:space="preserve">  &lt;Clip SoundPath="feed_welcome_moonfestival_03" /&gt;</v>
      </c>
      <c r="G692" s="70" t="s">
        <v>1767</v>
      </c>
    </row>
    <row r="693" spans="1:7">
      <c r="A693" s="69" t="str">
        <f t="shared" si="74"/>
        <v>2</v>
      </c>
      <c r="B693" s="70" t="str">
        <f t="shared" si="75"/>
        <v/>
      </c>
      <c r="C693" s="70" t="s">
        <v>1810</v>
      </c>
      <c r="D693" s="70" t="str">
        <f t="shared" si="76"/>
        <v/>
      </c>
      <c r="E693" s="70" t="str">
        <f t="shared" si="77"/>
        <v>feed_welcome_moonfestival_04</v>
      </c>
      <c r="F693" s="70" t="str">
        <f t="shared" si="78"/>
        <v xml:space="preserve">  &lt;Clip SoundPath="feed_welcome_moonfestival_04" /&gt;</v>
      </c>
      <c r="G693" s="70" t="s">
        <v>1768</v>
      </c>
    </row>
    <row r="694" spans="1:7">
      <c r="A694" s="69" t="str">
        <f t="shared" si="74"/>
        <v>2</v>
      </c>
      <c r="B694" s="70" t="str">
        <f t="shared" si="75"/>
        <v/>
      </c>
      <c r="C694" s="70" t="s">
        <v>1810</v>
      </c>
      <c r="D694" s="70" t="str">
        <f t="shared" si="76"/>
        <v/>
      </c>
      <c r="E694" s="70" t="str">
        <f t="shared" si="77"/>
        <v>feed_welcome_moonfestival_05</v>
      </c>
      <c r="F694" s="70" t="str">
        <f t="shared" si="78"/>
        <v xml:space="preserve">  &lt;Clip SoundPath="feed_welcome_moonfestival_05" /&gt;</v>
      </c>
      <c r="G694" s="70" t="s">
        <v>1769</v>
      </c>
    </row>
    <row r="695" spans="1:7">
      <c r="A695" s="69" t="str">
        <f t="shared" si="74"/>
        <v>3</v>
      </c>
      <c r="B695" s="70" t="str">
        <f t="shared" si="75"/>
        <v/>
      </c>
      <c r="C695" s="70" t="s">
        <v>1810</v>
      </c>
      <c r="D695" s="70" t="str">
        <f t="shared" si="76"/>
        <v/>
      </c>
      <c r="E695" s="70" t="str">
        <f t="shared" si="77"/>
        <v/>
      </c>
      <c r="F695" s="70" t="str">
        <f t="shared" si="78"/>
        <v>&lt;/Sound&gt;</v>
      </c>
      <c r="G695" s="70" t="s">
        <v>1252</v>
      </c>
    </row>
    <row r="696" spans="1:7">
      <c r="A696" s="69" t="str">
        <f t="shared" si="74"/>
        <v>1</v>
      </c>
      <c r="B696" s="70" t="str">
        <f t="shared" si="75"/>
        <v>pet_hungry_tips</v>
      </c>
      <c r="C696" s="70" t="s">
        <v>1810</v>
      </c>
      <c r="D696" s="70" t="str">
        <f t="shared" si="76"/>
        <v>宠物饥饿提醒</v>
      </c>
      <c r="E696" s="70" t="str">
        <f t="shared" si="77"/>
        <v/>
      </c>
      <c r="F696" s="70" t="str">
        <f t="shared" si="78"/>
        <v>&lt;Sound Type="pet_hungry_tips" Storage="Remote" Dec="宠物饥饿提醒"&gt;</v>
      </c>
      <c r="G696" s="70" t="s">
        <v>1430</v>
      </c>
    </row>
    <row r="697" spans="1:7">
      <c r="A697" s="69" t="str">
        <f t="shared" si="74"/>
        <v>2</v>
      </c>
      <c r="B697" s="70" t="str">
        <f t="shared" si="75"/>
        <v/>
      </c>
      <c r="C697" s="70" t="s">
        <v>1810</v>
      </c>
      <c r="D697" s="70" t="str">
        <f t="shared" si="76"/>
        <v/>
      </c>
      <c r="E697" s="70" t="str">
        <f t="shared" si="77"/>
        <v>feed_hungry_alert_001</v>
      </c>
      <c r="F697" s="70" t="str">
        <f t="shared" si="78"/>
        <v xml:space="preserve">  &lt;Clip SoundPath="feed_hungry_alert_001" /&gt;</v>
      </c>
      <c r="G697" s="70" t="s">
        <v>1770</v>
      </c>
    </row>
    <row r="698" spans="1:7">
      <c r="A698" s="69" t="str">
        <f t="shared" si="74"/>
        <v>2</v>
      </c>
      <c r="B698" s="70" t="str">
        <f t="shared" si="75"/>
        <v/>
      </c>
      <c r="C698" s="70" t="s">
        <v>1810</v>
      </c>
      <c r="D698" s="70" t="str">
        <f t="shared" si="76"/>
        <v/>
      </c>
      <c r="E698" s="70" t="str">
        <f t="shared" si="77"/>
        <v>feed_hungry_alert_002</v>
      </c>
      <c r="F698" s="70" t="str">
        <f t="shared" si="78"/>
        <v xml:space="preserve">  &lt;Clip SoundPath="feed_hungry_alert_002" /&gt;</v>
      </c>
      <c r="G698" s="70" t="s">
        <v>1771</v>
      </c>
    </row>
    <row r="699" spans="1:7">
      <c r="A699" s="69" t="str">
        <f t="shared" si="74"/>
        <v>2</v>
      </c>
      <c r="B699" s="70" t="str">
        <f t="shared" si="75"/>
        <v/>
      </c>
      <c r="C699" s="70" t="s">
        <v>1810</v>
      </c>
      <c r="D699" s="70" t="str">
        <f t="shared" si="76"/>
        <v/>
      </c>
      <c r="E699" s="70" t="str">
        <f t="shared" si="77"/>
        <v>feed_hungry_alert_003</v>
      </c>
      <c r="F699" s="70" t="str">
        <f t="shared" si="78"/>
        <v xml:space="preserve">  &lt;Clip SoundPath="feed_hungry_alert_003" /&gt;</v>
      </c>
      <c r="G699" s="70" t="s">
        <v>1772</v>
      </c>
    </row>
    <row r="700" spans="1:7">
      <c r="A700" s="69" t="str">
        <f t="shared" si="74"/>
        <v>3</v>
      </c>
      <c r="B700" s="70" t="str">
        <f t="shared" si="75"/>
        <v/>
      </c>
      <c r="C700" s="70" t="s">
        <v>1810</v>
      </c>
      <c r="D700" s="70" t="str">
        <f t="shared" si="76"/>
        <v/>
      </c>
      <c r="E700" s="70" t="str">
        <f t="shared" si="77"/>
        <v/>
      </c>
      <c r="F700" s="70" t="str">
        <f t="shared" si="78"/>
        <v>&lt;/Sound&gt;</v>
      </c>
      <c r="G700" s="70" t="s">
        <v>1252</v>
      </c>
    </row>
    <row r="701" spans="1:7">
      <c r="A701" s="69" t="str">
        <f t="shared" si="74"/>
        <v>1</v>
      </c>
      <c r="B701" s="70" t="str">
        <f t="shared" si="75"/>
        <v>welcome_nationalday</v>
      </c>
      <c r="C701" s="70" t="s">
        <v>1810</v>
      </c>
      <c r="D701" s="70" t="str">
        <f t="shared" si="76"/>
        <v>国庆节欢迎音频</v>
      </c>
      <c r="E701" s="70" t="str">
        <f t="shared" si="77"/>
        <v/>
      </c>
      <c r="F701" s="70" t="str">
        <f t="shared" si="78"/>
        <v>&lt;Sound Type="welcome_nationalday" Storage="Remote" Dec="国庆节欢迎音频"&gt;</v>
      </c>
      <c r="G701" s="70" t="s">
        <v>1431</v>
      </c>
    </row>
    <row r="702" spans="1:7">
      <c r="A702" s="69" t="str">
        <f t="shared" si="74"/>
        <v>2</v>
      </c>
      <c r="B702" s="70" t="str">
        <f t="shared" si="75"/>
        <v/>
      </c>
      <c r="C702" s="70" t="s">
        <v>1810</v>
      </c>
      <c r="D702" s="70" t="str">
        <f t="shared" si="76"/>
        <v/>
      </c>
      <c r="E702" s="70" t="str">
        <f t="shared" si="77"/>
        <v>feed_welcome_china_001</v>
      </c>
      <c r="F702" s="70" t="str">
        <f t="shared" si="78"/>
        <v xml:space="preserve">  &lt;Clip SoundPath="feed_welcome_china_001" /&gt;</v>
      </c>
      <c r="G702" s="70" t="s">
        <v>1773</v>
      </c>
    </row>
    <row r="703" spans="1:7">
      <c r="A703" s="69" t="str">
        <f t="shared" si="74"/>
        <v>2</v>
      </c>
      <c r="B703" s="70" t="str">
        <f t="shared" si="75"/>
        <v/>
      </c>
      <c r="C703" s="70" t="s">
        <v>1810</v>
      </c>
      <c r="D703" s="70" t="str">
        <f t="shared" si="76"/>
        <v/>
      </c>
      <c r="E703" s="70" t="str">
        <f t="shared" si="77"/>
        <v>feed_welcome_china_002</v>
      </c>
      <c r="F703" s="70" t="str">
        <f t="shared" si="78"/>
        <v xml:space="preserve">  &lt;Clip SoundPath="feed_welcome_china_002" /&gt;</v>
      </c>
      <c r="G703" s="70" t="s">
        <v>1774</v>
      </c>
    </row>
    <row r="704" spans="1:7">
      <c r="A704" s="69" t="str">
        <f t="shared" si="74"/>
        <v>2</v>
      </c>
      <c r="B704" s="70" t="str">
        <f t="shared" si="75"/>
        <v/>
      </c>
      <c r="C704" s="70" t="s">
        <v>1810</v>
      </c>
      <c r="D704" s="70" t="str">
        <f t="shared" si="76"/>
        <v/>
      </c>
      <c r="E704" s="70" t="str">
        <f t="shared" si="77"/>
        <v>feed_welcome_china_003</v>
      </c>
      <c r="F704" s="70" t="str">
        <f t="shared" si="78"/>
        <v xml:space="preserve">  &lt;Clip SoundPath="feed_welcome_china_003" /&gt;</v>
      </c>
      <c r="G704" s="70" t="s">
        <v>1775</v>
      </c>
    </row>
    <row r="705" spans="1:7">
      <c r="A705" s="69" t="str">
        <f t="shared" si="74"/>
        <v>2</v>
      </c>
      <c r="B705" s="70" t="str">
        <f t="shared" si="75"/>
        <v/>
      </c>
      <c r="C705" s="70" t="s">
        <v>1810</v>
      </c>
      <c r="D705" s="70" t="str">
        <f t="shared" si="76"/>
        <v/>
      </c>
      <c r="E705" s="70" t="str">
        <f t="shared" si="77"/>
        <v>feed_welcome_china_004</v>
      </c>
      <c r="F705" s="70" t="str">
        <f t="shared" si="78"/>
        <v xml:space="preserve">  &lt;Clip SoundPath="feed_welcome_china_004" /&gt;</v>
      </c>
      <c r="G705" s="70" t="s">
        <v>1776</v>
      </c>
    </row>
    <row r="706" spans="1:7">
      <c r="A706" s="69" t="str">
        <f t="shared" si="74"/>
        <v>2</v>
      </c>
      <c r="B706" s="70" t="str">
        <f t="shared" si="75"/>
        <v/>
      </c>
      <c r="C706" s="70" t="s">
        <v>1810</v>
      </c>
      <c r="D706" s="70" t="str">
        <f t="shared" si="76"/>
        <v/>
      </c>
      <c r="E706" s="70" t="str">
        <f t="shared" si="77"/>
        <v>feed_welcome_china_005</v>
      </c>
      <c r="F706" s="70" t="str">
        <f t="shared" si="78"/>
        <v xml:space="preserve">  &lt;Clip SoundPath="feed_welcome_china_005" /&gt;</v>
      </c>
      <c r="G706" s="70" t="s">
        <v>1777</v>
      </c>
    </row>
    <row r="707" spans="1:7">
      <c r="A707" s="69" t="str">
        <f t="shared" si="74"/>
        <v>3</v>
      </c>
      <c r="B707" s="70" t="str">
        <f t="shared" si="75"/>
        <v/>
      </c>
      <c r="C707" s="70" t="s">
        <v>1810</v>
      </c>
      <c r="D707" s="70" t="str">
        <f t="shared" si="76"/>
        <v/>
      </c>
      <c r="E707" s="70" t="str">
        <f t="shared" si="77"/>
        <v/>
      </c>
      <c r="F707" s="70" t="str">
        <f t="shared" si="78"/>
        <v>&lt;/Sound&gt;</v>
      </c>
      <c r="G707" s="70" t="s">
        <v>1252</v>
      </c>
    </row>
    <row r="708" spans="1:7">
      <c r="A708" s="69" t="str">
        <f t="shared" si="74"/>
        <v>1</v>
      </c>
      <c r="B708" s="70" t="str">
        <f t="shared" si="75"/>
        <v>sale_out</v>
      </c>
      <c r="C708" s="70" t="s">
        <v>1810</v>
      </c>
      <c r="D708" s="70" t="str">
        <f t="shared" si="76"/>
        <v>已下架提示音效</v>
      </c>
      <c r="E708" s="70" t="str">
        <f t="shared" si="77"/>
        <v/>
      </c>
      <c r="F708" s="70" t="str">
        <f t="shared" si="78"/>
        <v>&lt;Sound Type="sale_out" Storage="Remote" Dec="已下架提示音效"&gt;</v>
      </c>
      <c r="G708" s="70" t="s">
        <v>1432</v>
      </c>
    </row>
    <row r="709" spans="1:7">
      <c r="A709" s="69" t="str">
        <f t="shared" si="74"/>
        <v>2</v>
      </c>
      <c r="B709" s="70" t="str">
        <f t="shared" si="75"/>
        <v/>
      </c>
      <c r="C709" s="70" t="s">
        <v>1810</v>
      </c>
      <c r="D709" s="70" t="str">
        <f t="shared" si="76"/>
        <v/>
      </c>
      <c r="E709" s="70" t="str">
        <f t="shared" si="77"/>
        <v>goods_soldout</v>
      </c>
      <c r="F709" s="70" t="str">
        <f t="shared" si="78"/>
        <v xml:space="preserve">  &lt;Clip SoundPath="goods_soldout" /&gt;</v>
      </c>
      <c r="G709" s="70" t="s">
        <v>1700</v>
      </c>
    </row>
    <row r="710" spans="1:7">
      <c r="A710" s="69" t="str">
        <f t="shared" si="74"/>
        <v>3</v>
      </c>
      <c r="B710" s="70" t="str">
        <f t="shared" si="75"/>
        <v/>
      </c>
      <c r="C710" s="70" t="s">
        <v>1810</v>
      </c>
      <c r="D710" s="70" t="str">
        <f t="shared" si="76"/>
        <v/>
      </c>
      <c r="E710" s="70" t="str">
        <f t="shared" si="77"/>
        <v/>
      </c>
      <c r="F710" s="70" t="str">
        <f t="shared" si="78"/>
        <v>&lt;/Sound&gt;</v>
      </c>
      <c r="G710" s="70" t="s">
        <v>1252</v>
      </c>
    </row>
    <row r="711" spans="1:7">
      <c r="A711" s="69" t="str">
        <f t="shared" si="74"/>
        <v>1</v>
      </c>
      <c r="B711" s="70" t="str">
        <f t="shared" si="75"/>
        <v>galaxy_welcome_new</v>
      </c>
      <c r="C711" s="70" t="s">
        <v>1810</v>
      </c>
      <c r="D711" s="70" t="str">
        <f t="shared" si="76"/>
        <v>世界地图页首次进入欢迎音效</v>
      </c>
      <c r="E711" s="70" t="str">
        <f t="shared" si="77"/>
        <v/>
      </c>
      <c r="F711" s="70" t="str">
        <f t="shared" si="78"/>
        <v>&lt;Sound Type="galaxy_welcome_new" Storage="Remote" Dec="世界地图页首次进入欢迎音效"&gt;</v>
      </c>
      <c r="G711" s="70" t="s">
        <v>1433</v>
      </c>
    </row>
    <row r="712" spans="1:7">
      <c r="A712" s="69" t="str">
        <f t="shared" si="74"/>
        <v>2</v>
      </c>
      <c r="B712" s="70" t="str">
        <f t="shared" si="75"/>
        <v/>
      </c>
      <c r="C712" s="70" t="s">
        <v>1810</v>
      </c>
      <c r="D712" s="70" t="str">
        <f t="shared" si="76"/>
        <v/>
      </c>
      <c r="E712" s="70" t="str">
        <f t="shared" si="77"/>
        <v>galaxy_welcome_new</v>
      </c>
      <c r="F712" s="70" t="str">
        <f t="shared" si="78"/>
        <v xml:space="preserve">  &lt;Clip SoundPath="galaxy_welcome_new" /&gt;</v>
      </c>
      <c r="G712" s="70" t="s">
        <v>1778</v>
      </c>
    </row>
    <row r="713" spans="1:7">
      <c r="A713" s="69" t="str">
        <f t="shared" si="74"/>
        <v>3</v>
      </c>
      <c r="B713" s="70" t="str">
        <f t="shared" si="75"/>
        <v/>
      </c>
      <c r="C713" s="70" t="s">
        <v>1810</v>
      </c>
      <c r="D713" s="70" t="str">
        <f t="shared" si="76"/>
        <v/>
      </c>
      <c r="E713" s="70" t="str">
        <f t="shared" si="77"/>
        <v/>
      </c>
      <c r="F713" s="70" t="str">
        <f t="shared" si="78"/>
        <v>&lt;/Sound&gt;</v>
      </c>
      <c r="G713" s="70" t="s">
        <v>1252</v>
      </c>
    </row>
    <row r="714" spans="1:7">
      <c r="A714" s="69" t="str">
        <f t="shared" si="74"/>
        <v>1</v>
      </c>
      <c r="B714" s="70" t="str">
        <f t="shared" si="75"/>
        <v>galaxy_welcome</v>
      </c>
      <c r="C714" s="70" t="s">
        <v>1810</v>
      </c>
      <c r="D714" s="70" t="str">
        <f t="shared" si="76"/>
        <v>世界地图页非首次进入欢迎音效</v>
      </c>
      <c r="E714" s="70" t="str">
        <f t="shared" si="77"/>
        <v/>
      </c>
      <c r="F714" s="70" t="str">
        <f t="shared" si="78"/>
        <v>&lt;Sound Type="galaxy_welcome" Storage="Remote" Dec="世界地图页非首次进入欢迎音效"&gt;</v>
      </c>
      <c r="G714" s="70" t="s">
        <v>1434</v>
      </c>
    </row>
    <row r="715" spans="1:7">
      <c r="A715" s="69" t="str">
        <f t="shared" si="74"/>
        <v>2</v>
      </c>
      <c r="B715" s="70" t="str">
        <f t="shared" si="75"/>
        <v/>
      </c>
      <c r="C715" s="70" t="s">
        <v>1810</v>
      </c>
      <c r="D715" s="70" t="str">
        <f t="shared" si="76"/>
        <v/>
      </c>
      <c r="E715" s="70" t="str">
        <f t="shared" si="77"/>
        <v>galaxy_welcome_001</v>
      </c>
      <c r="F715" s="70" t="str">
        <f t="shared" si="78"/>
        <v xml:space="preserve">  &lt;Clip SoundPath="galaxy_welcome_001" /&gt;</v>
      </c>
      <c r="G715" s="70" t="s">
        <v>1779</v>
      </c>
    </row>
    <row r="716" spans="1:7">
      <c r="A716" s="69" t="str">
        <f t="shared" si="74"/>
        <v>2</v>
      </c>
      <c r="B716" s="70" t="str">
        <f t="shared" si="75"/>
        <v/>
      </c>
      <c r="C716" s="70" t="s">
        <v>1810</v>
      </c>
      <c r="D716" s="70" t="str">
        <f t="shared" si="76"/>
        <v/>
      </c>
      <c r="E716" s="70" t="str">
        <f t="shared" si="77"/>
        <v>galaxy_welcome_002</v>
      </c>
      <c r="F716" s="70" t="str">
        <f t="shared" si="78"/>
        <v xml:space="preserve">  &lt;Clip SoundPath="galaxy_welcome_002" /&gt;</v>
      </c>
      <c r="G716" s="70" t="s">
        <v>1780</v>
      </c>
    </row>
    <row r="717" spans="1:7">
      <c r="A717" s="69" t="str">
        <f t="shared" si="74"/>
        <v>2</v>
      </c>
      <c r="B717" s="70" t="str">
        <f t="shared" si="75"/>
        <v/>
      </c>
      <c r="C717" s="70" t="s">
        <v>1810</v>
      </c>
      <c r="D717" s="70" t="str">
        <f t="shared" si="76"/>
        <v/>
      </c>
      <c r="E717" s="70" t="str">
        <f t="shared" si="77"/>
        <v>galaxy_welcome_003</v>
      </c>
      <c r="F717" s="70" t="str">
        <f t="shared" si="78"/>
        <v xml:space="preserve">  &lt;Clip SoundPath="galaxy_welcome_003" /&gt;</v>
      </c>
      <c r="G717" s="70" t="s">
        <v>1781</v>
      </c>
    </row>
    <row r="718" spans="1:7">
      <c r="A718" s="69" t="str">
        <f t="shared" si="74"/>
        <v>2</v>
      </c>
      <c r="B718" s="70" t="str">
        <f t="shared" si="75"/>
        <v/>
      </c>
      <c r="C718" s="70" t="s">
        <v>1810</v>
      </c>
      <c r="D718" s="70" t="str">
        <f t="shared" si="76"/>
        <v/>
      </c>
      <c r="E718" s="70" t="str">
        <f t="shared" si="77"/>
        <v>galaxy_welcome_004</v>
      </c>
      <c r="F718" s="70" t="str">
        <f t="shared" si="78"/>
        <v xml:space="preserve">  &lt;Clip SoundPath="galaxy_welcome_004" /&gt;</v>
      </c>
      <c r="G718" s="70" t="s">
        <v>1782</v>
      </c>
    </row>
    <row r="719" spans="1:7">
      <c r="A719" s="69" t="str">
        <f t="shared" si="74"/>
        <v>2</v>
      </c>
      <c r="B719" s="70" t="str">
        <f t="shared" si="75"/>
        <v/>
      </c>
      <c r="C719" s="70" t="s">
        <v>1810</v>
      </c>
      <c r="D719" s="70" t="str">
        <f t="shared" si="76"/>
        <v/>
      </c>
      <c r="E719" s="70" t="str">
        <f t="shared" si="77"/>
        <v>galaxy_welcome_005</v>
      </c>
      <c r="F719" s="70" t="str">
        <f t="shared" si="78"/>
        <v xml:space="preserve">  &lt;Clip SoundPath="galaxy_welcome_005" /&gt;</v>
      </c>
      <c r="G719" s="70" t="s">
        <v>1783</v>
      </c>
    </row>
    <row r="720" spans="1:7">
      <c r="A720" s="69" t="str">
        <f t="shared" si="74"/>
        <v>2</v>
      </c>
      <c r="B720" s="70" t="str">
        <f t="shared" si="75"/>
        <v/>
      </c>
      <c r="C720" s="70" t="s">
        <v>1810</v>
      </c>
      <c r="D720" s="70" t="str">
        <f t="shared" si="76"/>
        <v/>
      </c>
      <c r="E720" s="70" t="str">
        <f t="shared" si="77"/>
        <v>galaxy_welcome_006</v>
      </c>
      <c r="F720" s="70" t="str">
        <f t="shared" si="78"/>
        <v xml:space="preserve">  &lt;Clip SoundPath="galaxy_welcome_006" /&gt;</v>
      </c>
      <c r="G720" s="70" t="s">
        <v>1784</v>
      </c>
    </row>
    <row r="721" spans="1:7">
      <c r="A721" s="69" t="str">
        <f t="shared" si="74"/>
        <v>3</v>
      </c>
      <c r="B721" s="70" t="str">
        <f t="shared" si="75"/>
        <v/>
      </c>
      <c r="C721" s="70" t="s">
        <v>1810</v>
      </c>
      <c r="D721" s="70" t="str">
        <f t="shared" si="76"/>
        <v/>
      </c>
      <c r="E721" s="70" t="str">
        <f t="shared" si="77"/>
        <v/>
      </c>
      <c r="F721" s="70" t="str">
        <f t="shared" si="78"/>
        <v>&lt;/Sound&gt;</v>
      </c>
      <c r="G721" s="70" t="s">
        <v>1252</v>
      </c>
    </row>
    <row r="722" spans="1:7">
      <c r="A722" s="69" t="str">
        <f t="shared" si="74"/>
        <v>1</v>
      </c>
      <c r="B722" s="70" t="str">
        <f t="shared" si="75"/>
        <v>world_scene_BGM</v>
      </c>
      <c r="C722" s="70" t="s">
        <v>1810</v>
      </c>
      <c r="D722" s="70" t="str">
        <f t="shared" si="76"/>
        <v>世界地图背景音乐</v>
      </c>
      <c r="E722" s="70" t="str">
        <f t="shared" si="77"/>
        <v/>
      </c>
      <c r="F722" s="70" t="str">
        <f t="shared" si="78"/>
        <v>&lt;Sound Type="world_scene_BGM" Storage="Remote" Dec="世界地图背景音乐"&gt;</v>
      </c>
      <c r="G722" s="70" t="s">
        <v>1435</v>
      </c>
    </row>
    <row r="723" spans="1:7">
      <c r="A723" s="69" t="str">
        <f t="shared" ref="A723:A767" si="79">IF(ISERROR(FIND("&lt;Sound",G723))=FALSE,"1",IF(ISERROR(FIND("&lt;Clip",G723))=FALSE,"2","3"))</f>
        <v>2</v>
      </c>
      <c r="B723" s="70" t="str">
        <f t="shared" si="75"/>
        <v/>
      </c>
      <c r="C723" s="70" t="s">
        <v>1810</v>
      </c>
      <c r="D723" s="70" t="str">
        <f t="shared" si="76"/>
        <v/>
      </c>
      <c r="E723" s="70" t="str">
        <f t="shared" si="77"/>
        <v>world_scene_BGM</v>
      </c>
      <c r="F723" s="70" t="str">
        <f t="shared" si="78"/>
        <v xml:space="preserve">  &lt;Clip SoundPath="world_scene_BGM" /&gt;</v>
      </c>
      <c r="G723" s="70" t="s">
        <v>1785</v>
      </c>
    </row>
    <row r="724" spans="1:7">
      <c r="A724" s="69" t="str">
        <f t="shared" si="79"/>
        <v>3</v>
      </c>
      <c r="B724" s="70" t="str">
        <f t="shared" si="75"/>
        <v/>
      </c>
      <c r="C724" s="70" t="s">
        <v>1810</v>
      </c>
      <c r="D724" s="70" t="str">
        <f t="shared" si="76"/>
        <v/>
      </c>
      <c r="E724" s="70" t="str">
        <f t="shared" si="77"/>
        <v/>
      </c>
      <c r="F724" s="70" t="str">
        <f t="shared" si="78"/>
        <v>&lt;/Sound&gt;</v>
      </c>
      <c r="G724" s="70" t="s">
        <v>1252</v>
      </c>
    </row>
    <row r="725" spans="1:7">
      <c r="A725" s="69" t="str">
        <f t="shared" si="79"/>
        <v>1</v>
      </c>
      <c r="B725" s="70" t="str">
        <f t="shared" si="75"/>
        <v>galaxy_new_world_welcome</v>
      </c>
      <c r="C725" s="70" t="s">
        <v>1810</v>
      </c>
      <c r="D725" s="70" t="str">
        <f t="shared" si="76"/>
        <v>世界地图页单击弹出确认页面时的提示音</v>
      </c>
      <c r="E725" s="70" t="str">
        <f t="shared" si="77"/>
        <v/>
      </c>
      <c r="F725" s="70" t="str">
        <f t="shared" si="78"/>
        <v>&lt;Sound Type="galaxy_new_world_welcome" Storage="Remote" Dec="世界地图页单击弹出确认页面时的提示音"&gt;</v>
      </c>
      <c r="G725" s="70" t="s">
        <v>1436</v>
      </c>
    </row>
    <row r="726" spans="1:7">
      <c r="A726" s="69" t="str">
        <f t="shared" si="79"/>
        <v>2</v>
      </c>
      <c r="B726" s="70" t="str">
        <f t="shared" si="75"/>
        <v/>
      </c>
      <c r="C726" s="70" t="s">
        <v>1810</v>
      </c>
      <c r="D726" s="70" t="str">
        <f t="shared" si="76"/>
        <v/>
      </c>
      <c r="E726" s="70" t="str">
        <f t="shared" si="77"/>
        <v>galaxy_new_world_welcome_001</v>
      </c>
      <c r="F726" s="70" t="str">
        <f t="shared" si="78"/>
        <v xml:space="preserve">  &lt;Clip SoundPath="galaxy_new_world_welcome_001" /&gt;</v>
      </c>
      <c r="G726" s="70" t="s">
        <v>1786</v>
      </c>
    </row>
    <row r="727" spans="1:7">
      <c r="A727" s="69" t="str">
        <f t="shared" si="79"/>
        <v>2</v>
      </c>
      <c r="B727" s="70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70" t="s">
        <v>1810</v>
      </c>
      <c r="D727" s="70" t="str">
        <f t="shared" ref="D727:D767" si="81">IF(ISERROR(FIND("Des=",G727))=FALSE,MID(G727,FIND("Des=""",G727)+5,FIND("""&gt;",G727)-FIND("Des=""",G727)-5),"")</f>
        <v/>
      </c>
      <c r="E727" s="70" t="str">
        <f t="shared" ref="E727:E767" si="82">IF(ISERROR(FIND("&lt;Clip",G727))=FALSE,MID(G727,FIND("SoundPath=""",G727)+11,FIND(""" /&gt;",G727)-FIND("SoundPath=""",G727)-11),"")</f>
        <v>galaxy_new_world_welcome_002</v>
      </c>
      <c r="F727" s="70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70" t="s">
        <v>1787</v>
      </c>
    </row>
    <row r="728" spans="1:7">
      <c r="A728" s="69" t="str">
        <f t="shared" si="79"/>
        <v>3</v>
      </c>
      <c r="B728" s="70" t="str">
        <f t="shared" si="80"/>
        <v/>
      </c>
      <c r="C728" s="70" t="s">
        <v>1810</v>
      </c>
      <c r="D728" s="70" t="str">
        <f t="shared" si="81"/>
        <v/>
      </c>
      <c r="E728" s="70" t="str">
        <f t="shared" si="82"/>
        <v/>
      </c>
      <c r="F728" s="70" t="str">
        <f t="shared" si="83"/>
        <v>&lt;/Sound&gt;</v>
      </c>
      <c r="G728" s="70" t="s">
        <v>1252</v>
      </c>
    </row>
    <row r="729" spans="1:7">
      <c r="A729" s="69" t="str">
        <f t="shared" si="79"/>
        <v>1</v>
      </c>
      <c r="B729" s="70" t="str">
        <f t="shared" si="80"/>
        <v>mission_complete_retry</v>
      </c>
      <c r="C729" s="70" t="s">
        <v>1810</v>
      </c>
      <c r="D729" s="70" t="str">
        <f t="shared" si="81"/>
        <v>完成副本星球的所有关卡重新回到第1关时的提示音</v>
      </c>
      <c r="E729" s="70" t="str">
        <f t="shared" si="82"/>
        <v/>
      </c>
      <c r="F729" s="70" t="str">
        <f t="shared" si="83"/>
        <v>&lt;Sound Type="mission_complete_retry" Storage="Remote" Dec="完成副本星球的所有关卡重新回到第1关时的提示音"&gt;</v>
      </c>
      <c r="G729" s="70" t="s">
        <v>1437</v>
      </c>
    </row>
    <row r="730" spans="1:7">
      <c r="A730" s="69" t="str">
        <f t="shared" si="79"/>
        <v>2</v>
      </c>
      <c r="B730" s="70" t="str">
        <f t="shared" si="80"/>
        <v/>
      </c>
      <c r="C730" s="70" t="s">
        <v>1810</v>
      </c>
      <c r="D730" s="70" t="str">
        <f t="shared" si="81"/>
        <v/>
      </c>
      <c r="E730" s="70" t="str">
        <f t="shared" si="82"/>
        <v>mission_complete_retry</v>
      </c>
      <c r="F730" s="70" t="str">
        <f t="shared" si="83"/>
        <v xml:space="preserve">  &lt;Clip SoundPath="mission_complete_retry" /&gt;</v>
      </c>
      <c r="G730" s="70" t="s">
        <v>1788</v>
      </c>
    </row>
    <row r="731" spans="1:7">
      <c r="A731" s="69" t="str">
        <f t="shared" si="79"/>
        <v>3</v>
      </c>
      <c r="B731" s="70" t="str">
        <f t="shared" si="80"/>
        <v/>
      </c>
      <c r="C731" s="70" t="s">
        <v>1810</v>
      </c>
      <c r="D731" s="70" t="str">
        <f t="shared" si="81"/>
        <v/>
      </c>
      <c r="E731" s="70" t="str">
        <f t="shared" si="82"/>
        <v/>
      </c>
      <c r="F731" s="70" t="str">
        <f t="shared" si="83"/>
        <v>&lt;/Sound&gt;</v>
      </c>
      <c r="G731" s="70" t="s">
        <v>1252</v>
      </c>
    </row>
    <row r="732" spans="1:7">
      <c r="A732" s="69" t="str">
        <f t="shared" si="79"/>
        <v>1</v>
      </c>
      <c r="B732" s="70" t="str">
        <f t="shared" si="80"/>
        <v>guide_homepage</v>
      </c>
      <c r="C732" s="70" t="s">
        <v>1810</v>
      </c>
      <c r="D732" s="70" t="str">
        <f t="shared" si="81"/>
        <v>各页面功能退出返回主页面时播放的功能介绍提示音</v>
      </c>
      <c r="E732" s="70" t="str">
        <f t="shared" si="82"/>
        <v/>
      </c>
      <c r="F732" s="70" t="str">
        <f t="shared" si="83"/>
        <v>&lt;Sound Type="guide_homepage" Storage="Remote" Dec="各页面功能退出返回主页面时播放的功能介绍提示音"&gt;</v>
      </c>
      <c r="G732" s="70" t="s">
        <v>1438</v>
      </c>
    </row>
    <row r="733" spans="1:7">
      <c r="A733" s="69" t="str">
        <f t="shared" si="79"/>
        <v>2</v>
      </c>
      <c r="B733" s="70" t="str">
        <f t="shared" si="80"/>
        <v/>
      </c>
      <c r="C733" s="70" t="s">
        <v>1810</v>
      </c>
      <c r="D733" s="70" t="str">
        <f t="shared" si="81"/>
        <v/>
      </c>
      <c r="E733" s="70" t="str">
        <f t="shared" si="82"/>
        <v>guide_homepage_001</v>
      </c>
      <c r="F733" s="70" t="str">
        <f t="shared" si="83"/>
        <v xml:space="preserve">  &lt;Clip SoundPath="guide_homepage_001" /&gt;</v>
      </c>
      <c r="G733" s="70" t="s">
        <v>1701</v>
      </c>
    </row>
    <row r="734" spans="1:7">
      <c r="A734" s="69" t="str">
        <f t="shared" si="79"/>
        <v>2</v>
      </c>
      <c r="B734" s="70" t="str">
        <f t="shared" si="80"/>
        <v/>
      </c>
      <c r="C734" s="70" t="s">
        <v>1810</v>
      </c>
      <c r="D734" s="70" t="str">
        <f t="shared" si="81"/>
        <v/>
      </c>
      <c r="E734" s="70" t="str">
        <f t="shared" si="82"/>
        <v>guide_homepage_002</v>
      </c>
      <c r="F734" s="70" t="str">
        <f t="shared" si="83"/>
        <v xml:space="preserve">  &lt;Clip SoundPath="guide_homepage_002" /&gt;</v>
      </c>
      <c r="G734" s="70" t="s">
        <v>1702</v>
      </c>
    </row>
    <row r="735" spans="1:7">
      <c r="A735" s="69" t="str">
        <f t="shared" si="79"/>
        <v>2</v>
      </c>
      <c r="B735" s="70" t="str">
        <f t="shared" si="80"/>
        <v/>
      </c>
      <c r="C735" s="70" t="s">
        <v>1810</v>
      </c>
      <c r="D735" s="70" t="str">
        <f t="shared" si="81"/>
        <v/>
      </c>
      <c r="E735" s="70" t="str">
        <f t="shared" si="82"/>
        <v>guide_homepage_003</v>
      </c>
      <c r="F735" s="70" t="str">
        <f t="shared" si="83"/>
        <v xml:space="preserve">  &lt;Clip SoundPath="guide_homepage_003" /&gt;</v>
      </c>
      <c r="G735" s="70" t="s">
        <v>1703</v>
      </c>
    </row>
    <row r="736" spans="1:7">
      <c r="A736" s="69" t="str">
        <f t="shared" si="79"/>
        <v>2</v>
      </c>
      <c r="B736" s="70" t="str">
        <f t="shared" si="80"/>
        <v/>
      </c>
      <c r="C736" s="70" t="s">
        <v>1810</v>
      </c>
      <c r="D736" s="70" t="str">
        <f t="shared" si="81"/>
        <v/>
      </c>
      <c r="E736" s="70" t="str">
        <f t="shared" si="82"/>
        <v>guide_homepage_004</v>
      </c>
      <c r="F736" s="70" t="str">
        <f t="shared" si="83"/>
        <v xml:space="preserve">  &lt;Clip SoundPath="guide_homepage_004" /&gt;</v>
      </c>
      <c r="G736" s="70" t="s">
        <v>1704</v>
      </c>
    </row>
    <row r="737" spans="1:7">
      <c r="A737" s="69" t="str">
        <f t="shared" si="79"/>
        <v>2</v>
      </c>
      <c r="B737" s="70" t="str">
        <f t="shared" si="80"/>
        <v/>
      </c>
      <c r="C737" s="70" t="s">
        <v>1810</v>
      </c>
      <c r="D737" s="70" t="str">
        <f t="shared" si="81"/>
        <v/>
      </c>
      <c r="E737" s="70" t="str">
        <f t="shared" si="82"/>
        <v>guide_homepage_005</v>
      </c>
      <c r="F737" s="70" t="str">
        <f t="shared" si="83"/>
        <v xml:space="preserve">  &lt;Clip SoundPath="guide_homepage_005" /&gt;</v>
      </c>
      <c r="G737" s="70" t="s">
        <v>1705</v>
      </c>
    </row>
    <row r="738" spans="1:7">
      <c r="A738" s="69" t="str">
        <f t="shared" si="79"/>
        <v>2</v>
      </c>
      <c r="B738" s="70" t="str">
        <f t="shared" si="80"/>
        <v/>
      </c>
      <c r="C738" s="70" t="s">
        <v>1810</v>
      </c>
      <c r="D738" s="70" t="str">
        <f t="shared" si="81"/>
        <v/>
      </c>
      <c r="E738" s="70" t="str">
        <f t="shared" si="82"/>
        <v>guide_homepage_006</v>
      </c>
      <c r="F738" s="70" t="str">
        <f t="shared" si="83"/>
        <v xml:space="preserve">  &lt;Clip SoundPath="guide_homepage_006" /&gt;</v>
      </c>
      <c r="G738" s="70" t="s">
        <v>1706</v>
      </c>
    </row>
    <row r="739" spans="1:7">
      <c r="A739" s="69" t="str">
        <f t="shared" si="79"/>
        <v>2</v>
      </c>
      <c r="B739" s="70" t="str">
        <f t="shared" si="80"/>
        <v/>
      </c>
      <c r="C739" s="70" t="s">
        <v>1810</v>
      </c>
      <c r="D739" s="70" t="str">
        <f t="shared" si="81"/>
        <v/>
      </c>
      <c r="E739" s="70" t="str">
        <f t="shared" si="82"/>
        <v>guide_homepage_007</v>
      </c>
      <c r="F739" s="70" t="str">
        <f t="shared" si="83"/>
        <v xml:space="preserve">  &lt;Clip SoundPath="guide_homepage_007" /&gt;</v>
      </c>
      <c r="G739" s="70" t="s">
        <v>1707</v>
      </c>
    </row>
    <row r="740" spans="1:7">
      <c r="A740" s="69" t="str">
        <f t="shared" si="79"/>
        <v>2</v>
      </c>
      <c r="B740" s="70" t="str">
        <f t="shared" si="80"/>
        <v/>
      </c>
      <c r="C740" s="70" t="s">
        <v>1810</v>
      </c>
      <c r="D740" s="70" t="str">
        <f t="shared" si="81"/>
        <v/>
      </c>
      <c r="E740" s="70" t="str">
        <f t="shared" si="82"/>
        <v>guide_homepage_008</v>
      </c>
      <c r="F740" s="70" t="str">
        <f t="shared" si="83"/>
        <v xml:space="preserve">  &lt;Clip SoundPath="guide_homepage_008" /&gt;</v>
      </c>
      <c r="G740" s="70" t="s">
        <v>1708</v>
      </c>
    </row>
    <row r="741" spans="1:7">
      <c r="A741" s="69" t="str">
        <f t="shared" si="79"/>
        <v>2</v>
      </c>
      <c r="B741" s="70" t="str">
        <f t="shared" si="80"/>
        <v/>
      </c>
      <c r="C741" s="70" t="s">
        <v>1810</v>
      </c>
      <c r="D741" s="70" t="str">
        <f t="shared" si="81"/>
        <v/>
      </c>
      <c r="E741" s="70" t="str">
        <f t="shared" si="82"/>
        <v>guide_homepage_009</v>
      </c>
      <c r="F741" s="70" t="str">
        <f t="shared" si="83"/>
        <v xml:space="preserve">  &lt;Clip SoundPath="guide_homepage_009" /&gt;</v>
      </c>
      <c r="G741" s="70" t="s">
        <v>1709</v>
      </c>
    </row>
    <row r="742" spans="1:7">
      <c r="A742" s="69" t="str">
        <f t="shared" si="79"/>
        <v>2</v>
      </c>
      <c r="B742" s="70" t="str">
        <f t="shared" si="80"/>
        <v/>
      </c>
      <c r="C742" s="70" t="s">
        <v>1810</v>
      </c>
      <c r="D742" s="70" t="str">
        <f t="shared" si="81"/>
        <v/>
      </c>
      <c r="E742" s="70" t="str">
        <f t="shared" si="82"/>
        <v>guide_homepage_010</v>
      </c>
      <c r="F742" s="70" t="str">
        <f t="shared" si="83"/>
        <v xml:space="preserve">  &lt;Clip SoundPath="guide_homepage_010" /&gt;</v>
      </c>
      <c r="G742" s="70" t="s">
        <v>1710</v>
      </c>
    </row>
    <row r="743" spans="1:7">
      <c r="A743" s="69" t="str">
        <f t="shared" si="79"/>
        <v>2</v>
      </c>
      <c r="B743" s="70" t="str">
        <f t="shared" si="80"/>
        <v/>
      </c>
      <c r="C743" s="70" t="s">
        <v>1810</v>
      </c>
      <c r="D743" s="70" t="str">
        <f t="shared" si="81"/>
        <v/>
      </c>
      <c r="E743" s="70" t="str">
        <f t="shared" si="82"/>
        <v>guide_homepage_011</v>
      </c>
      <c r="F743" s="70" t="str">
        <f t="shared" si="83"/>
        <v xml:space="preserve">  &lt;Clip SoundPath="guide_homepage_011" /&gt;</v>
      </c>
      <c r="G743" s="70" t="s">
        <v>1711</v>
      </c>
    </row>
    <row r="744" spans="1:7">
      <c r="A744" s="69" t="str">
        <f t="shared" si="79"/>
        <v>3</v>
      </c>
      <c r="B744" s="70" t="str">
        <f t="shared" si="80"/>
        <v/>
      </c>
      <c r="C744" s="70" t="s">
        <v>1810</v>
      </c>
      <c r="D744" s="70" t="str">
        <f t="shared" si="81"/>
        <v/>
      </c>
      <c r="E744" s="70" t="str">
        <f t="shared" si="82"/>
        <v/>
      </c>
      <c r="F744" s="70" t="str">
        <f t="shared" si="83"/>
        <v>&lt;/Sound&gt;</v>
      </c>
      <c r="G744" s="70" t="s">
        <v>1252</v>
      </c>
    </row>
    <row r="745" spans="1:7">
      <c r="A745" s="69" t="str">
        <f t="shared" si="79"/>
        <v>1</v>
      </c>
      <c r="B745" s="70" t="str">
        <f t="shared" si="80"/>
        <v>mainview_tips_sfx</v>
      </c>
      <c r="C745" s="70" t="s">
        <v>1810</v>
      </c>
      <c r="D745" s="70" t="str">
        <f t="shared" si="81"/>
        <v>功能介绍提示音前的叮咚音效</v>
      </c>
      <c r="E745" s="70" t="str">
        <f t="shared" si="82"/>
        <v/>
      </c>
      <c r="F745" s="70" t="str">
        <f t="shared" si="83"/>
        <v>&lt;Sound Type="mainview_tips_sfx" Storage="Remote" Dec="功能介绍提示音前的叮咚音效"&gt;</v>
      </c>
      <c r="G745" s="70" t="s">
        <v>1439</v>
      </c>
    </row>
    <row r="746" spans="1:7">
      <c r="A746" s="69" t="str">
        <f t="shared" si="79"/>
        <v>2</v>
      </c>
      <c r="B746" s="70" t="str">
        <f t="shared" si="80"/>
        <v/>
      </c>
      <c r="C746" s="70" t="s">
        <v>1810</v>
      </c>
      <c r="D746" s="70" t="str">
        <f t="shared" si="81"/>
        <v/>
      </c>
      <c r="E746" s="70" t="str">
        <f t="shared" si="82"/>
        <v>mainview_tips_sfx</v>
      </c>
      <c r="F746" s="70" t="str">
        <f t="shared" si="83"/>
        <v xml:space="preserve">  &lt;Clip SoundPath="mainview_tips_sfx" /&gt;</v>
      </c>
      <c r="G746" s="70" t="s">
        <v>1712</v>
      </c>
    </row>
    <row r="747" spans="1:7">
      <c r="A747" s="69" t="str">
        <f t="shared" si="79"/>
        <v>3</v>
      </c>
      <c r="B747" s="70" t="str">
        <f t="shared" si="80"/>
        <v/>
      </c>
      <c r="C747" s="70" t="s">
        <v>1810</v>
      </c>
      <c r="D747" s="70" t="str">
        <f t="shared" si="81"/>
        <v/>
      </c>
      <c r="E747" s="70" t="str">
        <f t="shared" si="82"/>
        <v/>
      </c>
      <c r="F747" s="70" t="str">
        <f t="shared" si="83"/>
        <v>&lt;/Sound&gt;</v>
      </c>
      <c r="G747" s="70" t="s">
        <v>1252</v>
      </c>
    </row>
    <row r="748" spans="1:7">
      <c r="A748" s="69" t="str">
        <f t="shared" ref="A748:A754" si="84">IF(ISERROR(FIND("&lt;Sound",G748))=FALSE,"1",IF(ISERROR(FIND("&lt;Clip",G748))=FALSE,"2","3"))</f>
        <v>1</v>
      </c>
      <c r="B748" s="70" t="str">
        <f t="shared" si="80"/>
        <v>welcome_halloween</v>
      </c>
      <c r="C748" s="70" t="s">
        <v>1810</v>
      </c>
      <c r="D748" s="70" t="str">
        <f t="shared" si="81"/>
        <v>万圣节欢迎音频</v>
      </c>
      <c r="E748" s="70" t="str">
        <f t="shared" si="82"/>
        <v/>
      </c>
      <c r="F748" s="70" t="str">
        <f t="shared" si="83"/>
        <v>&lt;Sound Type="welcome_halloween" Storage="Remote" Dec="万圣节欢迎音频"&gt;</v>
      </c>
      <c r="G748" s="70" t="s">
        <v>1811</v>
      </c>
    </row>
    <row r="749" spans="1:7">
      <c r="A749" s="69" t="str">
        <f t="shared" si="84"/>
        <v>2</v>
      </c>
      <c r="B749" s="70" t="str">
        <f t="shared" si="80"/>
        <v/>
      </c>
      <c r="C749" s="70" t="s">
        <v>1810</v>
      </c>
      <c r="D749" s="70" t="str">
        <f t="shared" si="81"/>
        <v/>
      </c>
      <c r="E749" s="70" t="str">
        <f t="shared" si="82"/>
        <v>feed_welcome_halloween_001</v>
      </c>
      <c r="F749" s="70" t="str">
        <f t="shared" si="83"/>
        <v xml:space="preserve">  &lt;Clip SoundPath="feed_welcome_halloween_001" /&gt;</v>
      </c>
      <c r="G749" s="70" t="s">
        <v>1812</v>
      </c>
    </row>
    <row r="750" spans="1:7">
      <c r="A750" s="69" t="str">
        <f t="shared" si="84"/>
        <v>2</v>
      </c>
      <c r="B750" s="70" t="str">
        <f t="shared" si="80"/>
        <v/>
      </c>
      <c r="C750" s="70" t="s">
        <v>1810</v>
      </c>
      <c r="D750" s="70" t="str">
        <f t="shared" si="81"/>
        <v/>
      </c>
      <c r="E750" s="70" t="str">
        <f t="shared" si="82"/>
        <v>feed_welcome_halloween_002</v>
      </c>
      <c r="F750" s="70" t="str">
        <f t="shared" si="83"/>
        <v xml:space="preserve">  &lt;Clip SoundPath="feed_welcome_halloween_002" /&gt;</v>
      </c>
      <c r="G750" s="70" t="s">
        <v>1813</v>
      </c>
    </row>
    <row r="751" spans="1:7">
      <c r="A751" s="69" t="str">
        <f t="shared" si="84"/>
        <v>2</v>
      </c>
      <c r="B751" s="70" t="str">
        <f t="shared" si="80"/>
        <v/>
      </c>
      <c r="C751" s="70" t="s">
        <v>1810</v>
      </c>
      <c r="D751" s="70" t="str">
        <f t="shared" si="81"/>
        <v/>
      </c>
      <c r="E751" s="70" t="str">
        <f t="shared" si="82"/>
        <v>feed_welcome_halloween_003</v>
      </c>
      <c r="F751" s="70" t="str">
        <f t="shared" si="83"/>
        <v xml:space="preserve">  &lt;Clip SoundPath="feed_welcome_halloween_003" /&gt;</v>
      </c>
      <c r="G751" s="70" t="s">
        <v>1814</v>
      </c>
    </row>
    <row r="752" spans="1:7">
      <c r="A752" s="69" t="str">
        <f t="shared" si="84"/>
        <v>2</v>
      </c>
      <c r="B752" s="70" t="str">
        <f t="shared" si="80"/>
        <v/>
      </c>
      <c r="C752" s="70" t="s">
        <v>1810</v>
      </c>
      <c r="D752" s="70" t="str">
        <f t="shared" si="81"/>
        <v/>
      </c>
      <c r="E752" s="70" t="str">
        <f t="shared" si="82"/>
        <v>feed_welcome_halloween_004</v>
      </c>
      <c r="F752" s="70" t="str">
        <f t="shared" si="83"/>
        <v xml:space="preserve">  &lt;Clip SoundPath="feed_welcome_halloween_004" /&gt;</v>
      </c>
      <c r="G752" s="70" t="s">
        <v>1815</v>
      </c>
    </row>
    <row r="753" spans="1:7">
      <c r="A753" s="69" t="str">
        <f t="shared" si="84"/>
        <v>2</v>
      </c>
      <c r="B753" s="70" t="str">
        <f t="shared" si="80"/>
        <v/>
      </c>
      <c r="C753" s="70" t="s">
        <v>1810</v>
      </c>
      <c r="D753" s="70" t="str">
        <f t="shared" si="81"/>
        <v/>
      </c>
      <c r="E753" s="70" t="str">
        <f t="shared" si="82"/>
        <v>feed_welcome_halloween_005</v>
      </c>
      <c r="F753" s="70" t="str">
        <f t="shared" si="83"/>
        <v xml:space="preserve">  &lt;Clip SoundPath="feed_welcome_halloween_005" /&gt;</v>
      </c>
      <c r="G753" s="70" t="s">
        <v>1816</v>
      </c>
    </row>
    <row r="754" spans="1:7">
      <c r="A754" s="69" t="str">
        <f t="shared" si="84"/>
        <v>3</v>
      </c>
      <c r="B754" s="70" t="str">
        <f t="shared" si="80"/>
        <v/>
      </c>
      <c r="C754" s="70" t="s">
        <v>1810</v>
      </c>
      <c r="D754" s="70" t="str">
        <f t="shared" si="81"/>
        <v/>
      </c>
      <c r="E754" s="70" t="str">
        <f t="shared" si="82"/>
        <v/>
      </c>
      <c r="F754" s="70" t="str">
        <f t="shared" si="83"/>
        <v>&lt;/Sound&gt;</v>
      </c>
      <c r="G754" s="70" t="s">
        <v>1252</v>
      </c>
    </row>
    <row r="755" spans="1:7">
      <c r="A755" s="69" t="str">
        <f t="shared" si="79"/>
        <v>1</v>
      </c>
      <c r="B755" s="70" t="str">
        <f t="shared" si="80"/>
        <v>hallowmas_bgm</v>
      </c>
      <c r="C755" s="70" t="s">
        <v>1810</v>
      </c>
      <c r="D755" s="70" t="str">
        <f t="shared" si="81"/>
        <v>万圣节场景背景音乐</v>
      </c>
      <c r="E755" s="70" t="str">
        <f t="shared" si="82"/>
        <v/>
      </c>
      <c r="F755" s="70" t="str">
        <f t="shared" si="83"/>
        <v>&lt;Sound Type="hallowmas_bgm" Storage="Remote" Dec="万圣节场景背景音乐"&gt;</v>
      </c>
      <c r="G755" s="70" t="s">
        <v>1440</v>
      </c>
    </row>
    <row r="756" spans="1:7">
      <c r="A756" s="69" t="str">
        <f t="shared" si="79"/>
        <v>2</v>
      </c>
      <c r="B756" s="70" t="str">
        <f t="shared" si="80"/>
        <v/>
      </c>
      <c r="C756" s="70" t="s">
        <v>1810</v>
      </c>
      <c r="D756" s="70" t="str">
        <f t="shared" si="81"/>
        <v/>
      </c>
      <c r="E756" s="70" t="str">
        <f t="shared" si="82"/>
        <v>sfx_halloween_11" Rate="100</v>
      </c>
      <c r="F756" s="70" t="str">
        <f t="shared" si="83"/>
        <v xml:space="preserve">  &lt;Clip SoundPath="sfx_halloween_11" Rate="100" /&gt;</v>
      </c>
      <c r="G756" s="70" t="s">
        <v>1789</v>
      </c>
    </row>
    <row r="757" spans="1:7">
      <c r="A757" s="69" t="str">
        <f t="shared" si="79"/>
        <v>2</v>
      </c>
      <c r="B757" s="70" t="str">
        <f t="shared" si="80"/>
        <v/>
      </c>
      <c r="C757" s="70" t="s">
        <v>1810</v>
      </c>
      <c r="D757" s="70" t="str">
        <f t="shared" si="81"/>
        <v/>
      </c>
      <c r="E757" s="70" t="str">
        <f t="shared" si="82"/>
        <v>sfx_halloween_12" Rate="100</v>
      </c>
      <c r="F757" s="70" t="str">
        <f t="shared" si="83"/>
        <v xml:space="preserve">  &lt;Clip SoundPath="sfx_halloween_12" Rate="100" /&gt;</v>
      </c>
      <c r="G757" s="70" t="s">
        <v>1790</v>
      </c>
    </row>
    <row r="758" spans="1:7">
      <c r="A758" s="69" t="str">
        <f t="shared" si="79"/>
        <v>2</v>
      </c>
      <c r="B758" s="70" t="str">
        <f t="shared" si="80"/>
        <v/>
      </c>
      <c r="C758" s="70" t="s">
        <v>1810</v>
      </c>
      <c r="D758" s="70" t="str">
        <f t="shared" si="81"/>
        <v/>
      </c>
      <c r="E758" s="70" t="str">
        <f t="shared" si="82"/>
        <v>sfx_halloween_13" Rate="100</v>
      </c>
      <c r="F758" s="70" t="str">
        <f t="shared" si="83"/>
        <v xml:space="preserve">  &lt;Clip SoundPath="sfx_halloween_13" Rate="100" /&gt;</v>
      </c>
      <c r="G758" s="70" t="s">
        <v>1791</v>
      </c>
    </row>
    <row r="759" spans="1:7">
      <c r="A759" s="69" t="str">
        <f t="shared" si="79"/>
        <v>3</v>
      </c>
      <c r="B759" s="70" t="str">
        <f t="shared" si="80"/>
        <v/>
      </c>
      <c r="C759" s="70" t="s">
        <v>1810</v>
      </c>
      <c r="D759" s="70" t="str">
        <f t="shared" si="81"/>
        <v/>
      </c>
      <c r="E759" s="70" t="str">
        <f t="shared" si="82"/>
        <v/>
      </c>
      <c r="F759" s="70" t="str">
        <f t="shared" si="83"/>
        <v>&lt;/Sound&gt;</v>
      </c>
      <c r="G759" s="70" t="s">
        <v>1252</v>
      </c>
    </row>
    <row r="760" spans="1:7">
      <c r="A760" s="69" t="str">
        <f t="shared" si="79"/>
        <v>1</v>
      </c>
      <c r="B760" s="70" t="str">
        <f t="shared" si="80"/>
        <v>hallowmas_effect</v>
      </c>
      <c r="C760" s="70" t="s">
        <v>1810</v>
      </c>
      <c r="D760" s="70" t="str">
        <f t="shared" si="81"/>
        <v>万圣节场景音效</v>
      </c>
      <c r="E760" s="70" t="str">
        <f t="shared" si="82"/>
        <v/>
      </c>
      <c r="F760" s="70" t="str">
        <f t="shared" si="83"/>
        <v>&lt;Sound Type="hallowmas_effect" Storage="Remote" Dec="万圣节场景音效"&gt;</v>
      </c>
      <c r="G760" s="70" t="s">
        <v>1441</v>
      </c>
    </row>
    <row r="761" spans="1:7">
      <c r="A761" s="69" t="str">
        <f t="shared" si="79"/>
        <v>2</v>
      </c>
      <c r="B761" s="70" t="str">
        <f t="shared" si="80"/>
        <v/>
      </c>
      <c r="C761" s="70" t="s">
        <v>1810</v>
      </c>
      <c r="D761" s="70" t="str">
        <f t="shared" si="81"/>
        <v/>
      </c>
      <c r="E761" s="70" t="str">
        <f t="shared" si="82"/>
        <v>sfx_halloween_01" Rate="100</v>
      </c>
      <c r="F761" s="70" t="str">
        <f t="shared" si="83"/>
        <v xml:space="preserve">  &lt;Clip SoundPath="sfx_halloween_01" Rate="100" /&gt;</v>
      </c>
      <c r="G761" s="70" t="s">
        <v>1792</v>
      </c>
    </row>
    <row r="762" spans="1:7">
      <c r="A762" s="69" t="str">
        <f t="shared" si="79"/>
        <v>2</v>
      </c>
      <c r="B762" s="70" t="str">
        <f t="shared" si="80"/>
        <v/>
      </c>
      <c r="C762" s="70" t="s">
        <v>1810</v>
      </c>
      <c r="D762" s="70" t="str">
        <f t="shared" si="81"/>
        <v/>
      </c>
      <c r="E762" s="70" t="str">
        <f t="shared" si="82"/>
        <v>sfx_halloween_03" Rate="50</v>
      </c>
      <c r="F762" s="70" t="str">
        <f t="shared" si="83"/>
        <v xml:space="preserve">  &lt;Clip SoundPath="sfx_halloween_03" Rate="50" /&gt;</v>
      </c>
      <c r="G762" s="70" t="s">
        <v>1793</v>
      </c>
    </row>
    <row r="763" spans="1:7">
      <c r="A763" s="69" t="str">
        <f t="shared" si="79"/>
        <v>2</v>
      </c>
      <c r="B763" s="70" t="str">
        <f t="shared" si="80"/>
        <v/>
      </c>
      <c r="C763" s="70" t="s">
        <v>1810</v>
      </c>
      <c r="D763" s="70" t="str">
        <f t="shared" si="81"/>
        <v/>
      </c>
      <c r="E763" s="70" t="str">
        <f t="shared" si="82"/>
        <v>sfx_halloween_04" Rate="100</v>
      </c>
      <c r="F763" s="70" t="str">
        <f t="shared" si="83"/>
        <v xml:space="preserve">  &lt;Clip SoundPath="sfx_halloween_04" Rate="100" /&gt;</v>
      </c>
      <c r="G763" s="70" t="s">
        <v>1794</v>
      </c>
    </row>
    <row r="764" spans="1:7">
      <c r="A764" s="69" t="str">
        <f t="shared" si="79"/>
        <v>2</v>
      </c>
      <c r="B764" s="70" t="str">
        <f t="shared" si="80"/>
        <v/>
      </c>
      <c r="C764" s="70" t="s">
        <v>1810</v>
      </c>
      <c r="D764" s="70" t="str">
        <f t="shared" si="81"/>
        <v/>
      </c>
      <c r="E764" s="70" t="str">
        <f t="shared" si="82"/>
        <v>sfx_halloween_05" Rate="100</v>
      </c>
      <c r="F764" s="70" t="str">
        <f t="shared" si="83"/>
        <v xml:space="preserve">  &lt;Clip SoundPath="sfx_halloween_05" Rate="100" /&gt;</v>
      </c>
      <c r="G764" s="70" t="s">
        <v>1795</v>
      </c>
    </row>
    <row r="765" spans="1:7">
      <c r="A765" s="69" t="str">
        <f t="shared" si="79"/>
        <v>2</v>
      </c>
      <c r="B765" s="70" t="str">
        <f t="shared" si="80"/>
        <v/>
      </c>
      <c r="C765" s="70" t="s">
        <v>1810</v>
      </c>
      <c r="D765" s="70" t="str">
        <f t="shared" si="81"/>
        <v/>
      </c>
      <c r="E765" s="70" t="str">
        <f t="shared" si="82"/>
        <v>sfx_halloween_07" Rate="100</v>
      </c>
      <c r="F765" s="70" t="str">
        <f t="shared" si="83"/>
        <v xml:space="preserve">  &lt;Clip SoundPath="sfx_halloween_07" Rate="100" /&gt;</v>
      </c>
      <c r="G765" s="70" t="s">
        <v>1796</v>
      </c>
    </row>
    <row r="766" spans="1:7">
      <c r="A766" s="69" t="str">
        <f t="shared" si="79"/>
        <v>2</v>
      </c>
      <c r="B766" s="70" t="str">
        <f t="shared" si="80"/>
        <v/>
      </c>
      <c r="C766" s="70" t="s">
        <v>1810</v>
      </c>
      <c r="D766" s="70" t="str">
        <f t="shared" si="81"/>
        <v/>
      </c>
      <c r="E766" s="70" t="str">
        <f t="shared" si="82"/>
        <v>sfx_halloween_08" Rate="100</v>
      </c>
      <c r="F766" s="70" t="str">
        <f t="shared" si="83"/>
        <v xml:space="preserve">  &lt;Clip SoundPath="sfx_halloween_08" Rate="100" /&gt;</v>
      </c>
      <c r="G766" s="70" t="s">
        <v>1797</v>
      </c>
    </row>
    <row r="767" spans="1:7">
      <c r="A767" s="69" t="str">
        <f t="shared" si="79"/>
        <v>3</v>
      </c>
      <c r="B767" s="70" t="str">
        <f t="shared" si="80"/>
        <v/>
      </c>
      <c r="C767" s="70" t="s">
        <v>1810</v>
      </c>
      <c r="D767" s="70" t="str">
        <f t="shared" si="81"/>
        <v/>
      </c>
      <c r="E767" s="70" t="str">
        <f t="shared" si="82"/>
        <v/>
      </c>
      <c r="F767" s="70" t="str">
        <f t="shared" si="83"/>
        <v>&lt;/Sound&gt;</v>
      </c>
      <c r="G767" s="70" t="s">
        <v>1252</v>
      </c>
    </row>
    <row r="768" spans="1:7">
      <c r="A768" s="138" t="s">
        <v>1893</v>
      </c>
      <c r="B768" s="139"/>
      <c r="C768" s="139"/>
      <c r="D768" s="139"/>
      <c r="E768" s="139"/>
      <c r="F768" s="139"/>
      <c r="G768" s="140"/>
    </row>
    <row r="769" spans="1:6">
      <c r="A769" s="69">
        <v>1</v>
      </c>
      <c r="B769" s="70" t="s">
        <v>1886</v>
      </c>
      <c r="C769" s="70" t="s">
        <v>1810</v>
      </c>
      <c r="D769" s="70" t="s">
        <v>1887</v>
      </c>
      <c r="F769" s="70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69">
        <v>2</v>
      </c>
      <c r="E770" s="70" t="s">
        <v>1888</v>
      </c>
      <c r="F770" s="70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69">
        <v>2</v>
      </c>
      <c r="E771" s="70" t="s">
        <v>1889</v>
      </c>
      <c r="F771" s="70" t="str">
        <f t="shared" si="85"/>
        <v xml:space="preserve">  &lt;Clip SoundPath="feed_welcome_dk_002" /&gt;</v>
      </c>
    </row>
    <row r="772" spans="1:6">
      <c r="A772" s="69">
        <v>2</v>
      </c>
      <c r="E772" s="70" t="s">
        <v>1890</v>
      </c>
      <c r="F772" s="70" t="str">
        <f t="shared" si="85"/>
        <v xml:space="preserve">  &lt;Clip SoundPath="feed_welcome_dk_003" /&gt;</v>
      </c>
    </row>
    <row r="773" spans="1:6">
      <c r="A773" s="69">
        <v>2</v>
      </c>
      <c r="E773" s="70" t="s">
        <v>1891</v>
      </c>
      <c r="F773" s="70" t="str">
        <f t="shared" si="85"/>
        <v xml:space="preserve">  &lt;Clip SoundPath="feed_welcome_dk_004" /&gt;</v>
      </c>
    </row>
    <row r="774" spans="1:6">
      <c r="A774" s="69">
        <v>2</v>
      </c>
      <c r="E774" s="70" t="s">
        <v>1892</v>
      </c>
      <c r="F774" s="70" t="str">
        <f t="shared" si="85"/>
        <v xml:space="preserve">  &lt;Clip SoundPath="feed_welcome_dk_005" /&gt;</v>
      </c>
    </row>
    <row r="775" spans="1:6">
      <c r="A775" s="69">
        <v>3</v>
      </c>
      <c r="F775" s="70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69">
        <v>1</v>
      </c>
      <c r="B776" s="70" t="s">
        <v>1894</v>
      </c>
      <c r="C776" s="70" t="s">
        <v>1810</v>
      </c>
      <c r="D776" s="70" t="s">
        <v>1895</v>
      </c>
      <c r="F776" s="70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69">
        <v>2</v>
      </c>
      <c r="E777" s="70" t="s">
        <v>1896</v>
      </c>
      <c r="F777" s="70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69">
        <v>2</v>
      </c>
      <c r="E778" s="70" t="s">
        <v>1897</v>
      </c>
      <c r="F778" s="70" t="str">
        <f t="shared" si="86"/>
        <v xml:space="preserve">  &lt;Clip SoundPath="galaxy_unlock02" /&gt;</v>
      </c>
    </row>
    <row r="779" spans="1:6">
      <c r="A779" s="69">
        <v>2</v>
      </c>
      <c r="E779" s="70" t="s">
        <v>1898</v>
      </c>
      <c r="F779" s="70" t="str">
        <f t="shared" si="86"/>
        <v xml:space="preserve">  &lt;Clip SoundPath="galaxy_unlock03" /&gt;</v>
      </c>
    </row>
    <row r="780" spans="1:6">
      <c r="A780" s="69">
        <v>2</v>
      </c>
      <c r="E780" s="70" t="s">
        <v>1899</v>
      </c>
      <c r="F780" s="70" t="str">
        <f t="shared" si="86"/>
        <v xml:space="preserve">  &lt;Clip SoundPath="galaxy_unlock04" /&gt;</v>
      </c>
    </row>
    <row r="781" spans="1:6">
      <c r="A781" s="69">
        <v>3</v>
      </c>
      <c r="F781" s="70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69">
        <v>1</v>
      </c>
      <c r="B782" s="70" t="s">
        <v>1902</v>
      </c>
      <c r="C782" s="70" t="s">
        <v>1810</v>
      </c>
      <c r="D782" s="70" t="s">
        <v>1900</v>
      </c>
      <c r="F782" s="70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69">
        <v>2</v>
      </c>
      <c r="E783" s="70" t="s">
        <v>1902</v>
      </c>
      <c r="F783" s="70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69">
        <v>3</v>
      </c>
      <c r="F784" s="70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69">
        <v>1</v>
      </c>
      <c r="B785" s="70" t="s">
        <v>1903</v>
      </c>
      <c r="C785" s="70" t="s">
        <v>1810</v>
      </c>
      <c r="D785" s="70" t="s">
        <v>1901</v>
      </c>
      <c r="F785" s="70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69">
        <v>2</v>
      </c>
      <c r="E786" s="70" t="s">
        <v>1903</v>
      </c>
      <c r="F786" s="70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69">
        <v>3</v>
      </c>
      <c r="F787" s="70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69">
        <v>1</v>
      </c>
      <c r="B788" s="70" t="s">
        <v>1904</v>
      </c>
      <c r="C788" s="70" t="s">
        <v>1810</v>
      </c>
      <c r="D788" s="70" t="s">
        <v>1905</v>
      </c>
      <c r="F788" s="70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69">
        <v>2</v>
      </c>
      <c r="E789" s="70" t="s">
        <v>1904</v>
      </c>
      <c r="F789" s="70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69">
        <v>3</v>
      </c>
      <c r="F790" s="70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69">
        <v>1</v>
      </c>
      <c r="B791" s="70" t="s">
        <v>1906</v>
      </c>
      <c r="C791" s="70" t="s">
        <v>1810</v>
      </c>
      <c r="D791" s="70" t="s">
        <v>1912</v>
      </c>
      <c r="F791" s="70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69">
        <v>2</v>
      </c>
      <c r="E792" s="70" t="s">
        <v>1907</v>
      </c>
      <c r="F792" s="70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69">
        <v>2</v>
      </c>
      <c r="E793" s="70" t="s">
        <v>1908</v>
      </c>
      <c r="F793" s="70" t="str">
        <f t="shared" si="90"/>
        <v xml:space="preserve">  &lt;Clip SoundPath="mall_welcome_002" /&gt;</v>
      </c>
    </row>
    <row r="794" spans="1:6">
      <c r="A794" s="69">
        <v>2</v>
      </c>
      <c r="E794" s="70" t="s">
        <v>1909</v>
      </c>
      <c r="F794" s="70" t="str">
        <f t="shared" si="90"/>
        <v xml:space="preserve">  &lt;Clip SoundPath="mall_welcome_003" /&gt;</v>
      </c>
    </row>
    <row r="795" spans="1:6">
      <c r="A795" s="69">
        <v>2</v>
      </c>
      <c r="E795" s="70" t="s">
        <v>1910</v>
      </c>
      <c r="F795" s="70" t="str">
        <f t="shared" si="90"/>
        <v xml:space="preserve">  &lt;Clip SoundPath="mall_welcome_004" /&gt;</v>
      </c>
    </row>
    <row r="796" spans="1:6">
      <c r="A796" s="69">
        <v>2</v>
      </c>
      <c r="E796" s="70" t="s">
        <v>1911</v>
      </c>
      <c r="F796" s="70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69">
        <v>3</v>
      </c>
      <c r="F797" s="70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69">
        <v>1</v>
      </c>
      <c r="B798" s="70" t="s">
        <v>1923</v>
      </c>
      <c r="C798" s="70" t="s">
        <v>1810</v>
      </c>
      <c r="D798" s="70" t="s">
        <v>1918</v>
      </c>
      <c r="F798" s="70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69">
        <v>2</v>
      </c>
      <c r="E799" s="70" t="s">
        <v>1913</v>
      </c>
      <c r="F799" s="70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69">
        <v>3</v>
      </c>
      <c r="F800" s="70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69">
        <v>1</v>
      </c>
      <c r="B801" s="70" t="s">
        <v>1924</v>
      </c>
      <c r="C801" s="70" t="s">
        <v>1810</v>
      </c>
      <c r="D801" s="70" t="s">
        <v>1920</v>
      </c>
      <c r="F801" s="70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69">
        <v>2</v>
      </c>
      <c r="E802" s="70" t="s">
        <v>1914</v>
      </c>
      <c r="F802" s="70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69">
        <v>3</v>
      </c>
      <c r="F803" s="70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69">
        <v>1</v>
      </c>
      <c r="B804" s="70" t="s">
        <v>1925</v>
      </c>
      <c r="C804" s="70" t="s">
        <v>1810</v>
      </c>
      <c r="D804" s="70" t="s">
        <v>1919</v>
      </c>
      <c r="F804" s="70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69">
        <v>2</v>
      </c>
      <c r="E805" s="70" t="s">
        <v>1915</v>
      </c>
      <c r="F805" s="70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69">
        <v>3</v>
      </c>
      <c r="F806" s="70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69">
        <v>1</v>
      </c>
      <c r="B807" s="70" t="s">
        <v>1926</v>
      </c>
      <c r="C807" s="70" t="s">
        <v>1810</v>
      </c>
      <c r="D807" s="70" t="s">
        <v>1921</v>
      </c>
      <c r="F807" s="70" t="str">
        <f>IF(A807=1,"&lt;Sound Type="""&amp;B807&amp;""" Storage="""&amp;C807&amp;""" Dec="""&amp;D807&amp;"""&gt;",IF(A807=2,"  &lt;Clip SoundPath="""&amp;E807&amp;""" /&gt;",IF(A807=3,G807,"")))</f>
        <v>&lt;Sound Type="mall_purchase_qr" Storage="Remote" Dec="换装页显示二维码"&gt;</v>
      </c>
    </row>
    <row r="808" spans="1:6">
      <c r="A808" s="69">
        <v>2</v>
      </c>
      <c r="E808" s="70" t="s">
        <v>1916</v>
      </c>
      <c r="F808" s="70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SoundPath="mall_purchase_qr" /&gt;</v>
      </c>
    </row>
    <row r="809" spans="1:6">
      <c r="A809" s="69">
        <v>3</v>
      </c>
      <c r="F809" s="70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69">
        <v>1</v>
      </c>
      <c r="B810" s="70" t="s">
        <v>1927</v>
      </c>
      <c r="C810" s="70" t="s">
        <v>1810</v>
      </c>
      <c r="D810" s="70" t="s">
        <v>1922</v>
      </c>
      <c r="F810" s="70" t="str">
        <f>IF(A810=1,"&lt;Sound Type="""&amp;B810&amp;""" Storage="""&amp;C810&amp;""" Dec="""&amp;D810&amp;"""&gt;",IF(A810=2,"  &lt;Clip SoundPath="""&amp;E810&amp;""" /&gt;",IF(A810=3,G810,"")))</f>
        <v>&lt;Sound Type="mall_purchase_qr_complete" Storage="Remote" Dec="换装页二维码购物成功"&gt;</v>
      </c>
    </row>
    <row r="811" spans="1:6">
      <c r="A811" s="69">
        <v>2</v>
      </c>
      <c r="E811" s="70" t="s">
        <v>1917</v>
      </c>
      <c r="F811" s="70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SoundPath="mall_purchase_qr_complete" /&gt;</v>
      </c>
    </row>
    <row r="812" spans="1:6">
      <c r="A812" s="69">
        <v>3</v>
      </c>
      <c r="F812" s="70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69">
        <v>1</v>
      </c>
      <c r="B813" s="70" t="s">
        <v>1942</v>
      </c>
      <c r="C813" s="70" t="s">
        <v>1810</v>
      </c>
      <c r="D813" s="70" t="s">
        <v>1947</v>
      </c>
      <c r="F813" s="70" t="str">
        <f>IF(A813=1,"&lt;Sound Type="""&amp;B813&amp;""" Storage="""&amp;C813&amp;""" Dec="""&amp;D813&amp;"""&gt;",IF(A813=2,"  &lt;Clip SoundPath="""&amp;E813&amp;""" /&gt;",IF(A813=3,G813,"")))</f>
        <v>&lt;Sound Type="mall_change_item" Storage="Remote" Dec="换装页切换配饰/小精灵"&gt;</v>
      </c>
    </row>
    <row r="814" spans="1:6">
      <c r="A814" s="69">
        <v>2</v>
      </c>
      <c r="E814" s="70" t="s">
        <v>1942</v>
      </c>
      <c r="F814" s="70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SoundPath="mall_change_item" /&gt;</v>
      </c>
    </row>
    <row r="815" spans="1:6">
      <c r="A815" s="69">
        <v>3</v>
      </c>
      <c r="F815" s="70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69">
        <v>1</v>
      </c>
      <c r="B816" s="70" t="s">
        <v>1943</v>
      </c>
      <c r="C816" s="70" t="s">
        <v>1810</v>
      </c>
      <c r="D816" s="70" t="s">
        <v>1948</v>
      </c>
      <c r="F816" s="70" t="str">
        <f>IF(A816=1,"&lt;Sound Type="""&amp;B816&amp;""" Storage="""&amp;C816&amp;""" Dec="""&amp;D816&amp;"""&gt;",IF(A816=2,"  &lt;Clip SoundPath="""&amp;E816&amp;""" /&gt;",IF(A816=3,G816,"")))</f>
        <v>&lt;Sound Type="mall_put_on_accessory" Storage="Remote" Dec="换装页穿上配饰"&gt;</v>
      </c>
    </row>
    <row r="817" spans="1:6">
      <c r="A817" s="69">
        <v>2</v>
      </c>
      <c r="E817" s="70" t="s">
        <v>1943</v>
      </c>
      <c r="F817" s="70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SoundPath="mall_put_on_accessory" /&gt;</v>
      </c>
    </row>
    <row r="818" spans="1:6">
      <c r="A818" s="69">
        <v>3</v>
      </c>
      <c r="F818" s="70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69">
        <v>1</v>
      </c>
      <c r="B819" s="70" t="s">
        <v>1944</v>
      </c>
      <c r="C819" s="70" t="s">
        <v>1810</v>
      </c>
      <c r="D819" s="70" t="s">
        <v>1949</v>
      </c>
      <c r="F819" s="70" t="str">
        <f>IF(A819=1,"&lt;Sound Type="""&amp;B819&amp;""" Storage="""&amp;C819&amp;""" Dec="""&amp;D819&amp;"""&gt;",IF(A819=2,"  &lt;Clip SoundPath="""&amp;E819&amp;""" /&gt;",IF(A819=3,G819,"")))</f>
        <v>&lt;Sound Type="mall_take_off_accessory" Storage="Remote" Dec="换装页脱下配饰"&gt;</v>
      </c>
    </row>
    <row r="820" spans="1:6">
      <c r="A820" s="69">
        <v>2</v>
      </c>
      <c r="E820" s="70" t="s">
        <v>1944</v>
      </c>
      <c r="F820" s="70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SoundPath="mall_take_off_accessory" /&gt;</v>
      </c>
    </row>
    <row r="821" spans="1:6">
      <c r="A821" s="69">
        <v>3</v>
      </c>
      <c r="F821" s="70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69">
        <v>1</v>
      </c>
      <c r="B822" s="70" t="s">
        <v>1945</v>
      </c>
      <c r="C822" s="70" t="s">
        <v>1810</v>
      </c>
      <c r="D822" s="70" t="s">
        <v>1950</v>
      </c>
      <c r="F822" s="70" t="str">
        <f>IF(A822=1,"&lt;Sound Type="""&amp;B822&amp;""" Storage="""&amp;C822&amp;""" Dec="""&amp;D822&amp;"""&gt;",IF(A822=2,"  &lt;Clip SoundPath="""&amp;E822&amp;""" /&gt;",IF(A822=3,G822,"")))</f>
        <v>&lt;Sound Type="mall_spirit_in" Storage="Remote" Dec="换装页小精灵出场"&gt;</v>
      </c>
    </row>
    <row r="823" spans="1:6">
      <c r="A823" s="69">
        <v>2</v>
      </c>
      <c r="E823" s="70" t="s">
        <v>1945</v>
      </c>
      <c r="F823" s="70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SoundPath="mall_spirit_in" /&gt;</v>
      </c>
    </row>
    <row r="824" spans="1:6">
      <c r="A824" s="69">
        <v>3</v>
      </c>
      <c r="F824" s="70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69">
        <v>1</v>
      </c>
      <c r="B825" s="70" t="s">
        <v>1946</v>
      </c>
      <c r="C825" s="70" t="s">
        <v>1810</v>
      </c>
      <c r="D825" s="70" t="s">
        <v>1951</v>
      </c>
      <c r="F825" s="70" t="str">
        <f>IF(A825=1,"&lt;Sound Type="""&amp;B825&amp;""" Storage="""&amp;C825&amp;""" Dec="""&amp;D825&amp;"""&gt;",IF(A825=2,"  &lt;Clip SoundPath="""&amp;E825&amp;""" /&gt;",IF(A825=3,G825,"")))</f>
        <v>&lt;Sound Type="mall_spirit_out" Storage="Remote" Dec="换装页小精灵退场"&gt;</v>
      </c>
    </row>
    <row r="826" spans="1:6">
      <c r="A826" s="69">
        <v>2</v>
      </c>
      <c r="E826" s="70" t="s">
        <v>1946</v>
      </c>
      <c r="F826" s="70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SoundPath="mall_spirit_out" /&gt;</v>
      </c>
    </row>
    <row r="827" spans="1:6">
      <c r="A827" s="69">
        <v>3</v>
      </c>
      <c r="F827" s="70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69">
        <v>1</v>
      </c>
      <c r="B828" s="70" t="s">
        <v>1968</v>
      </c>
      <c r="C828" s="70" t="s">
        <v>1810</v>
      </c>
      <c r="D828" s="70" t="s">
        <v>1975</v>
      </c>
      <c r="F828" s="70" t="str">
        <f>IF(A828=1,"&lt;Sound Type="""&amp;B828&amp;""" Storage="""&amp;C828&amp;""" Dec="""&amp;D828&amp;"""&gt;",IF(A828=2,"  &lt;Clip SoundPath="""&amp;E828&amp;""" /&gt;",IF(A828=3,G828,"")))</f>
        <v>&lt;Sound Type="feed_welcome_xmas" Storage="Remote" Dec="喂食页圣诞节欢迎语音"&gt;</v>
      </c>
    </row>
    <row r="829" spans="1:6">
      <c r="A829" s="69">
        <v>2</v>
      </c>
      <c r="E829" s="70" t="s">
        <v>1969</v>
      </c>
      <c r="F829" s="70" t="str">
        <f t="shared" ref="F829:F833" si="102">IF(A829=1,"&lt;Sound Type="""&amp;B829&amp;""" Storage="""&amp;C829&amp;""" Dec="""&amp;D829&amp;"""&gt;",IF(A829=2,"  &lt;Clip SoundPath="""&amp;E829&amp;""" /&gt;",IF(A829=3,G829,"")))</f>
        <v xml:space="preserve">  &lt;Clip SoundPath="feed_welcome_xmas_001" /&gt;</v>
      </c>
    </row>
    <row r="830" spans="1:6">
      <c r="A830" s="69">
        <v>2</v>
      </c>
      <c r="E830" s="70" t="s">
        <v>1970</v>
      </c>
      <c r="F830" s="70" t="str">
        <f t="shared" si="102"/>
        <v xml:space="preserve">  &lt;Clip SoundPath="feed_welcome_xmas_002" /&gt;</v>
      </c>
    </row>
    <row r="831" spans="1:6">
      <c r="A831" s="69">
        <v>2</v>
      </c>
      <c r="E831" s="70" t="s">
        <v>1971</v>
      </c>
      <c r="F831" s="70" t="str">
        <f t="shared" si="102"/>
        <v xml:space="preserve">  &lt;Clip SoundPath="feed_welcome_xmas_003" /&gt;</v>
      </c>
    </row>
    <row r="832" spans="1:6">
      <c r="A832" s="69">
        <v>2</v>
      </c>
      <c r="E832" s="70" t="s">
        <v>1972</v>
      </c>
      <c r="F832" s="70" t="str">
        <f t="shared" si="102"/>
        <v xml:space="preserve">  &lt;Clip SoundPath="feed_welcome_xmas_004" /&gt;</v>
      </c>
    </row>
    <row r="833" spans="1:6">
      <c r="A833" s="69">
        <v>2</v>
      </c>
      <c r="E833" s="70" t="s">
        <v>1973</v>
      </c>
      <c r="F833" s="70" t="str">
        <f t="shared" si="102"/>
        <v xml:space="preserve">  &lt;Clip SoundPath="feed_welcome_xmas_005" /&gt;</v>
      </c>
    </row>
    <row r="834" spans="1:6">
      <c r="A834" s="69">
        <v>3</v>
      </c>
      <c r="F834" s="70" t="str">
        <f>IF(A834=1,"&lt;Sound Type="""&amp;B834&amp;""" Storage="""&amp;C834&amp;""" Dec="""&amp;D834&amp;"""&gt;",IF(A834=2,"  &lt;Clip SoundPath="""&amp;E834&amp;""" /&gt;",IF(A834=3,"&lt;/Sound&gt;","")))</f>
        <v>&lt;/Sound&gt;</v>
      </c>
    </row>
    <row r="835" spans="1:6">
      <c r="A835" s="69">
        <v>1</v>
      </c>
      <c r="B835" s="70" t="s">
        <v>1974</v>
      </c>
      <c r="C835" s="70" t="s">
        <v>1810</v>
      </c>
      <c r="D835" s="70" t="s">
        <v>1976</v>
      </c>
      <c r="F835" s="70" t="str">
        <f>IF(A835=1,"&lt;Sound Type="""&amp;B835&amp;""" Storage="""&amp;C835&amp;""" Dec="""&amp;D835&amp;"""&gt;",IF(A835=2,"  &lt;Clip SoundPath="""&amp;E835&amp;""" /&gt;",IF(A835=3,G835,"")))</f>
        <v>&lt;Sound Type="feed_bgm_xmas" Storage="Remote" Dec="喂食页圣诞节背景音乐"&gt;</v>
      </c>
    </row>
    <row r="836" spans="1:6">
      <c r="A836" s="69">
        <v>2</v>
      </c>
      <c r="E836" s="70" t="s">
        <v>1974</v>
      </c>
      <c r="F836" s="70" t="str">
        <f t="shared" ref="F836" si="103">IF(A836=1,"&lt;Sound Type="""&amp;B836&amp;""" Storage="""&amp;C836&amp;""" Dec="""&amp;D836&amp;"""&gt;",IF(A836=2,"  &lt;Clip SoundPath="""&amp;E836&amp;""" /&gt;",IF(A836=3,G836,"")))</f>
        <v xml:space="preserve">  &lt;Clip SoundPath="feed_bgm_xmas" /&gt;</v>
      </c>
    </row>
    <row r="837" spans="1:6">
      <c r="A837" s="69">
        <v>3</v>
      </c>
      <c r="F837" s="70" t="str">
        <f>IF(A837=1,"&lt;Sound Type="""&amp;B837&amp;""" Storage="""&amp;C837&amp;""" Dec="""&amp;D837&amp;"""&gt;",IF(A837=2,"  &lt;Clip SoundPath="""&amp;E837&amp;""" /&gt;",IF(A837=3,"&lt;/Sound&gt;","")))</f>
        <v>&lt;/Sound&gt;</v>
      </c>
    </row>
  </sheetData>
  <mergeCells count="1">
    <mergeCell ref="A768:G768"/>
  </mergeCells>
  <phoneticPr fontId="4" type="noConversion"/>
  <conditionalFormatting sqref="A1:G25 A29:G433 A437:G767 A768 A769:G790 A838:G1048576">
    <cfRule type="containsText" dxfId="71" priority="64" operator="containsText" text="&lt;!--">
      <formula>NOT(ISERROR(SEARCH("&lt;!--",A1)))</formula>
    </cfRule>
    <cfRule type="expression" dxfId="70" priority="65">
      <formula>MOD(ROW(),2)=0</formula>
    </cfRule>
    <cfRule type="expression" dxfId="69" priority="66">
      <formula>MOD(ROW(),2)=1</formula>
    </cfRule>
  </conditionalFormatting>
  <conditionalFormatting sqref="A26:G27 A28:F28">
    <cfRule type="containsText" dxfId="68" priority="61" operator="containsText" text="&lt;!--">
      <formula>NOT(ISERROR(SEARCH("&lt;!--",A26)))</formula>
    </cfRule>
    <cfRule type="expression" dxfId="67" priority="62">
      <formula>MOD(ROW(),2)=0</formula>
    </cfRule>
    <cfRule type="expression" dxfId="66" priority="63">
      <formula>MOD(ROW(),2)=1</formula>
    </cfRule>
  </conditionalFormatting>
  <conditionalFormatting sqref="G28">
    <cfRule type="containsText" dxfId="65" priority="58" operator="containsText" text="&lt;!--">
      <formula>NOT(ISERROR(SEARCH("&lt;!--",G28)))</formula>
    </cfRule>
    <cfRule type="expression" dxfId="64" priority="59">
      <formula>MOD(ROW(),2)=0</formula>
    </cfRule>
    <cfRule type="expression" dxfId="63" priority="60">
      <formula>MOD(ROW(),2)=1</formula>
    </cfRule>
  </conditionalFormatting>
  <conditionalFormatting sqref="A434:G436">
    <cfRule type="containsText" dxfId="62" priority="55" operator="containsText" text="&lt;!--">
      <formula>NOT(ISERROR(SEARCH("&lt;!--",A434)))</formula>
    </cfRule>
    <cfRule type="expression" dxfId="61" priority="56">
      <formula>MOD(ROW(),2)=0</formula>
    </cfRule>
    <cfRule type="expression" dxfId="60" priority="57">
      <formula>MOD(ROW(),2)=1</formula>
    </cfRule>
  </conditionalFormatting>
  <conditionalFormatting sqref="A791:G792 A797:G797 A793:D795 F793:G795 E793:E796">
    <cfRule type="containsText" dxfId="59" priority="46" operator="containsText" text="&lt;!--">
      <formula>NOT(ISERROR(SEARCH("&lt;!--",A791)))</formula>
    </cfRule>
    <cfRule type="expression" dxfId="58" priority="47">
      <formula>MOD(ROW(),2)=0</formula>
    </cfRule>
    <cfRule type="expression" dxfId="57" priority="48">
      <formula>MOD(ROW(),2)=1</formula>
    </cfRule>
  </conditionalFormatting>
  <conditionalFormatting sqref="A796:D796 F796:G796">
    <cfRule type="containsText" dxfId="56" priority="43" operator="containsText" text="&lt;!--">
      <formula>NOT(ISERROR(SEARCH("&lt;!--",A796)))</formula>
    </cfRule>
    <cfRule type="expression" dxfId="55" priority="44">
      <formula>MOD(ROW(),2)=0</formula>
    </cfRule>
    <cfRule type="expression" dxfId="54" priority="45">
      <formula>MOD(ROW(),2)=1</formula>
    </cfRule>
  </conditionalFormatting>
  <conditionalFormatting sqref="A798:G800">
    <cfRule type="containsText" dxfId="53" priority="40" operator="containsText" text="&lt;!--">
      <formula>NOT(ISERROR(SEARCH("&lt;!--",A798)))</formula>
    </cfRule>
    <cfRule type="expression" dxfId="52" priority="41">
      <formula>MOD(ROW(),2)=0</formula>
    </cfRule>
    <cfRule type="expression" dxfId="51" priority="42">
      <formula>MOD(ROW(),2)=1</formula>
    </cfRule>
  </conditionalFormatting>
  <conditionalFormatting sqref="A801:G803">
    <cfRule type="containsText" dxfId="50" priority="37" operator="containsText" text="&lt;!--">
      <formula>NOT(ISERROR(SEARCH("&lt;!--",A801)))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04:G806">
    <cfRule type="containsText" dxfId="47" priority="34" operator="containsText" text="&lt;!--">
      <formula>NOT(ISERROR(SEARCH("&lt;!--",A804)))</formula>
    </cfRule>
    <cfRule type="expression" dxfId="46" priority="35">
      <formula>MOD(ROW(),2)=0</formula>
    </cfRule>
    <cfRule type="expression" dxfId="45" priority="36">
      <formula>MOD(ROW(),2)=1</formula>
    </cfRule>
  </conditionalFormatting>
  <conditionalFormatting sqref="A807:G809">
    <cfRule type="containsText" dxfId="44" priority="31" operator="containsText" text="&lt;!--">
      <formula>NOT(ISERROR(SEARCH("&lt;!--",A807)))</formula>
    </cfRule>
    <cfRule type="expression" dxfId="43" priority="32">
      <formula>MOD(ROW(),2)=0</formula>
    </cfRule>
    <cfRule type="expression" dxfId="42" priority="33">
      <formula>MOD(ROW(),2)=1</formula>
    </cfRule>
  </conditionalFormatting>
  <conditionalFormatting sqref="A810:G812">
    <cfRule type="containsText" dxfId="41" priority="28" operator="containsText" text="&lt;!--">
      <formula>NOT(ISERROR(SEARCH("&lt;!--",A810)))</formula>
    </cfRule>
    <cfRule type="expression" dxfId="40" priority="29">
      <formula>MOD(ROW(),2)=0</formula>
    </cfRule>
    <cfRule type="expression" dxfId="39" priority="30">
      <formula>MOD(ROW(),2)=1</formula>
    </cfRule>
  </conditionalFormatting>
  <conditionalFormatting sqref="A813:G815">
    <cfRule type="containsText" dxfId="38" priority="25" operator="containsText" text="&lt;!--">
      <formula>NOT(ISERROR(SEARCH("&lt;!--",A813)))</formula>
    </cfRule>
    <cfRule type="expression" dxfId="37" priority="26">
      <formula>MOD(ROW(),2)=0</formula>
    </cfRule>
    <cfRule type="expression" dxfId="36" priority="27">
      <formula>MOD(ROW(),2)=1</formula>
    </cfRule>
  </conditionalFormatting>
  <conditionalFormatting sqref="A816:G818">
    <cfRule type="containsText" dxfId="35" priority="22" operator="containsText" text="&lt;!--">
      <formula>NOT(ISERROR(SEARCH("&lt;!--",A816)))</formula>
    </cfRule>
    <cfRule type="expression" dxfId="34" priority="23">
      <formula>MOD(ROW(),2)=0</formula>
    </cfRule>
    <cfRule type="expression" dxfId="33" priority="24">
      <formula>MOD(ROW(),2)=1</formula>
    </cfRule>
  </conditionalFormatting>
  <conditionalFormatting sqref="A819:G821">
    <cfRule type="containsText" dxfId="32" priority="19" operator="containsText" text="&lt;!--">
      <formula>NOT(ISERROR(SEARCH("&lt;!--",A819)))</formula>
    </cfRule>
    <cfRule type="expression" dxfId="31" priority="20">
      <formula>MOD(ROW(),2)=0</formula>
    </cfRule>
    <cfRule type="expression" dxfId="30" priority="21">
      <formula>MOD(ROW(),2)=1</formula>
    </cfRule>
  </conditionalFormatting>
  <conditionalFormatting sqref="A822:G824">
    <cfRule type="containsText" dxfId="29" priority="16" operator="containsText" text="&lt;!--">
      <formula>NOT(ISERROR(SEARCH("&lt;!--",A822)))</formula>
    </cfRule>
    <cfRule type="expression" dxfId="28" priority="17">
      <formula>MOD(ROW(),2)=0</formula>
    </cfRule>
    <cfRule type="expression" dxfId="27" priority="18">
      <formula>MOD(ROW(),2)=1</formula>
    </cfRule>
  </conditionalFormatting>
  <conditionalFormatting sqref="A825:G827">
    <cfRule type="containsText" dxfId="26" priority="13" operator="containsText" text="&lt;!--">
      <formula>NOT(ISERROR(SEARCH("&lt;!--",A825)))</formula>
    </cfRule>
    <cfRule type="expression" dxfId="25" priority="14">
      <formula>MOD(ROW(),2)=0</formula>
    </cfRule>
    <cfRule type="expression" dxfId="24" priority="15">
      <formula>MOD(ROW(),2)=1</formula>
    </cfRule>
  </conditionalFormatting>
  <conditionalFormatting sqref="A828:G833">
    <cfRule type="containsText" dxfId="23" priority="10" operator="containsText" text="&lt;!--">
      <formula>NOT(ISERROR(SEARCH("&lt;!--",A828)))</formula>
    </cfRule>
    <cfRule type="expression" dxfId="22" priority="11">
      <formula>MOD(ROW(),2)=0</formula>
    </cfRule>
    <cfRule type="expression" dxfId="21" priority="12">
      <formula>MOD(ROW(),2)=1</formula>
    </cfRule>
  </conditionalFormatting>
  <conditionalFormatting sqref="A835:G837">
    <cfRule type="containsText" dxfId="20" priority="4" operator="containsText" text="&lt;!--">
      <formula>NOT(ISERROR(SEARCH("&lt;!--",A835)))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834:G834">
    <cfRule type="containsText" dxfId="17" priority="1" operator="containsText" text="&lt;!--">
      <formula>NOT(ISERROR(SEARCH("&lt;!--",A834)))</formula>
    </cfRule>
    <cfRule type="expression" dxfId="16" priority="2">
      <formula>MOD(ROW(),2)=0</formula>
    </cfRule>
    <cfRule type="expression" dxfId="15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4"/>
  <sheetViews>
    <sheetView workbookViewId="0">
      <pane ySplit="2" topLeftCell="A3" activePane="bottomLeft" state="frozen"/>
      <selection pane="bottomLeft" activeCell="A15" sqref="A15"/>
    </sheetView>
  </sheetViews>
  <sheetFormatPr defaultColWidth="8.875" defaultRowHeight="14.25"/>
  <cols>
    <col min="1" max="1" width="5.125" style="69" bestFit="1" customWidth="1"/>
    <col min="2" max="2" width="13.375" style="121" bestFit="1" customWidth="1"/>
    <col min="3" max="3" width="31.875" style="70" customWidth="1"/>
    <col min="4" max="4" width="17.125" style="70" bestFit="1" customWidth="1"/>
    <col min="5" max="5" width="29" style="70" customWidth="1"/>
    <col min="6" max="6" width="54.875" style="70" customWidth="1"/>
  </cols>
  <sheetData>
    <row r="1" spans="1:6">
      <c r="A1" s="116" t="s">
        <v>1715</v>
      </c>
      <c r="B1" s="117" t="s">
        <v>1996</v>
      </c>
      <c r="C1" s="118" t="s">
        <v>1997</v>
      </c>
      <c r="D1" s="118" t="s">
        <v>1998</v>
      </c>
      <c r="E1" s="118" t="s">
        <v>1999</v>
      </c>
      <c r="F1" s="118" t="s">
        <v>137</v>
      </c>
    </row>
    <row r="2" spans="1:6">
      <c r="A2" s="119"/>
      <c r="B2" s="120" t="s">
        <v>1</v>
      </c>
      <c r="C2" s="119" t="s">
        <v>1817</v>
      </c>
      <c r="D2" s="119" t="s">
        <v>2000</v>
      </c>
      <c r="E2" s="119" t="s">
        <v>2001</v>
      </c>
      <c r="F2" s="119"/>
    </row>
    <row r="3" spans="1:6">
      <c r="A3" s="70">
        <v>1</v>
      </c>
      <c r="B3" s="70">
        <v>10000</v>
      </c>
      <c r="C3" s="70" t="s">
        <v>2002</v>
      </c>
      <c r="F3" s="70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70">
        <v>2</v>
      </c>
      <c r="B4" s="70"/>
      <c r="D4" s="70">
        <v>0.6</v>
      </c>
      <c r="F4" s="70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70">
        <v>3</v>
      </c>
      <c r="B5" s="70"/>
      <c r="D5" s="70">
        <v>0.4</v>
      </c>
      <c r="E5" s="70" t="s">
        <v>2003</v>
      </c>
      <c r="F5" s="70" t="str">
        <f t="shared" si="0"/>
        <v xml:space="preserve">  &lt;Prop Percent="0.4" Source="Food" /&gt;</v>
      </c>
    </row>
    <row r="6" spans="1:6">
      <c r="A6" s="70">
        <v>4</v>
      </c>
      <c r="B6" s="70"/>
      <c r="F6" s="70" t="str">
        <f t="shared" si="0"/>
        <v>&lt;/AwardConfig&gt;</v>
      </c>
    </row>
    <row r="7" spans="1:6">
      <c r="A7" s="70">
        <v>1</v>
      </c>
      <c r="B7" s="70">
        <v>10001</v>
      </c>
      <c r="C7" s="70" t="s">
        <v>2004</v>
      </c>
      <c r="F7" s="70" t="str">
        <f t="shared" si="0"/>
        <v>&lt;AwardConfig ID="10001" Desc="普通60%dailyGoal宝箱" &gt;</v>
      </c>
    </row>
    <row r="8" spans="1:6">
      <c r="A8" s="70">
        <v>2</v>
      </c>
      <c r="B8" s="70"/>
      <c r="D8" s="70">
        <v>0.5</v>
      </c>
      <c r="F8" s="70" t="str">
        <f t="shared" si="0"/>
        <v xml:space="preserve">  &lt;Coin Percent="0.5" /&gt;</v>
      </c>
    </row>
    <row r="9" spans="1:6">
      <c r="A9" s="70">
        <v>3</v>
      </c>
      <c r="B9" s="70"/>
      <c r="D9" s="70">
        <v>0.5</v>
      </c>
      <c r="E9" s="70" t="s">
        <v>2003</v>
      </c>
      <c r="F9" s="70" t="str">
        <f t="shared" si="0"/>
        <v xml:space="preserve">  &lt;Prop Percent="0.5" Source="Food" /&gt;</v>
      </c>
    </row>
    <row r="10" spans="1:6">
      <c r="A10" s="70">
        <v>4</v>
      </c>
      <c r="B10" s="70"/>
      <c r="F10" s="70" t="str">
        <f t="shared" si="0"/>
        <v>&lt;/AwardConfig&gt;</v>
      </c>
    </row>
    <row r="11" spans="1:6">
      <c r="A11" s="70">
        <v>1</v>
      </c>
      <c r="B11" s="70">
        <v>10002</v>
      </c>
      <c r="C11" s="70" t="s">
        <v>2005</v>
      </c>
      <c r="F11" s="70" t="str">
        <f t="shared" si="0"/>
        <v>&lt;AwardConfig ID="10002" Desc="普通100%dailyGoal宝箱" &gt;</v>
      </c>
    </row>
    <row r="12" spans="1:6">
      <c r="A12" s="70">
        <v>2</v>
      </c>
      <c r="B12" s="70"/>
      <c r="D12" s="70">
        <v>0.4</v>
      </c>
      <c r="F12" s="70" t="str">
        <f t="shared" si="0"/>
        <v xml:space="preserve">  &lt;Coin Percent="0.4" /&gt;</v>
      </c>
    </row>
    <row r="13" spans="1:6">
      <c r="A13" s="70">
        <v>3</v>
      </c>
      <c r="B13" s="70"/>
      <c r="D13" s="70">
        <v>0.6</v>
      </c>
      <c r="E13" s="70" t="s">
        <v>2003</v>
      </c>
      <c r="F13" s="70" t="str">
        <f t="shared" si="0"/>
        <v xml:space="preserve">  &lt;Prop Percent="0.6" Source="Food" /&gt;</v>
      </c>
    </row>
    <row r="14" spans="1:6">
      <c r="A14" s="70">
        <v>4</v>
      </c>
      <c r="B14" s="70"/>
      <c r="F14" s="70" t="str">
        <f t="shared" si="0"/>
        <v>&lt;/AwardConfig&gt;</v>
      </c>
    </row>
  </sheetData>
  <phoneticPr fontId="4" type="noConversion"/>
  <conditionalFormatting sqref="A15:F1048576">
    <cfRule type="containsText" dxfId="14" priority="13" operator="containsText" text="&lt;!--">
      <formula>NOT(ISERROR(SEARCH("&lt;!--",A15)))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A1:F1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:F2">
    <cfRule type="containsText" dxfId="8" priority="7" operator="containsText" text="&lt;!--">
      <formula>NOT(ISERROR(SEARCH("&lt;!--",A2)))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A3:F10">
    <cfRule type="containsText" dxfId="5" priority="4" operator="containsText" text="&lt;!--">
      <formula>NOT(ISERROR(SEARCH("&lt;!--",A3)))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11:F14">
    <cfRule type="containsText" dxfId="2" priority="1" operator="containsText" text="&lt;!--">
      <formula>NOT(ISERROR(SEARCH("&lt;!--",A11)))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8"/>
  <sheetViews>
    <sheetView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A29" sqref="A29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97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7.6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97" t="s">
        <v>1033</v>
      </c>
      <c r="I2" s="97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97" t="s">
        <v>1049</v>
      </c>
      <c r="I3" s="97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f>IF(ISNUMBER(A3), A3+1, 1)</f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97" t="s">
        <v>1049</v>
      </c>
      <c r="I4" s="97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19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f t="shared" ref="A5:A28" si="1">IF(ISNUMBER(A4), A4+1, 1)</f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97" t="s">
        <v>1049</v>
      </c>
      <c r="I5" s="97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f t="shared" si="1"/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97" t="s">
        <v>1049</v>
      </c>
      <c r="I6" s="97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f t="shared" si="1"/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97" t="s">
        <v>1049</v>
      </c>
      <c r="I7" s="97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f t="shared" si="1"/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97" t="s">
        <v>1049</v>
      </c>
      <c r="I8" s="97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f t="shared" si="1"/>
        <v>7</v>
      </c>
      <c r="B9" s="30">
        <v>69001</v>
      </c>
      <c r="C9" s="30">
        <v>6</v>
      </c>
      <c r="D9" s="30" t="s">
        <v>1073</v>
      </c>
      <c r="E9" s="30" t="s">
        <v>1048</v>
      </c>
      <c r="F9" s="30" t="b">
        <v>0</v>
      </c>
      <c r="G9" s="30" t="b">
        <v>1</v>
      </c>
      <c r="H9" s="97">
        <v>43719</v>
      </c>
      <c r="I9" s="97">
        <v>43732.999305555553</v>
      </c>
      <c r="J9" s="30">
        <v>1</v>
      </c>
      <c r="K9" s="30">
        <v>0</v>
      </c>
      <c r="L9" s="30">
        <v>20</v>
      </c>
      <c r="M9" s="30">
        <v>1</v>
      </c>
      <c r="N9" s="30">
        <v>25</v>
      </c>
      <c r="O9" s="30">
        <v>2</v>
      </c>
      <c r="P9" s="30" t="b">
        <v>1</v>
      </c>
      <c r="Q9" s="30" t="s">
        <v>1050</v>
      </c>
      <c r="R9" s="30" t="s">
        <v>1074</v>
      </c>
      <c r="S9" s="30" t="s">
        <v>1075</v>
      </c>
      <c r="T9" s="30" t="s">
        <v>1058</v>
      </c>
      <c r="U9" s="30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0" spans="1:21">
      <c r="A10" s="30">
        <f t="shared" si="1"/>
        <v>8</v>
      </c>
      <c r="B10" s="30">
        <v>69002</v>
      </c>
      <c r="C10" s="30">
        <v>6</v>
      </c>
      <c r="D10" s="30" t="s">
        <v>1076</v>
      </c>
      <c r="E10" s="30" t="s">
        <v>1048</v>
      </c>
      <c r="F10" s="30" t="b">
        <v>0</v>
      </c>
      <c r="G10" s="30" t="b">
        <v>1</v>
      </c>
      <c r="H10" s="97">
        <v>43719</v>
      </c>
      <c r="I10" s="97">
        <v>43732.999305555553</v>
      </c>
      <c r="J10" s="30">
        <v>1</v>
      </c>
      <c r="K10" s="30">
        <v>0</v>
      </c>
      <c r="L10" s="30">
        <v>20</v>
      </c>
      <c r="M10" s="30">
        <v>1</v>
      </c>
      <c r="N10" s="30">
        <v>25</v>
      </c>
      <c r="O10" s="30">
        <v>2</v>
      </c>
      <c r="P10" s="30" t="b">
        <v>1</v>
      </c>
      <c r="Q10" s="30" t="s">
        <v>1050</v>
      </c>
      <c r="R10" s="30" t="s">
        <v>1077</v>
      </c>
      <c r="S10" s="30" t="s">
        <v>1078</v>
      </c>
      <c r="T10" s="30" t="s">
        <v>1079</v>
      </c>
      <c r="U10" s="30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1" spans="1:21">
      <c r="A11" s="30">
        <f t="shared" si="1"/>
        <v>9</v>
      </c>
      <c r="B11" s="30">
        <v>69003</v>
      </c>
      <c r="C11" s="30">
        <v>6</v>
      </c>
      <c r="D11" s="30" t="s">
        <v>1080</v>
      </c>
      <c r="E11" s="30" t="s">
        <v>1048</v>
      </c>
      <c r="F11" s="30" t="b">
        <v>0</v>
      </c>
      <c r="G11" s="30" t="b">
        <v>1</v>
      </c>
      <c r="H11" s="97">
        <v>43719</v>
      </c>
      <c r="I11" s="97">
        <v>43732.999305555553</v>
      </c>
      <c r="J11" s="30">
        <v>1</v>
      </c>
      <c r="K11" s="30">
        <v>0</v>
      </c>
      <c r="L11" s="30">
        <v>20</v>
      </c>
      <c r="M11" s="30">
        <v>1</v>
      </c>
      <c r="N11" s="30">
        <v>25</v>
      </c>
      <c r="O11" s="30">
        <v>2</v>
      </c>
      <c r="P11" s="30" t="b">
        <v>1</v>
      </c>
      <c r="Q11" s="30" t="s">
        <v>1050</v>
      </c>
      <c r="R11" s="30" t="s">
        <v>1081</v>
      </c>
      <c r="S11" s="30" t="s">
        <v>1082</v>
      </c>
      <c r="T11" s="30" t="s">
        <v>1058</v>
      </c>
      <c r="U11" s="30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2" spans="1:21">
      <c r="A12" s="30">
        <f t="shared" si="1"/>
        <v>10</v>
      </c>
      <c r="B12" s="30">
        <v>69004</v>
      </c>
      <c r="C12" s="30">
        <v>6</v>
      </c>
      <c r="D12" s="30" t="s">
        <v>1083</v>
      </c>
      <c r="E12" s="30" t="s">
        <v>1048</v>
      </c>
      <c r="F12" s="30" t="b">
        <v>0</v>
      </c>
      <c r="G12" s="30" t="b">
        <v>1</v>
      </c>
      <c r="H12" s="97">
        <v>43735</v>
      </c>
      <c r="I12" s="97">
        <v>43764.999988425923</v>
      </c>
      <c r="J12" s="30">
        <v>1</v>
      </c>
      <c r="K12" s="30">
        <v>0</v>
      </c>
      <c r="L12" s="30">
        <v>20</v>
      </c>
      <c r="M12" s="30">
        <v>1</v>
      </c>
      <c r="N12" s="30">
        <v>25</v>
      </c>
      <c r="O12" s="30">
        <v>2</v>
      </c>
      <c r="P12" s="30" t="b">
        <v>1</v>
      </c>
      <c r="Q12" s="30" t="s">
        <v>1050</v>
      </c>
      <c r="R12" s="30" t="s">
        <v>1084</v>
      </c>
      <c r="S12" s="30" t="s">
        <v>1085</v>
      </c>
      <c r="U12" s="30" t="str">
        <f t="shared" si="0"/>
        <v>&lt;PropertyItem&gt;
&lt;Number&gt;10&lt;/Number&gt;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3" spans="1:21">
      <c r="A13" s="30">
        <f t="shared" si="1"/>
        <v>11</v>
      </c>
      <c r="B13" s="30">
        <v>69005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97">
        <v>43735</v>
      </c>
      <c r="I13" s="97">
        <v>43764.999988425923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U13" s="30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4" spans="1:21">
      <c r="A14" s="30">
        <f t="shared" si="1"/>
        <v>12</v>
      </c>
      <c r="B14" s="30">
        <v>69006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97">
        <v>43735</v>
      </c>
      <c r="I14" s="97">
        <v>43764.999988425923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U14" s="30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5" spans="1:21">
      <c r="A15" s="30">
        <f t="shared" si="1"/>
        <v>13</v>
      </c>
      <c r="B15" s="30">
        <v>69007</v>
      </c>
      <c r="C15" s="30">
        <v>6</v>
      </c>
      <c r="D15" s="30" t="s">
        <v>1092</v>
      </c>
      <c r="E15" s="30" t="s">
        <v>1048</v>
      </c>
      <c r="F15" s="30" t="b">
        <v>0</v>
      </c>
      <c r="G15" s="30" t="b">
        <v>1</v>
      </c>
      <c r="H15" s="97">
        <v>43735</v>
      </c>
      <c r="I15" s="97">
        <v>43764.999988425923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1093</v>
      </c>
      <c r="S15" s="30" t="s">
        <v>1094</v>
      </c>
      <c r="U15" s="30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16" spans="1:21">
      <c r="A16" s="30">
        <f t="shared" si="1"/>
        <v>14</v>
      </c>
      <c r="B16" s="30">
        <v>69008</v>
      </c>
      <c r="C16" s="30">
        <v>6</v>
      </c>
      <c r="D16" s="30" t="s">
        <v>1229</v>
      </c>
      <c r="E16" s="30" t="s">
        <v>1063</v>
      </c>
      <c r="F16" s="30" t="b">
        <v>1</v>
      </c>
      <c r="G16" s="30" t="b">
        <v>1</v>
      </c>
      <c r="H16" s="97">
        <v>43765</v>
      </c>
      <c r="I16" s="97">
        <v>43795.999305555553</v>
      </c>
      <c r="J16" s="30">
        <v>1</v>
      </c>
      <c r="K16" s="30">
        <v>0</v>
      </c>
      <c r="L16" s="30">
        <v>10</v>
      </c>
      <c r="M16" s="30">
        <v>1</v>
      </c>
      <c r="N16" s="30">
        <v>10</v>
      </c>
      <c r="O16" s="30">
        <v>0</v>
      </c>
      <c r="P16" s="30" t="b">
        <v>1</v>
      </c>
      <c r="Q16" s="30" t="s">
        <v>1050</v>
      </c>
      <c r="R16" s="30" t="s">
        <v>1223</v>
      </c>
      <c r="S16" s="30" t="s">
        <v>1230</v>
      </c>
      <c r="U16" s="30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17" spans="1:21">
      <c r="A17" s="30">
        <f t="shared" si="1"/>
        <v>15</v>
      </c>
      <c r="B17" s="30">
        <v>69009</v>
      </c>
      <c r="C17" s="30">
        <v>6</v>
      </c>
      <c r="D17" s="30" t="s">
        <v>1231</v>
      </c>
      <c r="E17" s="30" t="s">
        <v>1232</v>
      </c>
      <c r="F17" s="30" t="b">
        <v>1</v>
      </c>
      <c r="G17" s="30" t="b">
        <v>1</v>
      </c>
      <c r="H17" s="97">
        <v>43765</v>
      </c>
      <c r="I17" s="97">
        <v>43795.999305555553</v>
      </c>
      <c r="J17" s="30">
        <v>1</v>
      </c>
      <c r="K17" s="30">
        <v>0</v>
      </c>
      <c r="L17" s="30">
        <v>8</v>
      </c>
      <c r="M17" s="30">
        <v>1</v>
      </c>
      <c r="N17" s="30">
        <v>6</v>
      </c>
      <c r="O17" s="30">
        <v>0</v>
      </c>
      <c r="P17" s="30" t="b">
        <v>1</v>
      </c>
      <c r="Q17" s="30" t="s">
        <v>1050</v>
      </c>
      <c r="R17" s="30" t="s">
        <v>1224</v>
      </c>
      <c r="S17" s="30" t="s">
        <v>1233</v>
      </c>
      <c r="U17" s="30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18" spans="1:21">
      <c r="A18" s="30">
        <f t="shared" si="1"/>
        <v>16</v>
      </c>
      <c r="B18" s="30">
        <v>69010</v>
      </c>
      <c r="C18" s="30">
        <v>6</v>
      </c>
      <c r="D18" s="30" t="s">
        <v>1234</v>
      </c>
      <c r="E18" s="30" t="s">
        <v>1063</v>
      </c>
      <c r="F18" s="30" t="b">
        <v>1</v>
      </c>
      <c r="G18" s="30" t="b">
        <v>1</v>
      </c>
      <c r="H18" s="97">
        <v>43765</v>
      </c>
      <c r="I18" s="97">
        <v>43795.999305555553</v>
      </c>
      <c r="J18" s="30">
        <v>1</v>
      </c>
      <c r="K18" s="30">
        <v>0</v>
      </c>
      <c r="L18" s="30">
        <v>40</v>
      </c>
      <c r="M18" s="30">
        <v>1</v>
      </c>
      <c r="N18" s="30">
        <v>40</v>
      </c>
      <c r="O18" s="30">
        <v>6</v>
      </c>
      <c r="P18" s="30" t="b">
        <v>1</v>
      </c>
      <c r="Q18" s="30" t="s">
        <v>1050</v>
      </c>
      <c r="R18" s="30" t="s">
        <v>1221</v>
      </c>
      <c r="S18" s="30" t="s">
        <v>1225</v>
      </c>
      <c r="U18" s="30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19" spans="1:21">
      <c r="A19" s="30">
        <f t="shared" si="1"/>
        <v>17</v>
      </c>
      <c r="B19" s="30">
        <v>69011</v>
      </c>
      <c r="C19" s="30">
        <v>6</v>
      </c>
      <c r="D19" s="30" t="s">
        <v>1235</v>
      </c>
      <c r="E19" s="30" t="s">
        <v>1063</v>
      </c>
      <c r="F19" s="30" t="b">
        <v>1</v>
      </c>
      <c r="G19" s="30" t="b">
        <v>1</v>
      </c>
      <c r="H19" s="97">
        <v>43765</v>
      </c>
      <c r="I19" s="97">
        <v>43795.999305555553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1222</v>
      </c>
      <c r="S19" s="30" t="s">
        <v>1236</v>
      </c>
      <c r="U19" s="30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0" spans="1:21">
      <c r="A20" s="30">
        <f t="shared" si="1"/>
        <v>18</v>
      </c>
      <c r="B20" s="30">
        <v>69012</v>
      </c>
      <c r="C20" s="30">
        <v>6</v>
      </c>
      <c r="D20" s="30" t="s">
        <v>1861</v>
      </c>
      <c r="E20" s="30" t="s">
        <v>1862</v>
      </c>
      <c r="F20" s="30" t="b">
        <v>1</v>
      </c>
      <c r="G20" s="30" t="b">
        <v>1</v>
      </c>
      <c r="H20" s="97">
        <v>43796</v>
      </c>
      <c r="I20" s="97">
        <v>43818.999305555553</v>
      </c>
      <c r="J20" s="30">
        <v>1</v>
      </c>
      <c r="K20" s="30">
        <v>0</v>
      </c>
      <c r="L20" s="30">
        <v>20</v>
      </c>
      <c r="M20" s="30">
        <v>1</v>
      </c>
      <c r="N20" s="30">
        <v>24</v>
      </c>
      <c r="O20" s="30">
        <v>5</v>
      </c>
      <c r="P20" s="30" t="b">
        <v>1</v>
      </c>
      <c r="Q20" s="30" t="s">
        <v>1050</v>
      </c>
      <c r="R20" s="30" t="s">
        <v>1875</v>
      </c>
      <c r="S20" s="76" t="s">
        <v>1876</v>
      </c>
      <c r="U20" s="30" t="str">
        <f t="shared" ref="U20:U28" si="2">"&lt;PropertyItem&gt;"&amp;CHAR(10)&amp;"&lt;Number&gt;"&amp;A20&amp;"&lt;/Number&gt;"&amp;CHAR(10)&amp;"&lt;Id&gt;"&amp;B20&amp;"&lt;/Id&gt;"&amp;CHAR(10)&amp;"&lt;Type&gt;"&amp;C20&amp;"&lt;/Type&gt;"&amp;CHAR(10)&amp;"&lt;Name&gt;"&amp;D20&amp;"&lt;/Name&gt;"&amp;CHAR(10)&amp;"&lt;Tag&gt;"&amp;E20&amp;"&lt;/Tag&gt;"&amp;CHAR(10)&amp;"&lt;IsNew&gt;"&amp;F20&amp;"&lt;/IsNew&gt;"&amp;CHAR(10)&amp;"&lt;IsCampain&gt;"&amp;G20&amp;"&lt;/IsCampain&gt;"&amp;CHAR(10)&amp;"&lt;StartTime&gt;"&amp;TEXT(H20,"yyyy-MM-dd HH:mm")&amp;"&lt;/StartTime&gt;"&amp;CHAR(10)&amp;"&lt;EndTime&gt;"&amp;TEXT(I20,"yyyy-MM-dd HH:mm")&amp;"&lt;/EndTime&gt;"&amp;CHAR(10)&amp;"&lt;UnlockLevel&gt;"&amp;J20&amp;"&lt;/UnlockLevel&gt;"&amp;CHAR(10)&amp;"&lt;Rarity&gt;"&amp;K20&amp;"&lt;/Rarity&gt;"&amp;CHAR(10)&amp;"&lt;Price&gt;"&amp;L20&amp;"&lt;/Price&gt;"&amp;CHAR(10)&amp;"&lt;Sale&gt;"&amp;M20&amp;"&lt;/Sale&gt;"&amp;CHAR(10)&amp;"&lt;Hp&gt;"&amp;N20&amp;"&lt;/Hp&gt;"&amp;CHAR(10)&amp;"&lt;Exp&gt;"&amp;O20&amp;"&lt;/Exp&gt;"&amp;CHAR(10)&amp;"&lt;IsShow&gt;"&amp;P20&amp;"&lt;/IsShow&gt;"&amp;CHAR(10)&amp;"&lt;AcquireWay&gt;"&amp;Q20&amp;"&lt;/AcquireWay&gt;"&amp;CHAR(10)&amp;"&lt;DefaultIcon&gt;"&amp;R20&amp;"&lt;/DefaultIcon&gt;"&amp;CHAR(10)&amp;"&lt;HighLightIcon&gt;"&amp;S20&amp;"&lt;/HighLightIcon&gt;"&amp;CHAR(10)&amp;"&lt;ReactionAnim&gt;"&amp;T20&amp;"&lt;/ReactionAnim&gt;"&amp;CHAR(10)&amp;"&lt;/PropertyItem&gt;"</f>
        <v>&lt;PropertyItem&gt;
&lt;Number&gt;18&lt;/Number&gt;
&lt;Id&gt;69012&lt;/Id&gt;
&lt;Type&gt;6&lt;/Type&gt;
&lt;Name&gt;opensandwich&lt;/Name&gt;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&lt;ReactionAnim&gt;&lt;/ReactionAnim&gt;
&lt;/PropertyItem&gt;</v>
      </c>
    </row>
    <row r="21" spans="1:21">
      <c r="A21" s="30">
        <f t="shared" si="1"/>
        <v>19</v>
      </c>
      <c r="B21" s="30">
        <v>69013</v>
      </c>
      <c r="C21" s="30">
        <v>6</v>
      </c>
      <c r="D21" s="30" t="s">
        <v>1863</v>
      </c>
      <c r="E21" s="30" t="s">
        <v>1864</v>
      </c>
      <c r="F21" s="30" t="b">
        <v>1</v>
      </c>
      <c r="G21" s="30" t="b">
        <v>1</v>
      </c>
      <c r="H21" s="97">
        <v>43796</v>
      </c>
      <c r="I21" s="97">
        <v>43818.999305555553</v>
      </c>
      <c r="J21" s="30">
        <v>1</v>
      </c>
      <c r="K21" s="30">
        <v>0</v>
      </c>
      <c r="L21" s="30">
        <v>15</v>
      </c>
      <c r="M21" s="30">
        <v>1</v>
      </c>
      <c r="N21" s="30">
        <v>18</v>
      </c>
      <c r="O21" s="30">
        <v>2</v>
      </c>
      <c r="P21" s="30" t="b">
        <v>1</v>
      </c>
      <c r="Q21" s="30" t="s">
        <v>1050</v>
      </c>
      <c r="R21" s="30" t="s">
        <v>1869</v>
      </c>
      <c r="S21" s="76" t="s">
        <v>1870</v>
      </c>
      <c r="U21" s="30" t="str">
        <f t="shared" si="2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&lt;ReactionAnim&gt;&lt;/ReactionAnim&gt;
&lt;/PropertyItem&gt;</v>
      </c>
    </row>
    <row r="22" spans="1:21">
      <c r="A22" s="30">
        <f t="shared" si="1"/>
        <v>20</v>
      </c>
      <c r="B22" s="30">
        <v>69014</v>
      </c>
      <c r="C22" s="30">
        <v>6</v>
      </c>
      <c r="D22" s="30" t="s">
        <v>1865</v>
      </c>
      <c r="E22" s="30" t="s">
        <v>1866</v>
      </c>
      <c r="F22" s="30" t="b">
        <v>1</v>
      </c>
      <c r="G22" s="30" t="b">
        <v>1</v>
      </c>
      <c r="H22" s="97">
        <v>43796</v>
      </c>
      <c r="I22" s="97">
        <v>43818.999305555553</v>
      </c>
      <c r="J22" s="30">
        <v>1</v>
      </c>
      <c r="K22" s="30">
        <v>0</v>
      </c>
      <c r="L22" s="30">
        <v>10</v>
      </c>
      <c r="M22" s="30">
        <v>1</v>
      </c>
      <c r="N22" s="30">
        <v>8</v>
      </c>
      <c r="O22" s="30">
        <v>5</v>
      </c>
      <c r="P22" s="30" t="b">
        <v>1</v>
      </c>
      <c r="Q22" s="30" t="s">
        <v>1050</v>
      </c>
      <c r="R22" s="30" t="s">
        <v>1871</v>
      </c>
      <c r="S22" s="76" t="s">
        <v>1872</v>
      </c>
      <c r="U22" s="30" t="str">
        <f t="shared" si="2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&lt;ReactionAnim&gt;&lt;/ReactionAnim&gt;
&lt;/PropertyItem&gt;</v>
      </c>
    </row>
    <row r="23" spans="1:21">
      <c r="A23" s="30">
        <f t="shared" si="1"/>
        <v>21</v>
      </c>
      <c r="B23" s="30">
        <v>69015</v>
      </c>
      <c r="C23" s="30">
        <v>6</v>
      </c>
      <c r="D23" s="30" t="s">
        <v>1867</v>
      </c>
      <c r="E23" s="30" t="s">
        <v>1868</v>
      </c>
      <c r="F23" s="30" t="b">
        <v>1</v>
      </c>
      <c r="G23" s="30" t="b">
        <v>1</v>
      </c>
      <c r="H23" s="97">
        <v>43796</v>
      </c>
      <c r="I23" s="97">
        <v>43818.999305555553</v>
      </c>
      <c r="J23" s="30">
        <v>1</v>
      </c>
      <c r="K23" s="30">
        <v>0</v>
      </c>
      <c r="L23" s="30">
        <v>40</v>
      </c>
      <c r="M23" s="30">
        <v>1</v>
      </c>
      <c r="N23" s="30">
        <v>50</v>
      </c>
      <c r="O23" s="30">
        <v>0</v>
      </c>
      <c r="P23" s="30" t="b">
        <v>1</v>
      </c>
      <c r="Q23" s="30" t="s">
        <v>1050</v>
      </c>
      <c r="R23" s="30" t="s">
        <v>1873</v>
      </c>
      <c r="S23" s="76" t="s">
        <v>1874</v>
      </c>
      <c r="U23" s="30" t="str">
        <f t="shared" si="2"/>
        <v>&lt;PropertyItem&gt;
&lt;Number&gt;21&lt;/Number&gt;
&lt;Id&gt;69015&lt;/Id&gt;
&lt;Type&gt;6&lt;/Type&gt;
&lt;Name&gt;meatball&lt;/Name&gt;
&lt;Tag&gt;mainFood&lt;/Tag&gt;
&lt;IsNew&gt;TRUE&lt;/IsNew&gt;
&lt;IsCampain&gt;TRUE&lt;/IsCampain&gt;
&lt;StartTime&gt;2019-11-27 00:00&lt;/StartTime&gt;
&lt;EndTime&gt;2019-12-19 23:59&lt;/EndTime&gt;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&lt;ReactionAnim&gt;&lt;/ReactionAnim&gt;
&lt;/PropertyItem&gt;</v>
      </c>
    </row>
    <row r="24" spans="1:21">
      <c r="A24" s="30">
        <f t="shared" si="1"/>
        <v>22</v>
      </c>
      <c r="B24" s="30">
        <v>69016</v>
      </c>
      <c r="C24" s="30">
        <v>6</v>
      </c>
      <c r="D24" s="76" t="s">
        <v>1952</v>
      </c>
      <c r="E24" s="30" t="s">
        <v>1048</v>
      </c>
      <c r="F24" s="30" t="b">
        <v>1</v>
      </c>
      <c r="G24" s="30" t="b">
        <v>1</v>
      </c>
      <c r="H24" s="97">
        <v>43823</v>
      </c>
      <c r="I24" s="97">
        <v>43851</v>
      </c>
      <c r="J24" s="30">
        <v>1</v>
      </c>
      <c r="K24" s="30">
        <v>0</v>
      </c>
      <c r="L24" s="99">
        <v>30</v>
      </c>
      <c r="M24" s="99">
        <v>1</v>
      </c>
      <c r="N24" s="99">
        <v>35</v>
      </c>
      <c r="O24" s="99">
        <v>8</v>
      </c>
      <c r="P24" s="30" t="b">
        <v>1</v>
      </c>
      <c r="Q24" s="30" t="s">
        <v>1050</v>
      </c>
      <c r="R24" s="30" t="s">
        <v>1958</v>
      </c>
      <c r="S24" s="30" t="s">
        <v>1957</v>
      </c>
      <c r="U24" s="30" t="str">
        <f t="shared" si="2"/>
        <v>&lt;PropertyItem&gt;
&lt;Number&gt;22&lt;/Number&gt;
&lt;Id&gt;69016&lt;/Id&gt;
&lt;Type&gt;6&lt;/Type&gt;
&lt;Name&gt;cake&lt;/Name&gt;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&lt;ReactionAnim&gt;&lt;/ReactionAnim&gt;
&lt;/PropertyItem&gt;</v>
      </c>
    </row>
    <row r="25" spans="1:21">
      <c r="A25" s="30">
        <f t="shared" si="1"/>
        <v>23</v>
      </c>
      <c r="B25" s="30">
        <v>69017</v>
      </c>
      <c r="C25" s="30">
        <v>6</v>
      </c>
      <c r="D25" s="76" t="s">
        <v>1953</v>
      </c>
      <c r="E25" s="30" t="s">
        <v>1063</v>
      </c>
      <c r="F25" s="30" t="b">
        <v>1</v>
      </c>
      <c r="G25" s="30" t="b">
        <v>1</v>
      </c>
      <c r="H25" s="97">
        <v>43823</v>
      </c>
      <c r="I25" s="97">
        <v>43851</v>
      </c>
      <c r="J25" s="30">
        <v>1</v>
      </c>
      <c r="K25" s="30">
        <v>0</v>
      </c>
      <c r="L25" s="99">
        <v>15</v>
      </c>
      <c r="M25" s="99">
        <v>1</v>
      </c>
      <c r="N25" s="99">
        <v>20</v>
      </c>
      <c r="O25" s="99">
        <v>2</v>
      </c>
      <c r="P25" s="30" t="b">
        <v>1</v>
      </c>
      <c r="Q25" s="30" t="s">
        <v>1050</v>
      </c>
      <c r="R25" s="30" t="s">
        <v>1959</v>
      </c>
      <c r="S25" s="30" t="s">
        <v>1960</v>
      </c>
      <c r="U25" s="30" t="str">
        <f t="shared" si="2"/>
        <v>&lt;PropertyItem&gt;
&lt;Number&gt;23&lt;/Number&gt;
&lt;Id&gt;69017&lt;/Id&gt;
&lt;Type&gt;6&lt;/Type&gt;
&lt;Name&gt;candy&lt;/Name&gt;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&lt;ReactionAnim&gt;&lt;/ReactionAnim&gt;
&lt;/PropertyItem&gt;</v>
      </c>
    </row>
    <row r="26" spans="1:21">
      <c r="A26" s="30">
        <f t="shared" si="1"/>
        <v>24</v>
      </c>
      <c r="B26" s="30">
        <v>69018</v>
      </c>
      <c r="C26" s="30">
        <v>6</v>
      </c>
      <c r="D26" s="76" t="s">
        <v>1954</v>
      </c>
      <c r="E26" s="30" t="s">
        <v>1048</v>
      </c>
      <c r="F26" s="30" t="b">
        <v>1</v>
      </c>
      <c r="G26" s="30" t="b">
        <v>1</v>
      </c>
      <c r="H26" s="97">
        <v>43823</v>
      </c>
      <c r="I26" s="97">
        <v>43851</v>
      </c>
      <c r="J26" s="30">
        <v>1</v>
      </c>
      <c r="K26" s="30">
        <v>0</v>
      </c>
      <c r="L26" s="99">
        <v>40</v>
      </c>
      <c r="M26" s="99">
        <v>1</v>
      </c>
      <c r="N26" s="99">
        <v>45</v>
      </c>
      <c r="O26" s="99">
        <v>20</v>
      </c>
      <c r="P26" s="30" t="b">
        <v>1</v>
      </c>
      <c r="Q26" s="30" t="s">
        <v>1050</v>
      </c>
      <c r="R26" s="30" t="s">
        <v>1961</v>
      </c>
      <c r="S26" s="30" t="s">
        <v>1962</v>
      </c>
      <c r="U26" s="30" t="str">
        <f t="shared" si="2"/>
        <v>&lt;PropertyItem&gt;
&lt;Number&gt;24&lt;/Number&gt;
&lt;Id&gt;69018&lt;/Id&gt;
&lt;Type&gt;6&lt;/Type&gt;
&lt;Name&gt;chicken&lt;/Name&gt;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&lt;ReactionAnim&gt;&lt;/ReactionAnim&gt;
&lt;/PropertyItem&gt;</v>
      </c>
    </row>
    <row r="27" spans="1:21">
      <c r="A27" s="30">
        <f t="shared" si="1"/>
        <v>25</v>
      </c>
      <c r="B27" s="30">
        <v>69019</v>
      </c>
      <c r="C27" s="30">
        <v>6</v>
      </c>
      <c r="D27" s="76" t="s">
        <v>1955</v>
      </c>
      <c r="E27" s="30" t="s">
        <v>1048</v>
      </c>
      <c r="F27" s="30" t="b">
        <v>1</v>
      </c>
      <c r="G27" s="30" t="b">
        <v>1</v>
      </c>
      <c r="H27" s="97">
        <v>43823</v>
      </c>
      <c r="I27" s="97">
        <v>43851</v>
      </c>
      <c r="J27" s="30">
        <v>1</v>
      </c>
      <c r="K27" s="30">
        <v>0</v>
      </c>
      <c r="L27" s="99">
        <v>30</v>
      </c>
      <c r="M27" s="99">
        <v>1</v>
      </c>
      <c r="N27" s="99">
        <v>35</v>
      </c>
      <c r="O27" s="99">
        <v>8</v>
      </c>
      <c r="P27" s="30" t="b">
        <v>1</v>
      </c>
      <c r="Q27" s="30" t="s">
        <v>1050</v>
      </c>
      <c r="R27" s="30" t="s">
        <v>1963</v>
      </c>
      <c r="S27" s="30" t="s">
        <v>1964</v>
      </c>
      <c r="U27" s="30" t="str">
        <f t="shared" si="2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&lt;ReactionAnim&gt;&lt;/ReactionAnim&gt;
&lt;/PropertyItem&gt;</v>
      </c>
    </row>
    <row r="28" spans="1:21">
      <c r="A28" s="30">
        <f t="shared" si="1"/>
        <v>26</v>
      </c>
      <c r="B28" s="30">
        <v>69020</v>
      </c>
      <c r="C28" s="30">
        <v>6</v>
      </c>
      <c r="D28" s="30" t="s">
        <v>1956</v>
      </c>
      <c r="E28" s="30" t="s">
        <v>1063</v>
      </c>
      <c r="F28" s="30" t="b">
        <v>1</v>
      </c>
      <c r="G28" s="30" t="b">
        <v>1</v>
      </c>
      <c r="H28" s="97">
        <v>43823</v>
      </c>
      <c r="I28" s="97">
        <v>43851</v>
      </c>
      <c r="J28" s="30">
        <v>1</v>
      </c>
      <c r="K28" s="30">
        <v>0</v>
      </c>
      <c r="L28" s="99">
        <v>10</v>
      </c>
      <c r="M28" s="99">
        <v>1</v>
      </c>
      <c r="N28" s="99">
        <v>12</v>
      </c>
      <c r="O28" s="99">
        <v>3</v>
      </c>
      <c r="P28" s="30" t="b">
        <v>1</v>
      </c>
      <c r="Q28" s="30" t="s">
        <v>1050</v>
      </c>
      <c r="R28" s="30" t="s">
        <v>1965</v>
      </c>
      <c r="S28" s="30" t="s">
        <v>1966</v>
      </c>
      <c r="U28" s="30" t="str">
        <f t="shared" si="2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&lt;ReactionAnim&gt;&lt;/ReactionAnim&gt;
&lt;/PropertyItem&gt;</v>
      </c>
    </row>
  </sheetData>
  <phoneticPr fontId="4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tabSelected="1" workbookViewId="0">
      <pane xSplit="4" ySplit="2" topLeftCell="Q3" activePane="bottomRight" state="frozen"/>
      <selection pane="topRight" activeCell="E1" sqref="E1"/>
      <selection pane="bottomLeft" activeCell="A3" sqref="A3"/>
      <selection pane="bottomRight" activeCell="A3" sqref="A3:XFD17"/>
    </sheetView>
  </sheetViews>
  <sheetFormatPr defaultColWidth="8.875" defaultRowHeight="14.25"/>
  <cols>
    <col min="1" max="3" width="8.875" style="6"/>
    <col min="4" max="4" width="14.125" style="6" bestFit="1" customWidth="1"/>
    <col min="5" max="5" width="18.125" style="6" bestFit="1" customWidth="1"/>
    <col min="6" max="6" width="16.875" style="6" customWidth="1"/>
    <col min="7" max="7" width="18.125" style="6" bestFit="1" customWidth="1"/>
    <col min="8" max="9" width="8.875" style="6"/>
    <col min="10" max="10" width="11.125" style="109" customWidth="1"/>
    <col min="11" max="12" width="11.125" style="112" bestFit="1" customWidth="1"/>
    <col min="13" max="13" width="8.5" style="1" bestFit="1" customWidth="1"/>
    <col min="14" max="19" width="8.875" style="1"/>
    <col min="20" max="16384" width="8.875" style="6"/>
  </cols>
  <sheetData>
    <row r="1" spans="1:21">
      <c r="A1" s="75" t="s">
        <v>1836</v>
      </c>
      <c r="B1" s="75" t="s">
        <v>1837</v>
      </c>
      <c r="C1" s="75" t="s">
        <v>1838</v>
      </c>
      <c r="D1" s="75" t="s">
        <v>1839</v>
      </c>
      <c r="E1" s="75" t="s">
        <v>1877</v>
      </c>
      <c r="F1" s="75" t="s">
        <v>1840</v>
      </c>
      <c r="G1" s="75" t="s">
        <v>1841</v>
      </c>
      <c r="H1" s="75" t="s">
        <v>1842</v>
      </c>
      <c r="I1" s="75" t="s">
        <v>1843</v>
      </c>
      <c r="J1" s="95" t="s">
        <v>1941</v>
      </c>
      <c r="K1" s="110" t="s">
        <v>1844</v>
      </c>
      <c r="L1" s="110" t="s">
        <v>1845</v>
      </c>
      <c r="M1" s="75" t="s">
        <v>1881</v>
      </c>
      <c r="N1" s="75" t="s">
        <v>1846</v>
      </c>
      <c r="O1" s="75" t="s">
        <v>1847</v>
      </c>
      <c r="P1" s="75" t="s">
        <v>1848</v>
      </c>
      <c r="Q1" s="75" t="s">
        <v>1849</v>
      </c>
      <c r="R1" s="75" t="s">
        <v>1850</v>
      </c>
      <c r="S1" s="75" t="s">
        <v>1851</v>
      </c>
    </row>
    <row r="2" spans="1:21">
      <c r="A2" s="7" t="s">
        <v>1</v>
      </c>
      <c r="B2" s="7" t="s">
        <v>2</v>
      </c>
      <c r="C2" s="7" t="s">
        <v>1824</v>
      </c>
      <c r="D2" s="7" t="s">
        <v>1833</v>
      </c>
      <c r="E2" s="7" t="s">
        <v>1878</v>
      </c>
      <c r="F2" s="7" t="s">
        <v>1834</v>
      </c>
      <c r="G2" s="7" t="s">
        <v>1835</v>
      </c>
      <c r="H2" s="7" t="s">
        <v>1831</v>
      </c>
      <c r="I2" s="7" t="s">
        <v>1037</v>
      </c>
      <c r="J2" s="96" t="s">
        <v>1940</v>
      </c>
      <c r="K2" s="111" t="s">
        <v>1033</v>
      </c>
      <c r="L2" s="111" t="s">
        <v>1034</v>
      </c>
      <c r="M2" s="1" t="s">
        <v>1880</v>
      </c>
      <c r="N2" s="7" t="s">
        <v>1825</v>
      </c>
      <c r="O2" s="7" t="s">
        <v>1826</v>
      </c>
      <c r="P2" s="7" t="s">
        <v>1827</v>
      </c>
      <c r="Q2" s="7" t="s">
        <v>1828</v>
      </c>
      <c r="R2" s="7" t="s">
        <v>1829</v>
      </c>
      <c r="S2" s="7" t="s">
        <v>1830</v>
      </c>
      <c r="U2" s="6" t="s">
        <v>1832</v>
      </c>
    </row>
    <row r="3" spans="1:21" ht="15.75">
      <c r="A3" s="6">
        <v>20001</v>
      </c>
      <c r="B3" s="6">
        <v>1</v>
      </c>
      <c r="C3" s="6">
        <v>4</v>
      </c>
      <c r="D3" t="s">
        <v>1852</v>
      </c>
      <c r="E3" s="6" t="s">
        <v>1928</v>
      </c>
      <c r="F3" s="6" t="s">
        <v>2011</v>
      </c>
      <c r="G3" s="6" t="s">
        <v>2012</v>
      </c>
      <c r="H3" s="6" t="s">
        <v>1937</v>
      </c>
      <c r="I3" s="6" t="s">
        <v>1860</v>
      </c>
      <c r="J3" s="6">
        <v>200</v>
      </c>
      <c r="K3" s="141">
        <v>2</v>
      </c>
      <c r="L3" s="97" t="s">
        <v>1049</v>
      </c>
      <c r="M3" s="97" t="s">
        <v>1049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6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StartTime="""&amp;L3&amp;""" EndTime="""&amp;M3&amp;""" Level="""&amp;N3&amp;""" PURPIE="""&amp;O3&amp;""" DONNY="""&amp;P3&amp;""" NINJI="""&amp;Q3&amp;""" SANSA="""&amp;R3&amp;""" YOYO="""&amp;S3&amp;""" NUO="""&amp;T3&amp;""" /&gt;","")</f>
        <v>&lt;Accessory ID="20001" Type="1" Index="4" Name="wizard hat" Icon="part_head_hat" AB="role/cap" Prefab="cap_point_prefab" Region="Dummy_head" Purchase="Coin" Price="200" Exp="2" StartTime="null" EndTime="null" Level="1" PURPIE="1" DONNY="1" NINJI="1" SANSA="1" YOYO="1" NUO="1" /&gt;</v>
      </c>
    </row>
    <row r="4" spans="1:21" ht="15.75">
      <c r="A4" s="6">
        <v>20002</v>
      </c>
      <c r="B4" s="6">
        <v>2</v>
      </c>
      <c r="C4" s="6">
        <v>5</v>
      </c>
      <c r="D4" t="s">
        <v>1853</v>
      </c>
      <c r="E4" s="6" t="s">
        <v>1929</v>
      </c>
      <c r="F4" s="6" t="s">
        <v>2013</v>
      </c>
      <c r="G4" s="6" t="s">
        <v>2014</v>
      </c>
      <c r="H4" s="6" t="s">
        <v>1936</v>
      </c>
      <c r="I4" s="6" t="s">
        <v>1860</v>
      </c>
      <c r="J4" s="6">
        <v>500</v>
      </c>
      <c r="K4" s="141">
        <v>18</v>
      </c>
      <c r="L4" s="97" t="s">
        <v>1049</v>
      </c>
      <c r="M4" s="97" t="s">
        <v>1049</v>
      </c>
      <c r="N4" s="1">
        <v>6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6" t="str">
        <f t="shared" ref="U4:U17" si="0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StartTime="""&amp;L4&amp;""" EndTime="""&amp;M4&amp;""" Level="""&amp;N4&amp;""" PURPIE="""&amp;O4&amp;""" DONNY="""&amp;P4&amp;""" NINJI="""&amp;Q4&amp;""" SANSA="""&amp;R4&amp;""" YOYO="""&amp;S4&amp;""" NUO="""&amp;T4&amp;""" /&gt;","")</f>
        <v>&lt;Accessory ID="20002" Type="2" Index="5" Name="devil wing" Icon="part_wing_bat" AB="role/wing" Prefab="wing_point_prefab" Region="Dummy_wing" Purchase="Coin" Price="500" Exp="18" StartTime="null" EndTime="null" Level="6" PURPIE="1" DONNY="1" NINJI="1" SANSA="1" YOYO="1" NUO="1" /&gt;</v>
      </c>
    </row>
    <row r="5" spans="1:21" ht="15.75">
      <c r="A5" s="6">
        <v>20003</v>
      </c>
      <c r="B5" s="6">
        <v>5</v>
      </c>
      <c r="C5" s="6">
        <v>6</v>
      </c>
      <c r="D5" t="s">
        <v>1854</v>
      </c>
      <c r="E5" s="6" t="s">
        <v>1930</v>
      </c>
      <c r="F5" s="6" t="s">
        <v>2015</v>
      </c>
      <c r="G5" s="6" t="s">
        <v>2016</v>
      </c>
      <c r="H5" s="6" t="s">
        <v>1938</v>
      </c>
      <c r="I5" s="6" t="s">
        <v>1860</v>
      </c>
      <c r="J5" s="6">
        <v>2000</v>
      </c>
      <c r="K5" s="141">
        <v>8</v>
      </c>
      <c r="L5" s="97" t="s">
        <v>1049</v>
      </c>
      <c r="M5" s="97" t="s">
        <v>1049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6" t="str">
        <f t="shared" si="0"/>
        <v>&lt;Accessory ID="20003" Type="5" Index="6" Name="ghost" Icon="elf_up_ghost" AB="role/ghost" Prefab="ghost_prefab" Region="TopLeft" Purchase="Coin" Price="2000" Exp="8" StartTime="null" EndTime="null" Level="1" PURPIE="1" DONNY="1" NINJI="1" SANSA="1" YOYO="1" NUO="1" /&gt;</v>
      </c>
    </row>
    <row r="6" spans="1:21" ht="15.75">
      <c r="A6" s="6">
        <v>20004</v>
      </c>
      <c r="B6" s="6">
        <v>6</v>
      </c>
      <c r="C6" s="6">
        <v>1</v>
      </c>
      <c r="D6" t="s">
        <v>1855</v>
      </c>
      <c r="E6" s="6" t="s">
        <v>1931</v>
      </c>
      <c r="F6" s="6" t="s">
        <v>2017</v>
      </c>
      <c r="G6" s="6" t="s">
        <v>2018</v>
      </c>
      <c r="H6" s="6" t="s">
        <v>1939</v>
      </c>
      <c r="I6" s="6" t="s">
        <v>1860</v>
      </c>
      <c r="J6" s="6">
        <v>800</v>
      </c>
      <c r="K6" s="141">
        <v>3</v>
      </c>
      <c r="L6" s="97" t="s">
        <v>1049</v>
      </c>
      <c r="M6" s="97" t="s">
        <v>1049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6" t="str">
        <f t="shared" si="0"/>
        <v>&lt;Accessory ID="20004" Type="6" Index="1" Name="pumpkin" Icon="elf_down_pumpkin" AB="role/pumpkin" Prefab="pumpkin_prefab" Region="BottomRight" Purchase="Coin" Price="800" Exp="3" StartTime="null" EndTime="null" Level="1" PURPIE="1" DONNY="1" NINJI="1" SANSA="1" YOYO="1" NUO="1" /&gt;</v>
      </c>
    </row>
    <row r="7" spans="1:21" ht="15.75">
      <c r="A7" s="6">
        <v>20005</v>
      </c>
      <c r="B7" s="6">
        <v>5</v>
      </c>
      <c r="C7" s="6">
        <v>7</v>
      </c>
      <c r="D7" t="s">
        <v>1856</v>
      </c>
      <c r="E7" s="6" t="s">
        <v>1933</v>
      </c>
      <c r="F7" s="6" t="s">
        <v>2019</v>
      </c>
      <c r="G7" s="6" t="s">
        <v>2020</v>
      </c>
      <c r="H7" s="6" t="s">
        <v>1938</v>
      </c>
      <c r="I7" s="6" t="s">
        <v>1860</v>
      </c>
      <c r="J7" s="6">
        <v>2500</v>
      </c>
      <c r="K7" s="141">
        <v>19</v>
      </c>
      <c r="L7" s="97" t="s">
        <v>1049</v>
      </c>
      <c r="M7" s="97" t="s">
        <v>1049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6" t="str">
        <f t="shared" si="0"/>
        <v>&lt;Accessory ID="20005" Type="5" Index="7" Name="snow cloud" Icon="elf_up_cloud" AB="role/cloud_snow" Prefab="cloud_snow_prefab" Region="TopLeft" Purchase="Coin" Price="2500" Exp="19" StartTime="null" EndTime="null" Level="1" PURPIE="1" DONNY="1" NINJI="1" SANSA="1" YOYO="1" NUO="1" /&gt;</v>
      </c>
    </row>
    <row r="8" spans="1:21" ht="15.75">
      <c r="A8" s="6">
        <v>20006</v>
      </c>
      <c r="B8" s="6">
        <v>2</v>
      </c>
      <c r="C8" s="6">
        <v>6</v>
      </c>
      <c r="D8" t="s">
        <v>1857</v>
      </c>
      <c r="E8" s="6" t="s">
        <v>1932</v>
      </c>
      <c r="F8" s="6" t="s">
        <v>2021</v>
      </c>
      <c r="G8" s="6" t="s">
        <v>2022</v>
      </c>
      <c r="H8" s="6" t="s">
        <v>1936</v>
      </c>
      <c r="I8" s="6" t="s">
        <v>1860</v>
      </c>
      <c r="J8" s="6">
        <v>1200</v>
      </c>
      <c r="K8" s="141">
        <v>10</v>
      </c>
      <c r="L8" s="97" t="s">
        <v>1049</v>
      </c>
      <c r="M8" s="97" t="s">
        <v>1049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6" t="str">
        <f t="shared" si="0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</row>
    <row r="9" spans="1:21" ht="15.75">
      <c r="A9" s="6">
        <v>20007</v>
      </c>
      <c r="B9" s="6">
        <v>1</v>
      </c>
      <c r="C9" s="6">
        <v>3</v>
      </c>
      <c r="D9" t="s">
        <v>1858</v>
      </c>
      <c r="E9" s="6" t="s">
        <v>1934</v>
      </c>
      <c r="F9" s="6" t="s">
        <v>2023</v>
      </c>
      <c r="G9" s="6" t="s">
        <v>2024</v>
      </c>
      <c r="H9" s="6" t="s">
        <v>1937</v>
      </c>
      <c r="I9" s="6" t="s">
        <v>1860</v>
      </c>
      <c r="J9" s="6">
        <v>1800</v>
      </c>
      <c r="K9" s="141">
        <v>20</v>
      </c>
      <c r="L9" s="97" t="s">
        <v>1049</v>
      </c>
      <c r="M9" s="97" t="s">
        <v>1049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6" t="str">
        <f t="shared" si="0"/>
        <v>&lt;Accessory ID="20007" Type="1" Index="3"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</row>
    <row r="10" spans="1:21" ht="15.75">
      <c r="A10" s="6">
        <v>20008</v>
      </c>
      <c r="B10" s="6">
        <v>6</v>
      </c>
      <c r="C10" s="6">
        <v>8</v>
      </c>
      <c r="D10" t="s">
        <v>1859</v>
      </c>
      <c r="E10" s="6" t="s">
        <v>1935</v>
      </c>
      <c r="F10" s="6" t="s">
        <v>2025</v>
      </c>
      <c r="G10" s="6" t="s">
        <v>2026</v>
      </c>
      <c r="H10" s="6" t="s">
        <v>1939</v>
      </c>
      <c r="I10" s="6" t="s">
        <v>1860</v>
      </c>
      <c r="J10" s="6">
        <v>1000</v>
      </c>
      <c r="K10" s="141">
        <v>5</v>
      </c>
      <c r="L10" s="97" t="s">
        <v>1049</v>
      </c>
      <c r="M10" s="97" t="s">
        <v>1049</v>
      </c>
      <c r="N10" s="1">
        <v>10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6" t="str">
        <f t="shared" si="0"/>
        <v>&lt;Accessory ID="20008" Type="6" Index="8" Name="snowman" Icon="elf_down_snowman" AB="role/snowman" Prefab="snowman_prefab" Region="BottomRight" Purchase="Coin" Price="1000" Exp="5" StartTime="null" EndTime="null" Level="10" PURPIE="1" DONNY="1" NINJI="1" SANSA="1" YOYO="1" NUO="1" /&gt;</v>
      </c>
    </row>
    <row r="11" spans="1:21" ht="15.75">
      <c r="A11" s="6">
        <v>20009</v>
      </c>
      <c r="B11" s="6">
        <v>1</v>
      </c>
      <c r="C11" s="6">
        <v>1</v>
      </c>
      <c r="D11" s="6" t="s">
        <v>1983</v>
      </c>
      <c r="E11" s="6" t="s">
        <v>1986</v>
      </c>
      <c r="F11" s="6" t="s">
        <v>2027</v>
      </c>
      <c r="G11" s="6" t="s">
        <v>2028</v>
      </c>
      <c r="H11" s="6" t="s">
        <v>1937</v>
      </c>
      <c r="I11" s="6" t="s">
        <v>1860</v>
      </c>
      <c r="J11" s="6">
        <v>300</v>
      </c>
      <c r="K11" s="142">
        <v>20</v>
      </c>
      <c r="L11" s="97" t="s">
        <v>1049</v>
      </c>
      <c r="M11" s="97" t="s">
        <v>1049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6" t="str">
        <f t="shared" si="0"/>
        <v>&lt;Accessory ID="20009" Type="1" Index="1" Name="antler ponit" Icon="part_head_antler02" AB="role/antler" Prefab="antler_ponit_prefab" Region="Dummy_head" Purchase="Coin" Price="300" Exp="20" StartTime="null" EndTime="null" Level="1" PURPIE="1" DONNY="1" NINJI="1" SANSA="1" YOYO="1" NUO="1" /&gt;</v>
      </c>
    </row>
    <row r="12" spans="1:21" ht="15.75">
      <c r="A12" s="6">
        <v>20010</v>
      </c>
      <c r="B12" s="6">
        <v>1</v>
      </c>
      <c r="C12" s="6">
        <v>2</v>
      </c>
      <c r="D12" s="6" t="s">
        <v>1984</v>
      </c>
      <c r="E12" s="6" t="s">
        <v>1987</v>
      </c>
      <c r="F12" s="6" t="s">
        <v>2029</v>
      </c>
      <c r="G12" s="6" t="s">
        <v>2030</v>
      </c>
      <c r="H12" s="6" t="s">
        <v>1937</v>
      </c>
      <c r="I12" s="6" t="s">
        <v>1860</v>
      </c>
      <c r="J12" s="6">
        <v>800</v>
      </c>
      <c r="K12" s="142">
        <v>20</v>
      </c>
      <c r="L12" s="97" t="s">
        <v>1049</v>
      </c>
      <c r="M12" s="97" t="s">
        <v>1049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6" t="str">
        <f t="shared" si="0"/>
        <v>&lt;Accessory ID="20010" Type="1" Index="2"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</row>
    <row r="13" spans="1:21" ht="15.75">
      <c r="A13" s="6">
        <v>20011</v>
      </c>
      <c r="B13" s="6">
        <v>4</v>
      </c>
      <c r="C13" s="6">
        <v>1</v>
      </c>
      <c r="D13" s="6" t="s">
        <v>1985</v>
      </c>
      <c r="E13" s="6" t="s">
        <v>1988</v>
      </c>
      <c r="F13" s="6" t="s">
        <v>2031</v>
      </c>
      <c r="G13" s="6" t="s">
        <v>2032</v>
      </c>
      <c r="H13" s="6" t="s">
        <v>1995</v>
      </c>
      <c r="I13" s="6" t="s">
        <v>1860</v>
      </c>
      <c r="J13" s="6">
        <v>2500</v>
      </c>
      <c r="K13" s="142">
        <v>20</v>
      </c>
      <c r="L13" s="97" t="s">
        <v>1049</v>
      </c>
      <c r="M13" s="97" t="s">
        <v>1049</v>
      </c>
      <c r="N13" s="1">
        <v>10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6" t="str">
        <f t="shared" si="0"/>
        <v>&lt;Accessory ID="20011" Type="4" Index="1"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</row>
    <row r="14" spans="1:21" ht="15.75">
      <c r="A14" s="6">
        <v>20012</v>
      </c>
      <c r="B14" s="6">
        <v>6</v>
      </c>
      <c r="C14" s="6">
        <v>4</v>
      </c>
      <c r="D14" s="6" t="s">
        <v>1981</v>
      </c>
      <c r="E14" s="6" t="s">
        <v>1989</v>
      </c>
      <c r="F14" s="6" t="s">
        <v>2033</v>
      </c>
      <c r="G14" s="6" t="s">
        <v>2034</v>
      </c>
      <c r="H14" s="6" t="s">
        <v>1939</v>
      </c>
      <c r="I14" s="6" t="s">
        <v>1860</v>
      </c>
      <c r="J14" s="6">
        <v>1500</v>
      </c>
      <c r="K14" s="142">
        <v>20</v>
      </c>
      <c r="L14" s="97" t="s">
        <v>1049</v>
      </c>
      <c r="M14" s="97" t="s">
        <v>1049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6" t="str">
        <f t="shared" si="0"/>
        <v>&lt;Accessory ID="20012" Type="6" Index="4" Name="elk" Icon="elf_down_deer" AB="role/elk" Prefab="elk_A_prefab" Region="BottomRight" Purchase="Coin" Price="1500" Exp="20" StartTime="null" EndTime="null" Level="1" PURPIE="1" DONNY="1" NINJI="1" SANSA="1" YOYO="1" NUO="1" /&gt;</v>
      </c>
    </row>
    <row r="15" spans="1:21" ht="15.75">
      <c r="A15" s="6">
        <v>20013</v>
      </c>
      <c r="B15" s="6">
        <v>6</v>
      </c>
      <c r="C15" s="6">
        <v>5</v>
      </c>
      <c r="D15" s="6" t="s">
        <v>1994</v>
      </c>
      <c r="E15" s="6" t="s">
        <v>1993</v>
      </c>
      <c r="F15" s="6" t="s">
        <v>2033</v>
      </c>
      <c r="G15" s="6" t="s">
        <v>2035</v>
      </c>
      <c r="H15" s="6" t="s">
        <v>1939</v>
      </c>
      <c r="I15" s="6" t="s">
        <v>2010</v>
      </c>
      <c r="J15" s="6">
        <v>1.99</v>
      </c>
      <c r="K15" s="142">
        <v>20</v>
      </c>
      <c r="L15" s="97" t="s">
        <v>1049</v>
      </c>
      <c r="M15" s="97" t="s">
        <v>1049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6" t="str">
        <f t="shared" si="0"/>
        <v>&lt;Accessory ID="20013" Type="6" Index="5" Name="elk02" Icon="elf_down_deer02" AB="role/elk" Prefab="elk_B_prefab" Region="BottomRight" Purchase="Cash" Price="1.99" Exp="20" StartTime="null" EndTime="null" Level="1" PURPIE="1" DONNY="1" NINJI="1" SANSA="1" YOYO="1" NUO="1" /&gt;</v>
      </c>
    </row>
    <row r="16" spans="1:21" ht="15.75">
      <c r="A16" s="6">
        <v>20014</v>
      </c>
      <c r="B16" s="6">
        <v>5</v>
      </c>
      <c r="C16" s="6">
        <v>2</v>
      </c>
      <c r="D16" s="6" t="s">
        <v>1982</v>
      </c>
      <c r="E16" s="6" t="s">
        <v>1990</v>
      </c>
      <c r="F16" s="6" t="s">
        <v>2036</v>
      </c>
      <c r="G16" s="6" t="s">
        <v>2037</v>
      </c>
      <c r="H16" s="6" t="s">
        <v>1938</v>
      </c>
      <c r="I16" s="6" t="s">
        <v>1860</v>
      </c>
      <c r="J16" s="6">
        <v>1000</v>
      </c>
      <c r="K16" s="142">
        <v>20</v>
      </c>
      <c r="L16" s="97" t="s">
        <v>1049</v>
      </c>
      <c r="M16" s="97" t="s">
        <v>1049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6" t="str">
        <f t="shared" si="0"/>
        <v>&lt;Accessory ID="20014" Type="5" Index="2" Name="giftbox" Icon="elf_up_gift" AB="role/giftbox" Prefab="giftbox_prefab" Region="TopLeft" Purchase="Coin" Price="1000" Exp="20" StartTime="null" EndTime="null" Level="1" PURPIE="1" DONNY="1" NINJI="1" SANSA="1" YOYO="1" NUO="1" /&gt;</v>
      </c>
    </row>
    <row r="17" spans="1:21" ht="15.75">
      <c r="A17" s="6">
        <v>20015</v>
      </c>
      <c r="B17" s="6">
        <v>5</v>
      </c>
      <c r="C17" s="6">
        <v>3</v>
      </c>
      <c r="D17" s="6" t="s">
        <v>1991</v>
      </c>
      <c r="E17" s="6" t="s">
        <v>1992</v>
      </c>
      <c r="F17" s="6" t="s">
        <v>2036</v>
      </c>
      <c r="G17" s="6" t="s">
        <v>2038</v>
      </c>
      <c r="H17" s="6" t="s">
        <v>1938</v>
      </c>
      <c r="I17" s="6" t="s">
        <v>1860</v>
      </c>
      <c r="J17" s="6">
        <v>1800</v>
      </c>
      <c r="K17" s="142">
        <v>20</v>
      </c>
      <c r="L17" s="97" t="s">
        <v>1049</v>
      </c>
      <c r="M17" s="97" t="s">
        <v>1049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6" t="str">
        <f t="shared" si="0"/>
        <v>&lt;Accessory ID="20015" Type="5" Index="3" Name="giftbox02" Icon="elf_up_gift02" AB="role/giftbox" Prefab="giftbox_A_prefab" Region="TopLeft" Purchase="Coin" Price="1800" Exp="20" StartTime="null" EndTime="null" Level="1" PURPIE="1" DONNY="1" NINJI="1" SANSA="1" YOYO="1" NUO="1" /&gt;</v>
      </c>
    </row>
  </sheetData>
  <autoFilter ref="A1:S17" xr:uid="{00000000-0009-0000-0000-000002000000}"/>
  <phoneticPr fontId="4" type="noConversion"/>
  <dataValidations count="1">
    <dataValidation type="list" allowBlank="1" showInputMessage="1" showErrorMessage="1" sqref="G1:G2 G18:G1048576 H3:H17" xr:uid="{00000000-0002-0000-0200-000000000000}">
      <formula1>"Dummy_head,Dummy_wing,Host"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2020-01-10T06:20:38Z</dcterms:modified>
</cp:coreProperties>
</file>