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omments4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ThisWorkbook"/>
  <bookViews>
    <workbookView xWindow="28815" yWindow="465" windowWidth="20730" windowHeight="11760" tabRatio="749" activeTab="16"/>
  </bookViews>
  <sheets>
    <sheet name="Item" sheetId="15" r:id="rId1"/>
    <sheet name="ItemFood" sheetId="23" r:id="rId2"/>
    <sheet name="Plant" sheetId="26" r:id="rId3"/>
    <sheet name="Accessory" sheetId="18" r:id="rId4"/>
    <sheet name="Image" sheetId="5" state="hidden" r:id="rId5"/>
    <sheet name="Audio" sheetId="6" state="hidden" r:id="rId6"/>
    <sheet name="Preview" sheetId="7" state="hidden" r:id="rId7"/>
    <sheet name="Ocean" sheetId="2" state="hidden" r:id="rId8"/>
    <sheet name="Forest" sheetId="3" state="hidden" r:id="rId9"/>
    <sheet name="Desert" sheetId="4" state="hidden" r:id="rId10"/>
    <sheet name="Rock" sheetId="8" state="hidden" r:id="rId11"/>
    <sheet name="Level" sheetId="20" r:id="rId12"/>
    <sheet name="Mission" sheetId="16" r:id="rId13"/>
    <sheet name="TreasureBox" sheetId="11" r:id="rId14"/>
    <sheet name="Sound" sheetId="17" r:id="rId15"/>
    <sheet name="Award" sheetId="19" r:id="rId16"/>
    <sheet name="Module" sheetId="22" r:id="rId17"/>
    <sheet name="Expression" sheetId="24" r:id="rId18"/>
    <sheet name="GardenLevel" sheetId="28" r:id="rId19"/>
  </sheets>
  <definedNames>
    <definedName name="_xlnm._FilterDatabase" localSheetId="3" hidden="1">Accessory!$A$1:$T$102</definedName>
    <definedName name="_xlnm._FilterDatabase" localSheetId="17" hidden="1">Expression!$A$1:$J$99</definedName>
    <definedName name="_xlnm._FilterDatabase" localSheetId="0" hidden="1">Item!$A$1:$O$211</definedName>
  </definedNames>
  <calcPr calcId="124519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464" i="22"/>
  <c r="H491"/>
  <c r="F4" i="28"/>
  <c r="F5"/>
  <c r="F6"/>
  <c r="F7"/>
  <c r="F8"/>
  <c r="F9"/>
  <c r="F10"/>
  <c r="F11"/>
  <c r="F12"/>
  <c r="F3"/>
  <c r="H461" i="22"/>
  <c r="H467"/>
  <c r="H471"/>
  <c r="H537"/>
  <c r="H427"/>
  <c r="H428"/>
  <c r="H429"/>
  <c r="H430"/>
  <c r="H431"/>
  <c r="H432"/>
  <c r="H433"/>
  <c r="H434"/>
  <c r="H435"/>
  <c r="H436"/>
  <c r="H437"/>
  <c r="H438"/>
  <c r="H439"/>
  <c r="H440"/>
  <c r="H441"/>
  <c r="H442"/>
  <c r="H443"/>
  <c r="H444"/>
  <c r="H445"/>
  <c r="H446"/>
  <c r="H447"/>
  <c r="H448"/>
  <c r="H449"/>
  <c r="H450"/>
  <c r="H451"/>
  <c r="H452"/>
  <c r="H453"/>
  <c r="H454"/>
  <c r="H455"/>
  <c r="H456"/>
  <c r="H457"/>
  <c r="H458"/>
  <c r="H459"/>
  <c r="H460"/>
  <c r="H462"/>
  <c r="H463"/>
  <c r="H465"/>
  <c r="H466"/>
  <c r="H468"/>
  <c r="H469"/>
  <c r="H470"/>
  <c r="H472"/>
  <c r="H473"/>
  <c r="H474"/>
  <c r="H475"/>
  <c r="H476"/>
  <c r="H477"/>
  <c r="H478"/>
  <c r="H479"/>
  <c r="H480"/>
  <c r="H481"/>
  <c r="H482"/>
  <c r="H483"/>
  <c r="H484"/>
  <c r="H485"/>
  <c r="H486"/>
  <c r="H487"/>
  <c r="H488"/>
  <c r="H489"/>
  <c r="H490"/>
  <c r="H492"/>
  <c r="H493"/>
  <c r="H494"/>
  <c r="H495"/>
  <c r="H496"/>
  <c r="H497"/>
  <c r="H498"/>
  <c r="H499"/>
  <c r="H500"/>
  <c r="H501"/>
  <c r="H502"/>
  <c r="H503"/>
  <c r="H504"/>
  <c r="H505"/>
  <c r="H506"/>
  <c r="H507"/>
  <c r="H508"/>
  <c r="H509"/>
  <c r="H510"/>
  <c r="H511"/>
  <c r="H512"/>
  <c r="H513"/>
  <c r="H514"/>
  <c r="H515"/>
  <c r="H516"/>
  <c r="H517"/>
  <c r="H518"/>
  <c r="H519"/>
  <c r="H520"/>
  <c r="H521"/>
  <c r="H522"/>
  <c r="H523"/>
  <c r="H524"/>
  <c r="H525"/>
  <c r="H526"/>
  <c r="H527"/>
  <c r="H528"/>
  <c r="H529"/>
  <c r="H530"/>
  <c r="H531"/>
  <c r="H532"/>
  <c r="H533"/>
  <c r="H534"/>
  <c r="H535"/>
  <c r="H536"/>
  <c r="Y4" i="26"/>
  <c r="Y5"/>
  <c r="Y6"/>
  <c r="Y7"/>
  <c r="Y8"/>
  <c r="Y9"/>
  <c r="Y3"/>
  <c r="F937" i="17"/>
  <c r="F936"/>
  <c r="F935"/>
  <c r="F934"/>
  <c r="F933"/>
  <c r="F932"/>
  <c r="F931"/>
  <c r="F930"/>
  <c r="F929"/>
  <c r="H4" i="22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70"/>
  <c r="H271"/>
  <c r="H272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H307"/>
  <c r="H308"/>
  <c r="H309"/>
  <c r="H310"/>
  <c r="H311"/>
  <c r="H312"/>
  <c r="H313"/>
  <c r="H314"/>
  <c r="H315"/>
  <c r="H316"/>
  <c r="H317"/>
  <c r="H318"/>
  <c r="H319"/>
  <c r="H320"/>
  <c r="H321"/>
  <c r="H322"/>
  <c r="H323"/>
  <c r="H324"/>
  <c r="H325"/>
  <c r="H326"/>
  <c r="H327"/>
  <c r="H328"/>
  <c r="H329"/>
  <c r="H330"/>
  <c r="H331"/>
  <c r="H332"/>
  <c r="H333"/>
  <c r="H334"/>
  <c r="H335"/>
  <c r="H336"/>
  <c r="H337"/>
  <c r="H338"/>
  <c r="H339"/>
  <c r="H340"/>
  <c r="H341"/>
  <c r="H342"/>
  <c r="H343"/>
  <c r="H344"/>
  <c r="H345"/>
  <c r="H346"/>
  <c r="H347"/>
  <c r="H348"/>
  <c r="H349"/>
  <c r="H350"/>
  <c r="H351"/>
  <c r="H352"/>
  <c r="H353"/>
  <c r="H354"/>
  <c r="H355"/>
  <c r="H356"/>
  <c r="H357"/>
  <c r="H358"/>
  <c r="H359"/>
  <c r="H360"/>
  <c r="H361"/>
  <c r="H362"/>
  <c r="H363"/>
  <c r="H364"/>
  <c r="H365"/>
  <c r="H366"/>
  <c r="H367"/>
  <c r="H368"/>
  <c r="H369"/>
  <c r="H370"/>
  <c r="H371"/>
  <c r="H372"/>
  <c r="H373"/>
  <c r="H374"/>
  <c r="H375"/>
  <c r="H376"/>
  <c r="H377"/>
  <c r="H378"/>
  <c r="H379"/>
  <c r="H380"/>
  <c r="H381"/>
  <c r="H382"/>
  <c r="H383"/>
  <c r="H384"/>
  <c r="H385"/>
  <c r="H386"/>
  <c r="H387"/>
  <c r="H388"/>
  <c r="H389"/>
  <c r="H390"/>
  <c r="H391"/>
  <c r="H392"/>
  <c r="H393"/>
  <c r="H394"/>
  <c r="H395"/>
  <c r="H396"/>
  <c r="H397"/>
  <c r="H398"/>
  <c r="H399"/>
  <c r="H400"/>
  <c r="H401"/>
  <c r="H402"/>
  <c r="H403"/>
  <c r="H404"/>
  <c r="H405"/>
  <c r="H406"/>
  <c r="H407"/>
  <c r="H408"/>
  <c r="H409"/>
  <c r="H410"/>
  <c r="H411"/>
  <c r="H412"/>
  <c r="H413"/>
  <c r="H414"/>
  <c r="H415"/>
  <c r="H416"/>
  <c r="H417"/>
  <c r="H418"/>
  <c r="H419"/>
  <c r="H420"/>
  <c r="H421"/>
  <c r="H422"/>
  <c r="H423"/>
  <c r="H424"/>
  <c r="H425"/>
  <c r="H426"/>
  <c r="H3"/>
  <c r="A223" i="15"/>
  <c r="C223"/>
  <c r="D223"/>
  <c r="N223"/>
  <c r="A224"/>
  <c r="C224"/>
  <c r="D224"/>
  <c r="N224"/>
  <c r="A225"/>
  <c r="C225"/>
  <c r="D225"/>
  <c r="N225"/>
  <c r="A226"/>
  <c r="C226"/>
  <c r="D226"/>
  <c r="N226"/>
  <c r="A227"/>
  <c r="C227"/>
  <c r="D227"/>
  <c r="N227"/>
  <c r="A228"/>
  <c r="C228"/>
  <c r="D228"/>
  <c r="N228"/>
  <c r="A222"/>
  <c r="C222"/>
  <c r="D222"/>
  <c r="N222"/>
  <c r="C214"/>
  <c r="C215"/>
  <c r="C216"/>
  <c r="C217"/>
  <c r="C218"/>
  <c r="C219"/>
  <c r="C220"/>
  <c r="C213"/>
  <c r="C5" i="28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4"/>
  <c r="G26" i="19"/>
  <c r="G27"/>
  <c r="G28"/>
  <c r="F873" i="17"/>
  <c r="F872"/>
  <c r="F871"/>
  <c r="F874"/>
  <c r="F875"/>
  <c r="F928"/>
  <c r="F927"/>
  <c r="F926"/>
  <c r="A219" i="15"/>
  <c r="D219"/>
  <c r="N219"/>
  <c r="A220"/>
  <c r="D220"/>
  <c r="N220"/>
  <c r="F895" i="17"/>
  <c r="F896"/>
  <c r="F897"/>
  <c r="F898"/>
  <c r="F899"/>
  <c r="F900"/>
  <c r="F901"/>
  <c r="F902"/>
  <c r="F903"/>
  <c r="F904"/>
  <c r="N9" i="24"/>
  <c r="O9"/>
  <c r="N10"/>
  <c r="O10"/>
  <c r="F925" i="17"/>
  <c r="F924"/>
  <c r="F923"/>
  <c r="F922"/>
  <c r="F921"/>
  <c r="F920"/>
  <c r="F919"/>
  <c r="F918"/>
  <c r="F917"/>
  <c r="F916"/>
  <c r="F915"/>
  <c r="F914"/>
  <c r="A183" i="15"/>
  <c r="C183"/>
  <c r="D183"/>
  <c r="N183"/>
  <c r="A184"/>
  <c r="C184"/>
  <c r="D184"/>
  <c r="N184"/>
  <c r="A185"/>
  <c r="C185"/>
  <c r="D185"/>
  <c r="N185"/>
  <c r="A186"/>
  <c r="C186"/>
  <c r="D186"/>
  <c r="N186"/>
  <c r="A187"/>
  <c r="C187"/>
  <c r="D187"/>
  <c r="N187"/>
  <c r="A188"/>
  <c r="C188"/>
  <c r="D188"/>
  <c r="N188"/>
  <c r="A189"/>
  <c r="C189"/>
  <c r="D189"/>
  <c r="N189"/>
  <c r="A190"/>
  <c r="C190"/>
  <c r="D190"/>
  <c r="N190"/>
  <c r="D182"/>
  <c r="C182"/>
  <c r="A182"/>
  <c r="N182"/>
  <c r="G4" i="19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3"/>
  <c r="N4" i="11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N86"/>
  <c r="N87"/>
  <c r="N88"/>
  <c r="N89"/>
  <c r="N90"/>
  <c r="N91"/>
  <c r="N92"/>
  <c r="N93"/>
  <c r="N94"/>
  <c r="N95"/>
  <c r="N96"/>
  <c r="N97"/>
  <c r="N98"/>
  <c r="N99"/>
  <c r="N100"/>
  <c r="N101"/>
  <c r="N102"/>
  <c r="N103"/>
  <c r="N104"/>
  <c r="N105"/>
  <c r="N106"/>
  <c r="N107"/>
  <c r="N108"/>
  <c r="N109"/>
  <c r="N110"/>
  <c r="N111"/>
  <c r="N112"/>
  <c r="N113"/>
  <c r="N114"/>
  <c r="N115"/>
  <c r="N116"/>
  <c r="N117"/>
  <c r="N118"/>
  <c r="N119"/>
  <c r="N120"/>
  <c r="N121"/>
  <c r="N122"/>
  <c r="N123"/>
  <c r="N124"/>
  <c r="N125"/>
  <c r="N126"/>
  <c r="N127"/>
  <c r="N128"/>
  <c r="N129"/>
  <c r="N130"/>
  <c r="N131"/>
  <c r="N132"/>
  <c r="N133"/>
  <c r="N134"/>
  <c r="N135"/>
  <c r="N136"/>
  <c r="N137"/>
  <c r="N138"/>
  <c r="N139"/>
  <c r="N140"/>
  <c r="N141"/>
  <c r="N142"/>
  <c r="N143"/>
  <c r="N144"/>
  <c r="N145"/>
  <c r="N146"/>
  <c r="N147"/>
  <c r="N148"/>
  <c r="N149"/>
  <c r="N150"/>
  <c r="N151"/>
  <c r="N152"/>
  <c r="N153"/>
  <c r="N154"/>
  <c r="N155"/>
  <c r="N156"/>
  <c r="N157"/>
  <c r="N158"/>
  <c r="N159"/>
  <c r="N160"/>
  <c r="N161"/>
  <c r="N162"/>
  <c r="N163"/>
  <c r="N164"/>
  <c r="N165"/>
  <c r="N166"/>
  <c r="N167"/>
  <c r="N168"/>
  <c r="N169"/>
  <c r="N170"/>
  <c r="N171"/>
  <c r="N172"/>
  <c r="N173"/>
  <c r="N174"/>
  <c r="N175"/>
  <c r="N176"/>
  <c r="N177"/>
  <c r="N178"/>
  <c r="N179"/>
  <c r="N180"/>
  <c r="N181"/>
  <c r="N182"/>
  <c r="N183"/>
  <c r="N184"/>
  <c r="N185"/>
  <c r="N186"/>
  <c r="N187"/>
  <c r="N188"/>
  <c r="N189"/>
  <c r="N190"/>
  <c r="N191"/>
  <c r="N192"/>
  <c r="N193"/>
  <c r="N194"/>
  <c r="N195"/>
  <c r="N196"/>
  <c r="N3"/>
  <c r="D214" i="15"/>
  <c r="D215"/>
  <c r="D216"/>
  <c r="D217"/>
  <c r="D218"/>
  <c r="D213"/>
  <c r="A214"/>
  <c r="A215"/>
  <c r="A216"/>
  <c r="A217"/>
  <c r="A218"/>
  <c r="A213"/>
  <c r="C99" i="16"/>
  <c r="R99"/>
  <c r="C98"/>
  <c r="R98"/>
  <c r="C97"/>
  <c r="R97"/>
  <c r="C96"/>
  <c r="R96"/>
  <c r="F913" i="17"/>
  <c r="F912"/>
  <c r="F911"/>
  <c r="N5" i="24"/>
  <c r="O5"/>
  <c r="N4"/>
  <c r="N3"/>
  <c r="N6"/>
  <c r="N8"/>
  <c r="N7"/>
  <c r="F894" i="17"/>
  <c r="F893"/>
  <c r="F892"/>
  <c r="F910"/>
  <c r="F909"/>
  <c r="F908"/>
  <c r="F907"/>
  <c r="F906"/>
  <c r="F905"/>
  <c r="F891"/>
  <c r="F890"/>
  <c r="F889"/>
  <c r="F888"/>
  <c r="F887"/>
  <c r="F886"/>
  <c r="F885"/>
  <c r="F884"/>
  <c r="F883"/>
  <c r="F882"/>
  <c r="F881"/>
  <c r="F880"/>
  <c r="F879"/>
  <c r="F878"/>
  <c r="F877"/>
  <c r="F876"/>
  <c r="F870"/>
  <c r="F869"/>
  <c r="F868"/>
  <c r="F867"/>
  <c r="F866"/>
  <c r="F865"/>
  <c r="F864"/>
  <c r="F863"/>
  <c r="F862"/>
  <c r="N214" i="15"/>
  <c r="N215"/>
  <c r="N216"/>
  <c r="N217"/>
  <c r="N218"/>
  <c r="N213"/>
  <c r="A192"/>
  <c r="C192"/>
  <c r="D192"/>
  <c r="N192"/>
  <c r="A193"/>
  <c r="C193"/>
  <c r="D193"/>
  <c r="N193"/>
  <c r="A194"/>
  <c r="C194"/>
  <c r="D194"/>
  <c r="N194"/>
  <c r="A195"/>
  <c r="C195"/>
  <c r="D195"/>
  <c r="N195"/>
  <c r="A196"/>
  <c r="C196"/>
  <c r="D196"/>
  <c r="N196"/>
  <c r="A197"/>
  <c r="C197"/>
  <c r="D197"/>
  <c r="N197"/>
  <c r="A198"/>
  <c r="C198"/>
  <c r="D198"/>
  <c r="N198"/>
  <c r="A199"/>
  <c r="C199"/>
  <c r="D199"/>
  <c r="N199"/>
  <c r="A200"/>
  <c r="C200"/>
  <c r="D200"/>
  <c r="N200"/>
  <c r="A201"/>
  <c r="C201"/>
  <c r="D201"/>
  <c r="N201"/>
  <c r="A202"/>
  <c r="C202"/>
  <c r="D202"/>
  <c r="N202"/>
  <c r="A203"/>
  <c r="C203"/>
  <c r="D203"/>
  <c r="N203"/>
  <c r="A204"/>
  <c r="C204"/>
  <c r="D204"/>
  <c r="N204"/>
  <c r="A205"/>
  <c r="C205"/>
  <c r="D205"/>
  <c r="N205"/>
  <c r="A206"/>
  <c r="C206"/>
  <c r="D206"/>
  <c r="N206"/>
  <c r="A207"/>
  <c r="C207"/>
  <c r="D207"/>
  <c r="N207"/>
  <c r="A208"/>
  <c r="C208"/>
  <c r="D208"/>
  <c r="N208"/>
  <c r="A209"/>
  <c r="C209"/>
  <c r="D209"/>
  <c r="N209"/>
  <c r="A210"/>
  <c r="C210"/>
  <c r="D210"/>
  <c r="N210"/>
  <c r="A211"/>
  <c r="C211"/>
  <c r="D211"/>
  <c r="N211"/>
  <c r="A191"/>
  <c r="C191"/>
  <c r="D191"/>
  <c r="N191"/>
  <c r="O4" i="24"/>
  <c r="O3"/>
  <c r="O6"/>
  <c r="O8"/>
  <c r="O7"/>
  <c r="F861" i="17"/>
  <c r="F860"/>
  <c r="F859"/>
  <c r="A4" i="23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U32"/>
  <c r="U31"/>
  <c r="U30"/>
  <c r="U29"/>
  <c r="U28"/>
  <c r="U27"/>
  <c r="U26"/>
  <c r="U25"/>
  <c r="U24"/>
  <c r="U23"/>
  <c r="U22"/>
  <c r="U21"/>
  <c r="U20"/>
  <c r="U19"/>
  <c r="U18"/>
  <c r="U17"/>
  <c r="U16"/>
  <c r="U15"/>
  <c r="U14"/>
  <c r="U13"/>
  <c r="U12"/>
  <c r="U11"/>
  <c r="U10"/>
  <c r="U9"/>
  <c r="U8"/>
  <c r="U7"/>
  <c r="U6"/>
  <c r="U5"/>
  <c r="U4"/>
  <c r="U3"/>
  <c r="F858" i="17"/>
  <c r="F857"/>
  <c r="F856"/>
  <c r="H4" i="18"/>
  <c r="W4"/>
  <c r="H5"/>
  <c r="W5"/>
  <c r="H6"/>
  <c r="W6"/>
  <c r="H7"/>
  <c r="W7"/>
  <c r="H8"/>
  <c r="W8"/>
  <c r="H9"/>
  <c r="W9"/>
  <c r="H10"/>
  <c r="W10"/>
  <c r="H11"/>
  <c r="W11"/>
  <c r="H12"/>
  <c r="W12"/>
  <c r="H13"/>
  <c r="W13"/>
  <c r="H14"/>
  <c r="W14"/>
  <c r="H15"/>
  <c r="W15"/>
  <c r="H16"/>
  <c r="W16"/>
  <c r="H17"/>
  <c r="W17"/>
  <c r="H18"/>
  <c r="W18"/>
  <c r="H19"/>
  <c r="W19"/>
  <c r="H20"/>
  <c r="W20"/>
  <c r="H21"/>
  <c r="W21"/>
  <c r="H22"/>
  <c r="W22"/>
  <c r="H23"/>
  <c r="W23"/>
  <c r="H24"/>
  <c r="W24"/>
  <c r="H25"/>
  <c r="W25"/>
  <c r="H26"/>
  <c r="W26"/>
  <c r="H27"/>
  <c r="W27"/>
  <c r="H28"/>
  <c r="W28"/>
  <c r="W29"/>
  <c r="W30"/>
  <c r="W31"/>
  <c r="W32"/>
  <c r="W33"/>
  <c r="W34"/>
  <c r="H3"/>
  <c r="W3"/>
  <c r="X18"/>
  <c r="X19"/>
  <c r="X20"/>
  <c r="X21"/>
  <c r="X22"/>
  <c r="X23"/>
  <c r="X24"/>
  <c r="X25"/>
  <c r="X26"/>
  <c r="X27"/>
  <c r="X28"/>
  <c r="X29"/>
  <c r="X30"/>
  <c r="X31"/>
  <c r="X32"/>
  <c r="X33"/>
  <c r="X34"/>
  <c r="F855" i="17"/>
  <c r="F854"/>
  <c r="F853"/>
  <c r="F852"/>
  <c r="F851"/>
  <c r="F850"/>
  <c r="F849"/>
  <c r="F848"/>
  <c r="F847"/>
  <c r="F846"/>
  <c r="F845"/>
  <c r="F844"/>
  <c r="F843"/>
  <c r="F842"/>
  <c r="F841"/>
  <c r="F840"/>
  <c r="F839"/>
  <c r="F838"/>
  <c r="F837"/>
  <c r="F836"/>
  <c r="F835"/>
  <c r="F834"/>
  <c r="F833"/>
  <c r="F832"/>
  <c r="F831"/>
  <c r="F830"/>
  <c r="F829"/>
  <c r="F828"/>
  <c r="F827"/>
  <c r="F826"/>
  <c r="F825"/>
  <c r="F824"/>
  <c r="F823"/>
  <c r="F822"/>
  <c r="F821"/>
  <c r="F820"/>
  <c r="F819"/>
  <c r="F818"/>
  <c r="F817"/>
  <c r="F816"/>
  <c r="F815"/>
  <c r="F814"/>
  <c r="F813"/>
  <c r="F812"/>
  <c r="F811"/>
  <c r="F810"/>
  <c r="F809"/>
  <c r="F808"/>
  <c r="F807"/>
  <c r="F806"/>
  <c r="F805"/>
  <c r="F804"/>
  <c r="F803"/>
  <c r="F802"/>
  <c r="F801"/>
  <c r="F800"/>
  <c r="F799"/>
  <c r="F798"/>
  <c r="F797"/>
  <c r="F796"/>
  <c r="F795"/>
  <c r="F794"/>
  <c r="F793"/>
  <c r="F792"/>
  <c r="F791"/>
  <c r="F790"/>
  <c r="F789"/>
  <c r="F788"/>
  <c r="F787"/>
  <c r="F786"/>
  <c r="F785"/>
  <c r="F784"/>
  <c r="F783"/>
  <c r="F782"/>
  <c r="F781"/>
  <c r="F780"/>
  <c r="F779"/>
  <c r="F778"/>
  <c r="F777"/>
  <c r="F776"/>
  <c r="F775"/>
  <c r="F774"/>
  <c r="F773"/>
  <c r="F772"/>
  <c r="F771"/>
  <c r="F770"/>
  <c r="F769"/>
  <c r="A767"/>
  <c r="F767"/>
  <c r="E767"/>
  <c r="D767"/>
  <c r="B767"/>
  <c r="A766"/>
  <c r="E766"/>
  <c r="F766"/>
  <c r="D766"/>
  <c r="B766"/>
  <c r="A765"/>
  <c r="E765"/>
  <c r="F765"/>
  <c r="D765"/>
  <c r="B765"/>
  <c r="A764"/>
  <c r="E764"/>
  <c r="F764"/>
  <c r="D764"/>
  <c r="B764"/>
  <c r="A763"/>
  <c r="E763"/>
  <c r="F763"/>
  <c r="D763"/>
  <c r="B763"/>
  <c r="A762"/>
  <c r="E762"/>
  <c r="F762"/>
  <c r="D762"/>
  <c r="B762"/>
  <c r="A761"/>
  <c r="E761"/>
  <c r="F761"/>
  <c r="D761"/>
  <c r="B761"/>
  <c r="A760"/>
  <c r="B760"/>
  <c r="D760"/>
  <c r="F760"/>
  <c r="E760"/>
  <c r="A759"/>
  <c r="F759"/>
  <c r="E759"/>
  <c r="D759"/>
  <c r="B759"/>
  <c r="A758"/>
  <c r="E758"/>
  <c r="F758"/>
  <c r="D758"/>
  <c r="B758"/>
  <c r="A757"/>
  <c r="E757"/>
  <c r="F757"/>
  <c r="D757"/>
  <c r="B757"/>
  <c r="A756"/>
  <c r="E756"/>
  <c r="F756"/>
  <c r="D756"/>
  <c r="B756"/>
  <c r="A755"/>
  <c r="B755"/>
  <c r="D755"/>
  <c r="F755"/>
  <c r="E755"/>
  <c r="A754"/>
  <c r="F754"/>
  <c r="E754"/>
  <c r="D754"/>
  <c r="B754"/>
  <c r="A753"/>
  <c r="E753"/>
  <c r="F753"/>
  <c r="D753"/>
  <c r="B753"/>
  <c r="A752"/>
  <c r="E752"/>
  <c r="F752"/>
  <c r="D752"/>
  <c r="B752"/>
  <c r="A751"/>
  <c r="E751"/>
  <c r="F751"/>
  <c r="D751"/>
  <c r="B751"/>
  <c r="A750"/>
  <c r="E750"/>
  <c r="F750"/>
  <c r="D750"/>
  <c r="B750"/>
  <c r="A749"/>
  <c r="E749"/>
  <c r="F749"/>
  <c r="D749"/>
  <c r="B749"/>
  <c r="A748"/>
  <c r="B748"/>
  <c r="D748"/>
  <c r="F748"/>
  <c r="E748"/>
  <c r="A747"/>
  <c r="F747"/>
  <c r="E747"/>
  <c r="D747"/>
  <c r="B747"/>
  <c r="A746"/>
  <c r="E746"/>
  <c r="F746"/>
  <c r="D746"/>
  <c r="B746"/>
  <c r="A745"/>
  <c r="B745"/>
  <c r="D745"/>
  <c r="F745"/>
  <c r="E745"/>
  <c r="A744"/>
  <c r="F744"/>
  <c r="E744"/>
  <c r="D744"/>
  <c r="B744"/>
  <c r="A743"/>
  <c r="E743"/>
  <c r="F743"/>
  <c r="D743"/>
  <c r="B743"/>
  <c r="A742"/>
  <c r="E742"/>
  <c r="F742"/>
  <c r="D742"/>
  <c r="B742"/>
  <c r="A741"/>
  <c r="E741"/>
  <c r="F741"/>
  <c r="D741"/>
  <c r="B741"/>
  <c r="A740"/>
  <c r="E740"/>
  <c r="F740"/>
  <c r="D740"/>
  <c r="B740"/>
  <c r="A739"/>
  <c r="E739"/>
  <c r="F739"/>
  <c r="D739"/>
  <c r="B739"/>
  <c r="A738"/>
  <c r="E738"/>
  <c r="F738"/>
  <c r="D738"/>
  <c r="B738"/>
  <c r="A737"/>
  <c r="E737"/>
  <c r="F737"/>
  <c r="D737"/>
  <c r="B737"/>
  <c r="A736"/>
  <c r="E736"/>
  <c r="F736"/>
  <c r="D736"/>
  <c r="B736"/>
  <c r="A735"/>
  <c r="E735"/>
  <c r="F735"/>
  <c r="D735"/>
  <c r="B735"/>
  <c r="A734"/>
  <c r="E734"/>
  <c r="F734"/>
  <c r="D734"/>
  <c r="B734"/>
  <c r="A733"/>
  <c r="E733"/>
  <c r="F733"/>
  <c r="D733"/>
  <c r="B733"/>
  <c r="A732"/>
  <c r="B732"/>
  <c r="D732"/>
  <c r="F732"/>
  <c r="E732"/>
  <c r="A731"/>
  <c r="F731"/>
  <c r="E731"/>
  <c r="D731"/>
  <c r="B731"/>
  <c r="A730"/>
  <c r="E730"/>
  <c r="F730"/>
  <c r="D730"/>
  <c r="B730"/>
  <c r="A729"/>
  <c r="B729"/>
  <c r="D729"/>
  <c r="F729"/>
  <c r="E729"/>
  <c r="A728"/>
  <c r="F728"/>
  <c r="E728"/>
  <c r="D728"/>
  <c r="B728"/>
  <c r="A727"/>
  <c r="E727"/>
  <c r="F727"/>
  <c r="D727"/>
  <c r="B727"/>
  <c r="A726"/>
  <c r="E726"/>
  <c r="F726"/>
  <c r="D726"/>
  <c r="B726"/>
  <c r="A725"/>
  <c r="B725"/>
  <c r="D725"/>
  <c r="F725"/>
  <c r="E725"/>
  <c r="A724"/>
  <c r="F724"/>
  <c r="E724"/>
  <c r="D724"/>
  <c r="B724"/>
  <c r="A723"/>
  <c r="E723"/>
  <c r="F723"/>
  <c r="D723"/>
  <c r="B723"/>
  <c r="A722"/>
  <c r="B722"/>
  <c r="D722"/>
  <c r="F722"/>
  <c r="E722"/>
  <c r="A721"/>
  <c r="F721"/>
  <c r="E721"/>
  <c r="D721"/>
  <c r="B721"/>
  <c r="A720"/>
  <c r="E720"/>
  <c r="F720"/>
  <c r="D720"/>
  <c r="B720"/>
  <c r="A719"/>
  <c r="E719"/>
  <c r="F719"/>
  <c r="D719"/>
  <c r="B719"/>
  <c r="A718"/>
  <c r="E718"/>
  <c r="F718"/>
  <c r="D718"/>
  <c r="B718"/>
  <c r="A717"/>
  <c r="E717"/>
  <c r="F717"/>
  <c r="D717"/>
  <c r="B717"/>
  <c r="A716"/>
  <c r="E716"/>
  <c r="F716"/>
  <c r="D716"/>
  <c r="B716"/>
  <c r="A715"/>
  <c r="E715"/>
  <c r="F715"/>
  <c r="D715"/>
  <c r="B715"/>
  <c r="A714"/>
  <c r="B714"/>
  <c r="D714"/>
  <c r="F714"/>
  <c r="E714"/>
  <c r="A713"/>
  <c r="F713"/>
  <c r="E713"/>
  <c r="D713"/>
  <c r="B713"/>
  <c r="A712"/>
  <c r="E712"/>
  <c r="F712"/>
  <c r="D712"/>
  <c r="B712"/>
  <c r="A711"/>
  <c r="B711"/>
  <c r="D711"/>
  <c r="F711"/>
  <c r="E711"/>
  <c r="A710"/>
  <c r="F710"/>
  <c r="E710"/>
  <c r="D710"/>
  <c r="B710"/>
  <c r="A709"/>
  <c r="E709"/>
  <c r="F709"/>
  <c r="D709"/>
  <c r="B709"/>
  <c r="A708"/>
  <c r="B708"/>
  <c r="D708"/>
  <c r="F708"/>
  <c r="E708"/>
  <c r="A707"/>
  <c r="F707"/>
  <c r="E707"/>
  <c r="D707"/>
  <c r="B707"/>
  <c r="A706"/>
  <c r="E706"/>
  <c r="F706"/>
  <c r="D706"/>
  <c r="B706"/>
  <c r="A705"/>
  <c r="E705"/>
  <c r="F705"/>
  <c r="D705"/>
  <c r="B705"/>
  <c r="A704"/>
  <c r="E704"/>
  <c r="F704"/>
  <c r="D704"/>
  <c r="B704"/>
  <c r="A703"/>
  <c r="E703"/>
  <c r="F703"/>
  <c r="D703"/>
  <c r="B703"/>
  <c r="A702"/>
  <c r="E702"/>
  <c r="F702"/>
  <c r="D702"/>
  <c r="B702"/>
  <c r="A701"/>
  <c r="B701"/>
  <c r="D701"/>
  <c r="F701"/>
  <c r="E701"/>
  <c r="A700"/>
  <c r="F700"/>
  <c r="E700"/>
  <c r="D700"/>
  <c r="B700"/>
  <c r="A699"/>
  <c r="E699"/>
  <c r="F699"/>
  <c r="D699"/>
  <c r="B699"/>
  <c r="A698"/>
  <c r="E698"/>
  <c r="F698"/>
  <c r="D698"/>
  <c r="B698"/>
  <c r="A697"/>
  <c r="E697"/>
  <c r="F697"/>
  <c r="D697"/>
  <c r="B697"/>
  <c r="A696"/>
  <c r="B696"/>
  <c r="D696"/>
  <c r="F696"/>
  <c r="E696"/>
  <c r="A695"/>
  <c r="F695"/>
  <c r="E695"/>
  <c r="D695"/>
  <c r="B695"/>
  <c r="A694"/>
  <c r="E694"/>
  <c r="F694"/>
  <c r="D694"/>
  <c r="B694"/>
  <c r="A693"/>
  <c r="E693"/>
  <c r="F693"/>
  <c r="D693"/>
  <c r="B693"/>
  <c r="A692"/>
  <c r="E692"/>
  <c r="F692"/>
  <c r="D692"/>
  <c r="B692"/>
  <c r="A691"/>
  <c r="E691"/>
  <c r="F691"/>
  <c r="D691"/>
  <c r="B691"/>
  <c r="A690"/>
  <c r="E690"/>
  <c r="F690"/>
  <c r="D690"/>
  <c r="B690"/>
  <c r="A689"/>
  <c r="B689"/>
  <c r="D689"/>
  <c r="F689"/>
  <c r="E689"/>
  <c r="A688"/>
  <c r="F688"/>
  <c r="E688"/>
  <c r="D688"/>
  <c r="B688"/>
  <c r="A687"/>
  <c r="E687"/>
  <c r="F687"/>
  <c r="D687"/>
  <c r="B687"/>
  <c r="A686"/>
  <c r="E686"/>
  <c r="F686"/>
  <c r="D686"/>
  <c r="B686"/>
  <c r="A685"/>
  <c r="E685"/>
  <c r="F685"/>
  <c r="D685"/>
  <c r="B685"/>
  <c r="A684"/>
  <c r="B684"/>
  <c r="D684"/>
  <c r="F684"/>
  <c r="E684"/>
  <c r="A683"/>
  <c r="F683"/>
  <c r="E683"/>
  <c r="D683"/>
  <c r="B683"/>
  <c r="A682"/>
  <c r="E682"/>
  <c r="F682"/>
  <c r="D682"/>
  <c r="B682"/>
  <c r="A681"/>
  <c r="E681"/>
  <c r="F681"/>
  <c r="D681"/>
  <c r="B681"/>
  <c r="A680"/>
  <c r="E680"/>
  <c r="F680"/>
  <c r="D680"/>
  <c r="B680"/>
  <c r="A679"/>
  <c r="E679"/>
  <c r="F679"/>
  <c r="D679"/>
  <c r="B679"/>
  <c r="A678"/>
  <c r="E678"/>
  <c r="F678"/>
  <c r="D678"/>
  <c r="B678"/>
  <c r="A677"/>
  <c r="B677"/>
  <c r="D677"/>
  <c r="F677"/>
  <c r="E677"/>
  <c r="A676"/>
  <c r="F676"/>
  <c r="E676"/>
  <c r="D676"/>
  <c r="B676"/>
  <c r="A675"/>
  <c r="E675"/>
  <c r="F675"/>
  <c r="D675"/>
  <c r="B675"/>
  <c r="A674"/>
  <c r="B674"/>
  <c r="D674"/>
  <c r="F674"/>
  <c r="E674"/>
  <c r="A673"/>
  <c r="F673"/>
  <c r="E673"/>
  <c r="D673"/>
  <c r="B673"/>
  <c r="A672"/>
  <c r="E672"/>
  <c r="F672"/>
  <c r="D672"/>
  <c r="B672"/>
  <c r="A671"/>
  <c r="B671"/>
  <c r="D671"/>
  <c r="F671"/>
  <c r="E671"/>
  <c r="A670"/>
  <c r="F670"/>
  <c r="E670"/>
  <c r="D670"/>
  <c r="B670"/>
  <c r="A669"/>
  <c r="E669"/>
  <c r="F669"/>
  <c r="D669"/>
  <c r="B669"/>
  <c r="A668"/>
  <c r="B668"/>
  <c r="D668"/>
  <c r="F668"/>
  <c r="E668"/>
  <c r="A667"/>
  <c r="F667"/>
  <c r="E667"/>
  <c r="D667"/>
  <c r="B667"/>
  <c r="A666"/>
  <c r="E666"/>
  <c r="F666"/>
  <c r="D666"/>
  <c r="B666"/>
  <c r="A665"/>
  <c r="B665"/>
  <c r="D665"/>
  <c r="F665"/>
  <c r="E665"/>
  <c r="A664"/>
  <c r="F664"/>
  <c r="E664"/>
  <c r="D664"/>
  <c r="B664"/>
  <c r="A663"/>
  <c r="E663"/>
  <c r="F663"/>
  <c r="D663"/>
  <c r="B663"/>
  <c r="A662"/>
  <c r="B662"/>
  <c r="D662"/>
  <c r="F662"/>
  <c r="E662"/>
  <c r="A661"/>
  <c r="F661"/>
  <c r="E661"/>
  <c r="D661"/>
  <c r="B661"/>
  <c r="A660"/>
  <c r="E660"/>
  <c r="F660"/>
  <c r="D660"/>
  <c r="B660"/>
  <c r="A659"/>
  <c r="B659"/>
  <c r="D659"/>
  <c r="F659"/>
  <c r="E659"/>
  <c r="A658"/>
  <c r="F658"/>
  <c r="E658"/>
  <c r="D658"/>
  <c r="B658"/>
  <c r="A657"/>
  <c r="E657"/>
  <c r="F657"/>
  <c r="D657"/>
  <c r="B657"/>
  <c r="A656"/>
  <c r="B656"/>
  <c r="D656"/>
  <c r="F656"/>
  <c r="E656"/>
  <c r="A655"/>
  <c r="F655"/>
  <c r="E655"/>
  <c r="D655"/>
  <c r="B655"/>
  <c r="A654"/>
  <c r="E654"/>
  <c r="F654"/>
  <c r="D654"/>
  <c r="B654"/>
  <c r="A653"/>
  <c r="E653"/>
  <c r="F653"/>
  <c r="D653"/>
  <c r="B653"/>
  <c r="A652"/>
  <c r="E652"/>
  <c r="F652"/>
  <c r="D652"/>
  <c r="B652"/>
  <c r="A651"/>
  <c r="E651"/>
  <c r="F651"/>
  <c r="D651"/>
  <c r="B651"/>
  <c r="A650"/>
  <c r="B650"/>
  <c r="D650"/>
  <c r="F650"/>
  <c r="E650"/>
  <c r="A649"/>
  <c r="F649"/>
  <c r="E649"/>
  <c r="D649"/>
  <c r="B649"/>
  <c r="A648"/>
  <c r="E648"/>
  <c r="F648"/>
  <c r="D648"/>
  <c r="B648"/>
  <c r="A647"/>
  <c r="E647"/>
  <c r="F647"/>
  <c r="D647"/>
  <c r="B647"/>
  <c r="A646"/>
  <c r="E646"/>
  <c r="F646"/>
  <c r="D646"/>
  <c r="B646"/>
  <c r="A645"/>
  <c r="E645"/>
  <c r="F645"/>
  <c r="D645"/>
  <c r="B645"/>
  <c r="A644"/>
  <c r="B644"/>
  <c r="D644"/>
  <c r="F644"/>
  <c r="E644"/>
  <c r="A643"/>
  <c r="F643"/>
  <c r="E643"/>
  <c r="D643"/>
  <c r="B643"/>
  <c r="A642"/>
  <c r="E642"/>
  <c r="F642"/>
  <c r="D642"/>
  <c r="B642"/>
  <c r="A641"/>
  <c r="B641"/>
  <c r="D641"/>
  <c r="F641"/>
  <c r="E641"/>
  <c r="A640"/>
  <c r="F640"/>
  <c r="E640"/>
  <c r="D640"/>
  <c r="B640"/>
  <c r="A639"/>
  <c r="E639"/>
  <c r="F639"/>
  <c r="D639"/>
  <c r="B639"/>
  <c r="A638"/>
  <c r="B638"/>
  <c r="D638"/>
  <c r="F638"/>
  <c r="E638"/>
  <c r="A637"/>
  <c r="F637"/>
  <c r="E637"/>
  <c r="D637"/>
  <c r="B637"/>
  <c r="A636"/>
  <c r="E636"/>
  <c r="F636"/>
  <c r="D636"/>
  <c r="B636"/>
  <c r="A635"/>
  <c r="B635"/>
  <c r="D635"/>
  <c r="F635"/>
  <c r="E635"/>
  <c r="A634"/>
  <c r="F634"/>
  <c r="E634"/>
  <c r="D634"/>
  <c r="B634"/>
  <c r="A633"/>
  <c r="E633"/>
  <c r="F633"/>
  <c r="D633"/>
  <c r="B633"/>
  <c r="A632"/>
  <c r="B632"/>
  <c r="D632"/>
  <c r="F632"/>
  <c r="E632"/>
  <c r="A631"/>
  <c r="F631"/>
  <c r="E631"/>
  <c r="D631"/>
  <c r="B631"/>
  <c r="A630"/>
  <c r="E630"/>
  <c r="F630"/>
  <c r="D630"/>
  <c r="B630"/>
  <c r="A629"/>
  <c r="B629"/>
  <c r="D629"/>
  <c r="F629"/>
  <c r="E629"/>
  <c r="A628"/>
  <c r="F628"/>
  <c r="E628"/>
  <c r="D628"/>
  <c r="B628"/>
  <c r="A627"/>
  <c r="E627"/>
  <c r="F627"/>
  <c r="D627"/>
  <c r="B627"/>
  <c r="A626"/>
  <c r="B626"/>
  <c r="D626"/>
  <c r="F626"/>
  <c r="E626"/>
  <c r="A625"/>
  <c r="F625"/>
  <c r="E625"/>
  <c r="D625"/>
  <c r="B625"/>
  <c r="A624"/>
  <c r="E624"/>
  <c r="F624"/>
  <c r="D624"/>
  <c r="B624"/>
  <c r="A623"/>
  <c r="B623"/>
  <c r="D623"/>
  <c r="F623"/>
  <c r="E623"/>
  <c r="A622"/>
  <c r="F622"/>
  <c r="E622"/>
  <c r="D622"/>
  <c r="B622"/>
  <c r="A621"/>
  <c r="E621"/>
  <c r="F621"/>
  <c r="D621"/>
  <c r="B621"/>
  <c r="A620"/>
  <c r="B620"/>
  <c r="D620"/>
  <c r="F620"/>
  <c r="E620"/>
  <c r="A619"/>
  <c r="F619"/>
  <c r="E619"/>
  <c r="D619"/>
  <c r="B619"/>
  <c r="A618"/>
  <c r="E618"/>
  <c r="F618"/>
  <c r="D618"/>
  <c r="B618"/>
  <c r="A617"/>
  <c r="B617"/>
  <c r="D617"/>
  <c r="F617"/>
  <c r="E617"/>
  <c r="A616"/>
  <c r="F616"/>
  <c r="E616"/>
  <c r="D616"/>
  <c r="B616"/>
  <c r="A615"/>
  <c r="E615"/>
  <c r="F615"/>
  <c r="D615"/>
  <c r="B615"/>
  <c r="A614"/>
  <c r="B614"/>
  <c r="D614"/>
  <c r="F614"/>
  <c r="E614"/>
  <c r="A613"/>
  <c r="F613"/>
  <c r="E613"/>
  <c r="D613"/>
  <c r="B613"/>
  <c r="A612"/>
  <c r="E612"/>
  <c r="F612"/>
  <c r="D612"/>
  <c r="B612"/>
  <c r="A611"/>
  <c r="B611"/>
  <c r="D611"/>
  <c r="F611"/>
  <c r="E611"/>
  <c r="A610"/>
  <c r="F610"/>
  <c r="E610"/>
  <c r="D610"/>
  <c r="B610"/>
  <c r="A609"/>
  <c r="E609"/>
  <c r="F609"/>
  <c r="D609"/>
  <c r="B609"/>
  <c r="A608"/>
  <c r="B608"/>
  <c r="D608"/>
  <c r="F608"/>
  <c r="E608"/>
  <c r="A607"/>
  <c r="F607"/>
  <c r="E607"/>
  <c r="D607"/>
  <c r="B607"/>
  <c r="A606"/>
  <c r="E606"/>
  <c r="F606"/>
  <c r="D606"/>
  <c r="B606"/>
  <c r="A605"/>
  <c r="B605"/>
  <c r="D605"/>
  <c r="F605"/>
  <c r="E605"/>
  <c r="A604"/>
  <c r="F604"/>
  <c r="E604"/>
  <c r="D604"/>
  <c r="B604"/>
  <c r="A603"/>
  <c r="F603"/>
  <c r="E603"/>
  <c r="D603"/>
  <c r="B603"/>
  <c r="A602"/>
  <c r="E602"/>
  <c r="F602"/>
  <c r="D602"/>
  <c r="B602"/>
  <c r="A601"/>
  <c r="B601"/>
  <c r="D601"/>
  <c r="F601"/>
  <c r="E601"/>
  <c r="A600"/>
  <c r="F600"/>
  <c r="E600"/>
  <c r="D600"/>
  <c r="B600"/>
  <c r="A599"/>
  <c r="E599"/>
  <c r="F599"/>
  <c r="D599"/>
  <c r="B599"/>
  <c r="A598"/>
  <c r="B598"/>
  <c r="D598"/>
  <c r="F598"/>
  <c r="E598"/>
  <c r="A597"/>
  <c r="F597"/>
  <c r="E597"/>
  <c r="D597"/>
  <c r="B597"/>
  <c r="A596"/>
  <c r="F596"/>
  <c r="E596"/>
  <c r="D596"/>
  <c r="B596"/>
  <c r="A595"/>
  <c r="E595"/>
  <c r="F595"/>
  <c r="D595"/>
  <c r="B595"/>
  <c r="A594"/>
  <c r="B594"/>
  <c r="D594"/>
  <c r="F594"/>
  <c r="E594"/>
  <c r="A593"/>
  <c r="F593"/>
  <c r="E593"/>
  <c r="D593"/>
  <c r="B593"/>
  <c r="A592"/>
  <c r="E592"/>
  <c r="F592"/>
  <c r="D592"/>
  <c r="B592"/>
  <c r="A591"/>
  <c r="B591"/>
  <c r="D591"/>
  <c r="F591"/>
  <c r="E591"/>
  <c r="A590"/>
  <c r="F590"/>
  <c r="E590"/>
  <c r="D590"/>
  <c r="B590"/>
  <c r="A589"/>
  <c r="E589"/>
  <c r="F589"/>
  <c r="D589"/>
  <c r="B589"/>
  <c r="A588"/>
  <c r="B588"/>
  <c r="D588"/>
  <c r="F588"/>
  <c r="E588"/>
  <c r="A587"/>
  <c r="F587"/>
  <c r="E587"/>
  <c r="D587"/>
  <c r="B587"/>
  <c r="A586"/>
  <c r="E586"/>
  <c r="F586"/>
  <c r="D586"/>
  <c r="B586"/>
  <c r="A585"/>
  <c r="B585"/>
  <c r="D585"/>
  <c r="F585"/>
  <c r="E585"/>
  <c r="A584"/>
  <c r="F584"/>
  <c r="E584"/>
  <c r="D584"/>
  <c r="B584"/>
  <c r="A583"/>
  <c r="F583"/>
  <c r="E583"/>
  <c r="D583"/>
  <c r="B583"/>
  <c r="A582"/>
  <c r="E582"/>
  <c r="F582"/>
  <c r="D582"/>
  <c r="B582"/>
  <c r="A581"/>
  <c r="B581"/>
  <c r="D581"/>
  <c r="F581"/>
  <c r="E581"/>
  <c r="A580"/>
  <c r="F580"/>
  <c r="E580"/>
  <c r="D580"/>
  <c r="B580"/>
  <c r="A579"/>
  <c r="E579"/>
  <c r="F579"/>
  <c r="D579"/>
  <c r="B579"/>
  <c r="A578"/>
  <c r="B578"/>
  <c r="D578"/>
  <c r="F578"/>
  <c r="E578"/>
  <c r="A577"/>
  <c r="F577"/>
  <c r="E577"/>
  <c r="D577"/>
  <c r="B577"/>
  <c r="A576"/>
  <c r="E576"/>
  <c r="F576"/>
  <c r="D576"/>
  <c r="B576"/>
  <c r="A575"/>
  <c r="B575"/>
  <c r="D575"/>
  <c r="F575"/>
  <c r="E575"/>
  <c r="A574"/>
  <c r="F574"/>
  <c r="E574"/>
  <c r="D574"/>
  <c r="B574"/>
  <c r="A573"/>
  <c r="E573"/>
  <c r="F573"/>
  <c r="D573"/>
  <c r="B573"/>
  <c r="A572"/>
  <c r="B572"/>
  <c r="D572"/>
  <c r="F572"/>
  <c r="E572"/>
  <c r="A571"/>
  <c r="F571"/>
  <c r="E571"/>
  <c r="D571"/>
  <c r="B571"/>
  <c r="A570"/>
  <c r="E570"/>
  <c r="F570"/>
  <c r="D570"/>
  <c r="B570"/>
  <c r="A569"/>
  <c r="B569"/>
  <c r="D569"/>
  <c r="F569"/>
  <c r="E569"/>
  <c r="A568"/>
  <c r="F568"/>
  <c r="E568"/>
  <c r="D568"/>
  <c r="B568"/>
  <c r="A567"/>
  <c r="E567"/>
  <c r="F567"/>
  <c r="D567"/>
  <c r="B567"/>
  <c r="A566"/>
  <c r="B566"/>
  <c r="D566"/>
  <c r="F566"/>
  <c r="E566"/>
  <c r="A565"/>
  <c r="F565"/>
  <c r="E565"/>
  <c r="D565"/>
  <c r="B565"/>
  <c r="A564"/>
  <c r="E564"/>
  <c r="F564"/>
  <c r="D564"/>
  <c r="B564"/>
  <c r="A563"/>
  <c r="B563"/>
  <c r="D563"/>
  <c r="F563"/>
  <c r="E563"/>
  <c r="A562"/>
  <c r="F562"/>
  <c r="E562"/>
  <c r="D562"/>
  <c r="B562"/>
  <c r="A561"/>
  <c r="E561"/>
  <c r="F561"/>
  <c r="D561"/>
  <c r="B561"/>
  <c r="A560"/>
  <c r="B560"/>
  <c r="D560"/>
  <c r="F560"/>
  <c r="E560"/>
  <c r="A559"/>
  <c r="F559"/>
  <c r="E559"/>
  <c r="D559"/>
  <c r="B559"/>
  <c r="A558"/>
  <c r="E558"/>
  <c r="F558"/>
  <c r="D558"/>
  <c r="B558"/>
  <c r="A557"/>
  <c r="B557"/>
  <c r="D557"/>
  <c r="F557"/>
  <c r="E557"/>
  <c r="A556"/>
  <c r="F556"/>
  <c r="E556"/>
  <c r="D556"/>
  <c r="B556"/>
  <c r="A555"/>
  <c r="E555"/>
  <c r="F555"/>
  <c r="D555"/>
  <c r="B555"/>
  <c r="A554"/>
  <c r="B554"/>
  <c r="D554"/>
  <c r="F554"/>
  <c r="E554"/>
  <c r="A553"/>
  <c r="F553"/>
  <c r="E553"/>
  <c r="D553"/>
  <c r="B553"/>
  <c r="A552"/>
  <c r="F552"/>
  <c r="E552"/>
  <c r="D552"/>
  <c r="B552"/>
  <c r="A551"/>
  <c r="E551"/>
  <c r="F551"/>
  <c r="D551"/>
  <c r="B551"/>
  <c r="A550"/>
  <c r="B550"/>
  <c r="D550"/>
  <c r="F550"/>
  <c r="E550"/>
  <c r="A549"/>
  <c r="F549"/>
  <c r="E549"/>
  <c r="D549"/>
  <c r="B549"/>
  <c r="A548"/>
  <c r="E548"/>
  <c r="F548"/>
  <c r="D548"/>
  <c r="B548"/>
  <c r="A547"/>
  <c r="B547"/>
  <c r="D547"/>
  <c r="F547"/>
  <c r="E547"/>
  <c r="A546"/>
  <c r="F546"/>
  <c r="E546"/>
  <c r="D546"/>
  <c r="B546"/>
  <c r="A545"/>
  <c r="E545"/>
  <c r="F545"/>
  <c r="D545"/>
  <c r="B545"/>
  <c r="A544"/>
  <c r="B544"/>
  <c r="D544"/>
  <c r="F544"/>
  <c r="E544"/>
  <c r="A543"/>
  <c r="F543"/>
  <c r="E543"/>
  <c r="D543"/>
  <c r="B543"/>
  <c r="A542"/>
  <c r="E542"/>
  <c r="F542"/>
  <c r="D542"/>
  <c r="B542"/>
  <c r="A541"/>
  <c r="B541"/>
  <c r="D541"/>
  <c r="F541"/>
  <c r="E541"/>
  <c r="A540"/>
  <c r="F540"/>
  <c r="E540"/>
  <c r="D540"/>
  <c r="B540"/>
  <c r="A539"/>
  <c r="E539"/>
  <c r="F539"/>
  <c r="D539"/>
  <c r="B539"/>
  <c r="A538"/>
  <c r="B538"/>
  <c r="D538"/>
  <c r="F538"/>
  <c r="E538"/>
  <c r="A537"/>
  <c r="F537"/>
  <c r="E537"/>
  <c r="D537"/>
  <c r="B537"/>
  <c r="A536"/>
  <c r="E536"/>
  <c r="F536"/>
  <c r="D536"/>
  <c r="B536"/>
  <c r="A535"/>
  <c r="B535"/>
  <c r="D535"/>
  <c r="F535"/>
  <c r="E535"/>
  <c r="A534"/>
  <c r="F534"/>
  <c r="E534"/>
  <c r="D534"/>
  <c r="B534"/>
  <c r="A533"/>
  <c r="E533"/>
  <c r="F533"/>
  <c r="D533"/>
  <c r="B533"/>
  <c r="A532"/>
  <c r="B532"/>
  <c r="D532"/>
  <c r="F532"/>
  <c r="E532"/>
  <c r="A531"/>
  <c r="F531"/>
  <c r="E531"/>
  <c r="D531"/>
  <c r="B531"/>
  <c r="A530"/>
  <c r="E530"/>
  <c r="F530"/>
  <c r="D530"/>
  <c r="B530"/>
  <c r="A529"/>
  <c r="B529"/>
  <c r="D529"/>
  <c r="F529"/>
  <c r="E529"/>
  <c r="A528"/>
  <c r="F528"/>
  <c r="E528"/>
  <c r="D528"/>
  <c r="B528"/>
  <c r="A527"/>
  <c r="E527"/>
  <c r="F527"/>
  <c r="D527"/>
  <c r="B527"/>
  <c r="A526"/>
  <c r="B526"/>
  <c r="D526"/>
  <c r="F526"/>
  <c r="E526"/>
  <c r="A525"/>
  <c r="F525"/>
  <c r="E525"/>
  <c r="D525"/>
  <c r="B525"/>
  <c r="A524"/>
  <c r="E524"/>
  <c r="F524"/>
  <c r="D524"/>
  <c r="B524"/>
  <c r="A523"/>
  <c r="B523"/>
  <c r="D523"/>
  <c r="F523"/>
  <c r="E523"/>
  <c r="A522"/>
  <c r="F522"/>
  <c r="E522"/>
  <c r="D522"/>
  <c r="B522"/>
  <c r="A521"/>
  <c r="E521"/>
  <c r="F521"/>
  <c r="D521"/>
  <c r="B521"/>
  <c r="A520"/>
  <c r="B520"/>
  <c r="D520"/>
  <c r="F520"/>
  <c r="E520"/>
  <c r="A519"/>
  <c r="F519"/>
  <c r="E519"/>
  <c r="D519"/>
  <c r="B519"/>
  <c r="A518"/>
  <c r="E518"/>
  <c r="F518"/>
  <c r="D518"/>
  <c r="B518"/>
  <c r="A517"/>
  <c r="B517"/>
  <c r="D517"/>
  <c r="F517"/>
  <c r="E517"/>
  <c r="A516"/>
  <c r="F516"/>
  <c r="E516"/>
  <c r="D516"/>
  <c r="B516"/>
  <c r="A515"/>
  <c r="E515"/>
  <c r="F515"/>
  <c r="D515"/>
  <c r="B515"/>
  <c r="A514"/>
  <c r="B514"/>
  <c r="D514"/>
  <c r="F514"/>
  <c r="E514"/>
  <c r="A513"/>
  <c r="F513"/>
  <c r="E513"/>
  <c r="D513"/>
  <c r="B513"/>
  <c r="A512"/>
  <c r="E512"/>
  <c r="F512"/>
  <c r="D512"/>
  <c r="B512"/>
  <c r="A511"/>
  <c r="B511"/>
  <c r="D511"/>
  <c r="F511"/>
  <c r="E511"/>
  <c r="A510"/>
  <c r="F510"/>
  <c r="E510"/>
  <c r="D510"/>
  <c r="B510"/>
  <c r="A509"/>
  <c r="E509"/>
  <c r="F509"/>
  <c r="D509"/>
  <c r="B509"/>
  <c r="A508"/>
  <c r="B508"/>
  <c r="D508"/>
  <c r="F508"/>
  <c r="E508"/>
  <c r="A507"/>
  <c r="F507"/>
  <c r="E507"/>
  <c r="D507"/>
  <c r="B507"/>
  <c r="A506"/>
  <c r="E506"/>
  <c r="F506"/>
  <c r="D506"/>
  <c r="B506"/>
  <c r="A505"/>
  <c r="B505"/>
  <c r="D505"/>
  <c r="F505"/>
  <c r="E505"/>
  <c r="A504"/>
  <c r="F504"/>
  <c r="E504"/>
  <c r="D504"/>
  <c r="B504"/>
  <c r="A503"/>
  <c r="E503"/>
  <c r="F503"/>
  <c r="D503"/>
  <c r="B503"/>
  <c r="A502"/>
  <c r="B502"/>
  <c r="D502"/>
  <c r="F502"/>
  <c r="E502"/>
  <c r="A501"/>
  <c r="F501"/>
  <c r="E501"/>
  <c r="D501"/>
  <c r="B501"/>
  <c r="A500"/>
  <c r="E500"/>
  <c r="F500"/>
  <c r="D500"/>
  <c r="B500"/>
  <c r="A499"/>
  <c r="B499"/>
  <c r="D499"/>
  <c r="F499"/>
  <c r="E499"/>
  <c r="A498"/>
  <c r="F498"/>
  <c r="E498"/>
  <c r="D498"/>
  <c r="B498"/>
  <c r="A497"/>
  <c r="E497"/>
  <c r="F497"/>
  <c r="D497"/>
  <c r="B497"/>
  <c r="A496"/>
  <c r="B496"/>
  <c r="D496"/>
  <c r="F496"/>
  <c r="E496"/>
  <c r="A495"/>
  <c r="F495"/>
  <c r="E495"/>
  <c r="D495"/>
  <c r="B495"/>
  <c r="A494"/>
  <c r="E494"/>
  <c r="F494"/>
  <c r="D494"/>
  <c r="B494"/>
  <c r="A493"/>
  <c r="B493"/>
  <c r="D493"/>
  <c r="F493"/>
  <c r="E493"/>
  <c r="A492"/>
  <c r="F492"/>
  <c r="E492"/>
  <c r="D492"/>
  <c r="B492"/>
  <c r="A491"/>
  <c r="E491"/>
  <c r="F491"/>
  <c r="D491"/>
  <c r="B491"/>
  <c r="A490"/>
  <c r="B490"/>
  <c r="D490"/>
  <c r="F490"/>
  <c r="E490"/>
  <c r="A489"/>
  <c r="F489"/>
  <c r="E489"/>
  <c r="D489"/>
  <c r="B489"/>
  <c r="A488"/>
  <c r="E488"/>
  <c r="F488"/>
  <c r="D488"/>
  <c r="B488"/>
  <c r="A487"/>
  <c r="B487"/>
  <c r="D487"/>
  <c r="F487"/>
  <c r="E487"/>
  <c r="A486"/>
  <c r="F486"/>
  <c r="E486"/>
  <c r="D486"/>
  <c r="B486"/>
  <c r="A485"/>
  <c r="E485"/>
  <c r="F485"/>
  <c r="D485"/>
  <c r="B485"/>
  <c r="A484"/>
  <c r="B484"/>
  <c r="D484"/>
  <c r="F484"/>
  <c r="E484"/>
  <c r="A483"/>
  <c r="F483"/>
  <c r="E483"/>
  <c r="D483"/>
  <c r="B483"/>
  <c r="A482"/>
  <c r="E482"/>
  <c r="F482"/>
  <c r="D482"/>
  <c r="B482"/>
  <c r="A481"/>
  <c r="B481"/>
  <c r="D481"/>
  <c r="F481"/>
  <c r="E481"/>
  <c r="A480"/>
  <c r="F480"/>
  <c r="E480"/>
  <c r="D480"/>
  <c r="B480"/>
  <c r="A479"/>
  <c r="F479"/>
  <c r="E479"/>
  <c r="D479"/>
  <c r="B479"/>
  <c r="A478"/>
  <c r="E478"/>
  <c r="F478"/>
  <c r="D478"/>
  <c r="B478"/>
  <c r="A477"/>
  <c r="B477"/>
  <c r="D477"/>
  <c r="F477"/>
  <c r="E477"/>
  <c r="A476"/>
  <c r="F476"/>
  <c r="E476"/>
  <c r="D476"/>
  <c r="B476"/>
  <c r="A475"/>
  <c r="F475"/>
  <c r="E475"/>
  <c r="D475"/>
  <c r="B475"/>
  <c r="A474"/>
  <c r="E474"/>
  <c r="F474"/>
  <c r="D474"/>
  <c r="B474"/>
  <c r="A473"/>
  <c r="B473"/>
  <c r="D473"/>
  <c r="F473"/>
  <c r="E473"/>
  <c r="A472"/>
  <c r="F472"/>
  <c r="E472"/>
  <c r="D472"/>
  <c r="B472"/>
  <c r="A471"/>
  <c r="E471"/>
  <c r="F471"/>
  <c r="D471"/>
  <c r="B471"/>
  <c r="A470"/>
  <c r="B470"/>
  <c r="D470"/>
  <c r="F470"/>
  <c r="E470"/>
  <c r="A469"/>
  <c r="F469"/>
  <c r="E469"/>
  <c r="D469"/>
  <c r="B469"/>
  <c r="A468"/>
  <c r="E468"/>
  <c r="F468"/>
  <c r="D468"/>
  <c r="B468"/>
  <c r="A467"/>
  <c r="E467"/>
  <c r="F467"/>
  <c r="D467"/>
  <c r="B467"/>
  <c r="A466"/>
  <c r="E466"/>
  <c r="F466"/>
  <c r="D466"/>
  <c r="B466"/>
  <c r="A465"/>
  <c r="B465"/>
  <c r="D465"/>
  <c r="F465"/>
  <c r="E465"/>
  <c r="A464"/>
  <c r="F464"/>
  <c r="E464"/>
  <c r="D464"/>
  <c r="B464"/>
  <c r="A463"/>
  <c r="E463"/>
  <c r="F463"/>
  <c r="D463"/>
  <c r="B463"/>
  <c r="A462"/>
  <c r="B462"/>
  <c r="D462"/>
  <c r="F462"/>
  <c r="E462"/>
  <c r="A461"/>
  <c r="F461"/>
  <c r="E461"/>
  <c r="D461"/>
  <c r="B461"/>
  <c r="A460"/>
  <c r="E460"/>
  <c r="F460"/>
  <c r="D460"/>
  <c r="B460"/>
  <c r="A459"/>
  <c r="E459"/>
  <c r="F459"/>
  <c r="D459"/>
  <c r="B459"/>
  <c r="A458"/>
  <c r="E458"/>
  <c r="F458"/>
  <c r="D458"/>
  <c r="B458"/>
  <c r="A457"/>
  <c r="B457"/>
  <c r="D457"/>
  <c r="F457"/>
  <c r="E457"/>
  <c r="A456"/>
  <c r="F456"/>
  <c r="E456"/>
  <c r="D456"/>
  <c r="B456"/>
  <c r="A455"/>
  <c r="E455"/>
  <c r="F455"/>
  <c r="D455"/>
  <c r="B455"/>
  <c r="A454"/>
  <c r="E454"/>
  <c r="F454"/>
  <c r="D454"/>
  <c r="B454"/>
  <c r="A453"/>
  <c r="B453"/>
  <c r="D453"/>
  <c r="F453"/>
  <c r="E453"/>
  <c r="A452"/>
  <c r="F452"/>
  <c r="E452"/>
  <c r="D452"/>
  <c r="B452"/>
  <c r="A451"/>
  <c r="F451"/>
  <c r="E451"/>
  <c r="D451"/>
  <c r="B451"/>
  <c r="A450"/>
  <c r="E450"/>
  <c r="F450"/>
  <c r="D450"/>
  <c r="B450"/>
  <c r="A449"/>
  <c r="B449"/>
  <c r="D449"/>
  <c r="F449"/>
  <c r="E449"/>
  <c r="A448"/>
  <c r="F448"/>
  <c r="E448"/>
  <c r="D448"/>
  <c r="B448"/>
  <c r="A447"/>
  <c r="E447"/>
  <c r="F447"/>
  <c r="D447"/>
  <c r="B447"/>
  <c r="A446"/>
  <c r="B446"/>
  <c r="D446"/>
  <c r="F446"/>
  <c r="E446"/>
  <c r="A445"/>
  <c r="F445"/>
  <c r="E445"/>
  <c r="D445"/>
  <c r="B445"/>
  <c r="A444"/>
  <c r="E444"/>
  <c r="F444"/>
  <c r="D444"/>
  <c r="B444"/>
  <c r="A443"/>
  <c r="B443"/>
  <c r="D443"/>
  <c r="F443"/>
  <c r="E443"/>
  <c r="A442"/>
  <c r="F442"/>
  <c r="E442"/>
  <c r="D442"/>
  <c r="B442"/>
  <c r="A441"/>
  <c r="E441"/>
  <c r="F441"/>
  <c r="D441"/>
  <c r="B441"/>
  <c r="A440"/>
  <c r="B440"/>
  <c r="D440"/>
  <c r="F440"/>
  <c r="E440"/>
  <c r="A439"/>
  <c r="F439"/>
  <c r="E439"/>
  <c r="D439"/>
  <c r="B439"/>
  <c r="A438"/>
  <c r="E438"/>
  <c r="F438"/>
  <c r="D438"/>
  <c r="B438"/>
  <c r="A437"/>
  <c r="B437"/>
  <c r="D437"/>
  <c r="F437"/>
  <c r="E437"/>
  <c r="A436"/>
  <c r="F436"/>
  <c r="E436"/>
  <c r="D436"/>
  <c r="B436"/>
  <c r="A435"/>
  <c r="E435"/>
  <c r="F435"/>
  <c r="D435"/>
  <c r="B435"/>
  <c r="A434"/>
  <c r="B434"/>
  <c r="D434"/>
  <c r="F434"/>
  <c r="E434"/>
  <c r="A433"/>
  <c r="F433"/>
  <c r="E433"/>
  <c r="D433"/>
  <c r="B433"/>
  <c r="A432"/>
  <c r="E432"/>
  <c r="F432"/>
  <c r="D432"/>
  <c r="B432"/>
  <c r="A431"/>
  <c r="B431"/>
  <c r="D431"/>
  <c r="F431"/>
  <c r="E431"/>
  <c r="A430"/>
  <c r="F430"/>
  <c r="E430"/>
  <c r="D430"/>
  <c r="B430"/>
  <c r="A429"/>
  <c r="E429"/>
  <c r="F429"/>
  <c r="D429"/>
  <c r="B429"/>
  <c r="A428"/>
  <c r="B428"/>
  <c r="D428"/>
  <c r="F428"/>
  <c r="E428"/>
  <c r="A427"/>
  <c r="F427"/>
  <c r="E427"/>
  <c r="D427"/>
  <c r="B427"/>
  <c r="A426"/>
  <c r="E426"/>
  <c r="F426"/>
  <c r="D426"/>
  <c r="B426"/>
  <c r="A425"/>
  <c r="B425"/>
  <c r="D425"/>
  <c r="F425"/>
  <c r="E425"/>
  <c r="A424"/>
  <c r="F424"/>
  <c r="E424"/>
  <c r="D424"/>
  <c r="B424"/>
  <c r="A423"/>
  <c r="E423"/>
  <c r="F423"/>
  <c r="D423"/>
  <c r="B423"/>
  <c r="A422"/>
  <c r="B422"/>
  <c r="D422"/>
  <c r="F422"/>
  <c r="E422"/>
  <c r="A421"/>
  <c r="F421"/>
  <c r="E421"/>
  <c r="D421"/>
  <c r="B421"/>
  <c r="A420"/>
  <c r="E420"/>
  <c r="F420"/>
  <c r="D420"/>
  <c r="B420"/>
  <c r="A419"/>
  <c r="B419"/>
  <c r="D419"/>
  <c r="F419"/>
  <c r="E419"/>
  <c r="A418"/>
  <c r="F418"/>
  <c r="E418"/>
  <c r="D418"/>
  <c r="B418"/>
  <c r="A417"/>
  <c r="E417"/>
  <c r="F417"/>
  <c r="D417"/>
  <c r="B417"/>
  <c r="A416"/>
  <c r="B416"/>
  <c r="D416"/>
  <c r="F416"/>
  <c r="E416"/>
  <c r="A415"/>
  <c r="F415"/>
  <c r="E415"/>
  <c r="D415"/>
  <c r="B415"/>
  <c r="A414"/>
  <c r="E414"/>
  <c r="F414"/>
  <c r="D414"/>
  <c r="B414"/>
  <c r="A413"/>
  <c r="B413"/>
  <c r="D413"/>
  <c r="F413"/>
  <c r="E413"/>
  <c r="A412"/>
  <c r="F412"/>
  <c r="E412"/>
  <c r="D412"/>
  <c r="B412"/>
  <c r="A411"/>
  <c r="F411"/>
  <c r="E411"/>
  <c r="D411"/>
  <c r="B411"/>
  <c r="A410"/>
  <c r="E410"/>
  <c r="F410"/>
  <c r="D410"/>
  <c r="B410"/>
  <c r="A409"/>
  <c r="B409"/>
  <c r="D409"/>
  <c r="F409"/>
  <c r="E409"/>
  <c r="A408"/>
  <c r="F408"/>
  <c r="E408"/>
  <c r="D408"/>
  <c r="B408"/>
  <c r="A407"/>
  <c r="E407"/>
  <c r="F407"/>
  <c r="D407"/>
  <c r="B407"/>
  <c r="A406"/>
  <c r="B406"/>
  <c r="D406"/>
  <c r="F406"/>
  <c r="E406"/>
  <c r="A405"/>
  <c r="F405"/>
  <c r="E405"/>
  <c r="D405"/>
  <c r="B405"/>
  <c r="A404"/>
  <c r="E404"/>
  <c r="F404"/>
  <c r="D404"/>
  <c r="B404"/>
  <c r="A403"/>
  <c r="E403"/>
  <c r="F403"/>
  <c r="D403"/>
  <c r="B403"/>
  <c r="A402"/>
  <c r="E402"/>
  <c r="F402"/>
  <c r="D402"/>
  <c r="B402"/>
  <c r="A401"/>
  <c r="B401"/>
  <c r="D401"/>
  <c r="F401"/>
  <c r="E401"/>
  <c r="A400"/>
  <c r="F400"/>
  <c r="E400"/>
  <c r="D400"/>
  <c r="B400"/>
  <c r="A399"/>
  <c r="E399"/>
  <c r="F399"/>
  <c r="D399"/>
  <c r="B399"/>
  <c r="A398"/>
  <c r="B398"/>
  <c r="D398"/>
  <c r="F398"/>
  <c r="E398"/>
  <c r="A397"/>
  <c r="F397"/>
  <c r="E397"/>
  <c r="D397"/>
  <c r="B397"/>
  <c r="A396"/>
  <c r="E396"/>
  <c r="F396"/>
  <c r="D396"/>
  <c r="B396"/>
  <c r="A395"/>
  <c r="E395"/>
  <c r="F395"/>
  <c r="D395"/>
  <c r="B395"/>
  <c r="A394"/>
  <c r="E394"/>
  <c r="F394"/>
  <c r="D394"/>
  <c r="B394"/>
  <c r="A393"/>
  <c r="E393"/>
  <c r="F393"/>
  <c r="D393"/>
  <c r="B393"/>
  <c r="A392"/>
  <c r="B392"/>
  <c r="D392"/>
  <c r="F392"/>
  <c r="E392"/>
  <c r="A391"/>
  <c r="F391"/>
  <c r="E391"/>
  <c r="D391"/>
  <c r="B391"/>
  <c r="A390"/>
  <c r="E390"/>
  <c r="F390"/>
  <c r="D390"/>
  <c r="B390"/>
  <c r="A389"/>
  <c r="E389"/>
  <c r="F389"/>
  <c r="D389"/>
  <c r="B389"/>
  <c r="A388"/>
  <c r="B388"/>
  <c r="D388"/>
  <c r="F388"/>
  <c r="E388"/>
  <c r="A387"/>
  <c r="F387"/>
  <c r="E387"/>
  <c r="D387"/>
  <c r="B387"/>
  <c r="A386"/>
  <c r="E386"/>
  <c r="F386"/>
  <c r="D386"/>
  <c r="B386"/>
  <c r="A385"/>
  <c r="E385"/>
  <c r="F385"/>
  <c r="D385"/>
  <c r="B385"/>
  <c r="A384"/>
  <c r="B384"/>
  <c r="D384"/>
  <c r="F384"/>
  <c r="E384"/>
  <c r="A383"/>
  <c r="F383"/>
  <c r="E383"/>
  <c r="D383"/>
  <c r="B383"/>
  <c r="A382"/>
  <c r="E382"/>
  <c r="F382"/>
  <c r="D382"/>
  <c r="B382"/>
  <c r="A381"/>
  <c r="E381"/>
  <c r="F381"/>
  <c r="D381"/>
  <c r="B381"/>
  <c r="A380"/>
  <c r="B380"/>
  <c r="D380"/>
  <c r="F380"/>
  <c r="E380"/>
  <c r="A379"/>
  <c r="F379"/>
  <c r="E379"/>
  <c r="D379"/>
  <c r="B379"/>
  <c r="A378"/>
  <c r="E378"/>
  <c r="F378"/>
  <c r="D378"/>
  <c r="B378"/>
  <c r="A377"/>
  <c r="E377"/>
  <c r="F377"/>
  <c r="D377"/>
  <c r="B377"/>
  <c r="A376"/>
  <c r="B376"/>
  <c r="D376"/>
  <c r="F376"/>
  <c r="E376"/>
  <c r="A375"/>
  <c r="F375"/>
  <c r="E375"/>
  <c r="D375"/>
  <c r="B375"/>
  <c r="A374"/>
  <c r="E374"/>
  <c r="F374"/>
  <c r="D374"/>
  <c r="B374"/>
  <c r="A373"/>
  <c r="E373"/>
  <c r="F373"/>
  <c r="D373"/>
  <c r="B373"/>
  <c r="A372"/>
  <c r="E372"/>
  <c r="F372"/>
  <c r="D372"/>
  <c r="B372"/>
  <c r="A371"/>
  <c r="B371"/>
  <c r="D371"/>
  <c r="F371"/>
  <c r="E371"/>
  <c r="A370"/>
  <c r="F370"/>
  <c r="E370"/>
  <c r="D370"/>
  <c r="B370"/>
  <c r="A369"/>
  <c r="E369"/>
  <c r="F369"/>
  <c r="D369"/>
  <c r="B369"/>
  <c r="A368"/>
  <c r="B368"/>
  <c r="D368"/>
  <c r="F368"/>
  <c r="E368"/>
  <c r="A367"/>
  <c r="F367"/>
  <c r="E367"/>
  <c r="D367"/>
  <c r="B367"/>
  <c r="A366"/>
  <c r="E366"/>
  <c r="F366"/>
  <c r="D366"/>
  <c r="B366"/>
  <c r="A365"/>
  <c r="B365"/>
  <c r="D365"/>
  <c r="F365"/>
  <c r="E365"/>
  <c r="A364"/>
  <c r="F364"/>
  <c r="E364"/>
  <c r="D364"/>
  <c r="B364"/>
  <c r="A363"/>
  <c r="E363"/>
  <c r="F363"/>
  <c r="D363"/>
  <c r="B363"/>
  <c r="A362"/>
  <c r="E362"/>
  <c r="F362"/>
  <c r="D362"/>
  <c r="B362"/>
  <c r="A361"/>
  <c r="B361"/>
  <c r="D361"/>
  <c r="F361"/>
  <c r="E361"/>
  <c r="A360"/>
  <c r="F360"/>
  <c r="E360"/>
  <c r="D360"/>
  <c r="B360"/>
  <c r="A359"/>
  <c r="E359"/>
  <c r="F359"/>
  <c r="D359"/>
  <c r="B359"/>
  <c r="A358"/>
  <c r="B358"/>
  <c r="D358"/>
  <c r="F358"/>
  <c r="E358"/>
  <c r="A357"/>
  <c r="F357"/>
  <c r="E357"/>
  <c r="D357"/>
  <c r="B357"/>
  <c r="A356"/>
  <c r="E356"/>
  <c r="F356"/>
  <c r="D356"/>
  <c r="B356"/>
  <c r="A355"/>
  <c r="B355"/>
  <c r="D355"/>
  <c r="F355"/>
  <c r="E355"/>
  <c r="A354"/>
  <c r="F354"/>
  <c r="E354"/>
  <c r="D354"/>
  <c r="B354"/>
  <c r="A353"/>
  <c r="E353"/>
  <c r="F353"/>
  <c r="D353"/>
  <c r="B353"/>
  <c r="A352"/>
  <c r="E352"/>
  <c r="F352"/>
  <c r="D352"/>
  <c r="B352"/>
  <c r="A351"/>
  <c r="E351"/>
  <c r="F351"/>
  <c r="D351"/>
  <c r="B351"/>
  <c r="A350"/>
  <c r="B350"/>
  <c r="D350"/>
  <c r="F350"/>
  <c r="E350"/>
  <c r="A349"/>
  <c r="F349"/>
  <c r="E349"/>
  <c r="D349"/>
  <c r="B349"/>
  <c r="A348"/>
  <c r="E348"/>
  <c r="F348"/>
  <c r="D348"/>
  <c r="B348"/>
  <c r="A347"/>
  <c r="E347"/>
  <c r="F347"/>
  <c r="D347"/>
  <c r="B347"/>
  <c r="A346"/>
  <c r="E346"/>
  <c r="F346"/>
  <c r="D346"/>
  <c r="B346"/>
  <c r="A345"/>
  <c r="B345"/>
  <c r="D345"/>
  <c r="F345"/>
  <c r="E345"/>
  <c r="A344"/>
  <c r="F344"/>
  <c r="E344"/>
  <c r="D344"/>
  <c r="B344"/>
  <c r="A343"/>
  <c r="E343"/>
  <c r="F343"/>
  <c r="D343"/>
  <c r="B343"/>
  <c r="A342"/>
  <c r="B342"/>
  <c r="D342"/>
  <c r="F342"/>
  <c r="E342"/>
  <c r="A341"/>
  <c r="F341"/>
  <c r="E341"/>
  <c r="D341"/>
  <c r="B341"/>
  <c r="A340"/>
  <c r="E340"/>
  <c r="F340"/>
  <c r="D340"/>
  <c r="B340"/>
  <c r="A339"/>
  <c r="B339"/>
  <c r="D339"/>
  <c r="F339"/>
  <c r="E339"/>
  <c r="A338"/>
  <c r="F338"/>
  <c r="E338"/>
  <c r="D338"/>
  <c r="B338"/>
  <c r="A337"/>
  <c r="F337"/>
  <c r="E337"/>
  <c r="D337"/>
  <c r="B337"/>
  <c r="A336"/>
  <c r="E336"/>
  <c r="F336"/>
  <c r="D336"/>
  <c r="B336"/>
  <c r="A335"/>
  <c r="B335"/>
  <c r="D335"/>
  <c r="F335"/>
  <c r="E335"/>
  <c r="A334"/>
  <c r="F334"/>
  <c r="E334"/>
  <c r="D334"/>
  <c r="B334"/>
  <c r="A333"/>
  <c r="E333"/>
  <c r="F333"/>
  <c r="D333"/>
  <c r="B333"/>
  <c r="A332"/>
  <c r="B332"/>
  <c r="D332"/>
  <c r="F332"/>
  <c r="E332"/>
  <c r="A331"/>
  <c r="F331"/>
  <c r="E331"/>
  <c r="D331"/>
  <c r="B331"/>
  <c r="A330"/>
  <c r="E330"/>
  <c r="F330"/>
  <c r="D330"/>
  <c r="B330"/>
  <c r="A329"/>
  <c r="E329"/>
  <c r="F329"/>
  <c r="D329"/>
  <c r="B329"/>
  <c r="A328"/>
  <c r="E328"/>
  <c r="F328"/>
  <c r="D328"/>
  <c r="B328"/>
  <c r="A327"/>
  <c r="B327"/>
  <c r="D327"/>
  <c r="F327"/>
  <c r="E327"/>
  <c r="A326"/>
  <c r="F326"/>
  <c r="E326"/>
  <c r="D326"/>
  <c r="B326"/>
  <c r="A325"/>
  <c r="E325"/>
  <c r="F325"/>
  <c r="D325"/>
  <c r="B325"/>
  <c r="A324"/>
  <c r="B324"/>
  <c r="D324"/>
  <c r="F324"/>
  <c r="E324"/>
  <c r="A323"/>
  <c r="F323"/>
  <c r="E323"/>
  <c r="D323"/>
  <c r="B323"/>
  <c r="A322"/>
  <c r="E322"/>
  <c r="F322"/>
  <c r="D322"/>
  <c r="B322"/>
  <c r="A321"/>
  <c r="E321"/>
  <c r="F321"/>
  <c r="D321"/>
  <c r="B321"/>
  <c r="A320"/>
  <c r="E320"/>
  <c r="F320"/>
  <c r="D320"/>
  <c r="B320"/>
  <c r="A319"/>
  <c r="E319"/>
  <c r="F319"/>
  <c r="D319"/>
  <c r="B319"/>
  <c r="A318"/>
  <c r="E318"/>
  <c r="F318"/>
  <c r="D318"/>
  <c r="B318"/>
  <c r="A317"/>
  <c r="B317"/>
  <c r="D317"/>
  <c r="F317"/>
  <c r="E317"/>
  <c r="A316"/>
  <c r="F316"/>
  <c r="E316"/>
  <c r="D316"/>
  <c r="B316"/>
  <c r="A315"/>
  <c r="E315"/>
  <c r="F315"/>
  <c r="D315"/>
  <c r="B315"/>
  <c r="A314"/>
  <c r="E314"/>
  <c r="F314"/>
  <c r="D314"/>
  <c r="B314"/>
  <c r="A313"/>
  <c r="B313"/>
  <c r="D313"/>
  <c r="F313"/>
  <c r="E313"/>
  <c r="A312"/>
  <c r="F312"/>
  <c r="E312"/>
  <c r="D312"/>
  <c r="B312"/>
  <c r="A311"/>
  <c r="F311"/>
  <c r="E311"/>
  <c r="D311"/>
  <c r="B311"/>
  <c r="A310"/>
  <c r="E310"/>
  <c r="F310"/>
  <c r="D310"/>
  <c r="B310"/>
  <c r="A309"/>
  <c r="E309"/>
  <c r="F309"/>
  <c r="D309"/>
  <c r="B309"/>
  <c r="A308"/>
  <c r="E308"/>
  <c r="F308"/>
  <c r="D308"/>
  <c r="B308"/>
  <c r="A307"/>
  <c r="B307"/>
  <c r="D307"/>
  <c r="F307"/>
  <c r="E307"/>
  <c r="A306"/>
  <c r="F306"/>
  <c r="E306"/>
  <c r="D306"/>
  <c r="B306"/>
  <c r="A305"/>
  <c r="E305"/>
  <c r="F305"/>
  <c r="D305"/>
  <c r="B305"/>
  <c r="A304"/>
  <c r="E304"/>
  <c r="F304"/>
  <c r="D304"/>
  <c r="B304"/>
  <c r="A303"/>
  <c r="B303"/>
  <c r="D303"/>
  <c r="F303"/>
  <c r="E303"/>
  <c r="A302"/>
  <c r="F302"/>
  <c r="E302"/>
  <c r="D302"/>
  <c r="B302"/>
  <c r="A301"/>
  <c r="E301"/>
  <c r="F301"/>
  <c r="D301"/>
  <c r="B301"/>
  <c r="A300"/>
  <c r="E300"/>
  <c r="F300"/>
  <c r="D300"/>
  <c r="B300"/>
  <c r="A299"/>
  <c r="E299"/>
  <c r="F299"/>
  <c r="D299"/>
  <c r="B299"/>
  <c r="A298"/>
  <c r="B298"/>
  <c r="D298"/>
  <c r="F298"/>
  <c r="E298"/>
  <c r="A297"/>
  <c r="F297"/>
  <c r="E297"/>
  <c r="D297"/>
  <c r="B297"/>
  <c r="A296"/>
  <c r="E296"/>
  <c r="F296"/>
  <c r="D296"/>
  <c r="B296"/>
  <c r="A295"/>
  <c r="E295"/>
  <c r="F295"/>
  <c r="D295"/>
  <c r="B295"/>
  <c r="A294"/>
  <c r="E294"/>
  <c r="F294"/>
  <c r="D294"/>
  <c r="B294"/>
  <c r="A293"/>
  <c r="E293"/>
  <c r="F293"/>
  <c r="D293"/>
  <c r="B293"/>
  <c r="A292"/>
  <c r="E292"/>
  <c r="F292"/>
  <c r="D292"/>
  <c r="B292"/>
  <c r="A291"/>
  <c r="E291"/>
  <c r="F291"/>
  <c r="D291"/>
  <c r="B291"/>
  <c r="A290"/>
  <c r="E290"/>
  <c r="F290"/>
  <c r="D290"/>
  <c r="B290"/>
  <c r="A289"/>
  <c r="E289"/>
  <c r="F289"/>
  <c r="D289"/>
  <c r="B289"/>
  <c r="A288"/>
  <c r="B288"/>
  <c r="D288"/>
  <c r="F288"/>
  <c r="E288"/>
  <c r="A287"/>
  <c r="F287"/>
  <c r="E287"/>
  <c r="D287"/>
  <c r="B287"/>
  <c r="A286"/>
  <c r="E286"/>
  <c r="F286"/>
  <c r="D286"/>
  <c r="B286"/>
  <c r="A285"/>
  <c r="B285"/>
  <c r="D285"/>
  <c r="F285"/>
  <c r="E285"/>
  <c r="A284"/>
  <c r="F284"/>
  <c r="E284"/>
  <c r="D284"/>
  <c r="B284"/>
  <c r="A283"/>
  <c r="E283"/>
  <c r="F283"/>
  <c r="D283"/>
  <c r="B283"/>
  <c r="A282"/>
  <c r="B282"/>
  <c r="D282"/>
  <c r="F282"/>
  <c r="E282"/>
  <c r="A281"/>
  <c r="F281"/>
  <c r="E281"/>
  <c r="D281"/>
  <c r="B281"/>
  <c r="A280"/>
  <c r="E280"/>
  <c r="F280"/>
  <c r="D280"/>
  <c r="B280"/>
  <c r="A279"/>
  <c r="B279"/>
  <c r="D279"/>
  <c r="F279"/>
  <c r="E279"/>
  <c r="A278"/>
  <c r="F278"/>
  <c r="E278"/>
  <c r="D278"/>
  <c r="B278"/>
  <c r="A277"/>
  <c r="E277"/>
  <c r="F277"/>
  <c r="D277"/>
  <c r="B277"/>
  <c r="A276"/>
  <c r="B276"/>
  <c r="D276"/>
  <c r="F276"/>
  <c r="E276"/>
  <c r="A275"/>
  <c r="F275"/>
  <c r="E275"/>
  <c r="D275"/>
  <c r="B275"/>
  <c r="A274"/>
  <c r="E274"/>
  <c r="F274"/>
  <c r="D274"/>
  <c r="B274"/>
  <c r="A273"/>
  <c r="B273"/>
  <c r="D273"/>
  <c r="F273"/>
  <c r="E273"/>
  <c r="A272"/>
  <c r="F272"/>
  <c r="E272"/>
  <c r="D272"/>
  <c r="B272"/>
  <c r="A271"/>
  <c r="E271"/>
  <c r="F271"/>
  <c r="D271"/>
  <c r="B271"/>
  <c r="A270"/>
  <c r="E270"/>
  <c r="F270"/>
  <c r="D270"/>
  <c r="B270"/>
  <c r="A269"/>
  <c r="B269"/>
  <c r="D269"/>
  <c r="F269"/>
  <c r="E269"/>
  <c r="A268"/>
  <c r="F268"/>
  <c r="E268"/>
  <c r="D268"/>
  <c r="B268"/>
  <c r="A267"/>
  <c r="E267"/>
  <c r="F267"/>
  <c r="D267"/>
  <c r="B267"/>
  <c r="A266"/>
  <c r="E266"/>
  <c r="F266"/>
  <c r="D266"/>
  <c r="B266"/>
  <c r="A265"/>
  <c r="E265"/>
  <c r="F265"/>
  <c r="D265"/>
  <c r="B265"/>
  <c r="A264"/>
  <c r="B264"/>
  <c r="D264"/>
  <c r="F264"/>
  <c r="E264"/>
  <c r="A263"/>
  <c r="F263"/>
  <c r="E263"/>
  <c r="D263"/>
  <c r="B263"/>
  <c r="A262"/>
  <c r="E262"/>
  <c r="F262"/>
  <c r="D262"/>
  <c r="B262"/>
  <c r="A261"/>
  <c r="B261"/>
  <c r="D261"/>
  <c r="F261"/>
  <c r="E261"/>
  <c r="A260"/>
  <c r="F260"/>
  <c r="E260"/>
  <c r="D260"/>
  <c r="B260"/>
  <c r="A259"/>
  <c r="E259"/>
  <c r="F259"/>
  <c r="D259"/>
  <c r="B259"/>
  <c r="A258"/>
  <c r="B258"/>
  <c r="D258"/>
  <c r="F258"/>
  <c r="E258"/>
  <c r="A257"/>
  <c r="F257"/>
  <c r="E257"/>
  <c r="D257"/>
  <c r="B257"/>
  <c r="A256"/>
  <c r="F256"/>
  <c r="E256"/>
  <c r="D256"/>
  <c r="B256"/>
  <c r="A255"/>
  <c r="E255"/>
  <c r="F255"/>
  <c r="D255"/>
  <c r="B255"/>
  <c r="A254"/>
  <c r="B254"/>
  <c r="D254"/>
  <c r="F254"/>
  <c r="E254"/>
  <c r="A253"/>
  <c r="F253"/>
  <c r="E253"/>
  <c r="D253"/>
  <c r="B253"/>
  <c r="A252"/>
  <c r="E252"/>
  <c r="F252"/>
  <c r="D252"/>
  <c r="B252"/>
  <c r="A251"/>
  <c r="B251"/>
  <c r="D251"/>
  <c r="F251"/>
  <c r="E251"/>
  <c r="A250"/>
  <c r="F250"/>
  <c r="E250"/>
  <c r="D250"/>
  <c r="B250"/>
  <c r="A249"/>
  <c r="E249"/>
  <c r="F249"/>
  <c r="D249"/>
  <c r="B249"/>
  <c r="A248"/>
  <c r="E248"/>
  <c r="F248"/>
  <c r="D248"/>
  <c r="B248"/>
  <c r="A247"/>
  <c r="E247"/>
  <c r="F247"/>
  <c r="D247"/>
  <c r="B247"/>
  <c r="A246"/>
  <c r="B246"/>
  <c r="D246"/>
  <c r="F246"/>
  <c r="E246"/>
  <c r="A245"/>
  <c r="F245"/>
  <c r="E245"/>
  <c r="D245"/>
  <c r="B245"/>
  <c r="A244"/>
  <c r="E244"/>
  <c r="F244"/>
  <c r="D244"/>
  <c r="B244"/>
  <c r="A243"/>
  <c r="B243"/>
  <c r="D243"/>
  <c r="F243"/>
  <c r="E243"/>
  <c r="A242"/>
  <c r="F242"/>
  <c r="E242"/>
  <c r="D242"/>
  <c r="B242"/>
  <c r="A241"/>
  <c r="E241"/>
  <c r="F241"/>
  <c r="D241"/>
  <c r="B241"/>
  <c r="A240"/>
  <c r="E240"/>
  <c r="F240"/>
  <c r="D240"/>
  <c r="B240"/>
  <c r="A239"/>
  <c r="E239"/>
  <c r="F239"/>
  <c r="D239"/>
  <c r="B239"/>
  <c r="A238"/>
  <c r="E238"/>
  <c r="F238"/>
  <c r="D238"/>
  <c r="B238"/>
  <c r="A237"/>
  <c r="E237"/>
  <c r="F237"/>
  <c r="D237"/>
  <c r="B237"/>
  <c r="A236"/>
  <c r="E236"/>
  <c r="F236"/>
  <c r="D236"/>
  <c r="B236"/>
  <c r="A235"/>
  <c r="B235"/>
  <c r="D235"/>
  <c r="F235"/>
  <c r="E235"/>
  <c r="A234"/>
  <c r="F234"/>
  <c r="E234"/>
  <c r="D234"/>
  <c r="B234"/>
  <c r="A233"/>
  <c r="E233"/>
  <c r="F233"/>
  <c r="D233"/>
  <c r="B233"/>
  <c r="A232"/>
  <c r="E232"/>
  <c r="F232"/>
  <c r="D232"/>
  <c r="B232"/>
  <c r="A231"/>
  <c r="E231"/>
  <c r="F231"/>
  <c r="D231"/>
  <c r="B231"/>
  <c r="A230"/>
  <c r="B230"/>
  <c r="D230"/>
  <c r="F230"/>
  <c r="E230"/>
  <c r="A229"/>
  <c r="F229"/>
  <c r="E229"/>
  <c r="D229"/>
  <c r="B229"/>
  <c r="A228"/>
  <c r="E228"/>
  <c r="F228"/>
  <c r="D228"/>
  <c r="B228"/>
  <c r="A227"/>
  <c r="E227"/>
  <c r="F227"/>
  <c r="D227"/>
  <c r="B227"/>
  <c r="A226"/>
  <c r="E226"/>
  <c r="F226"/>
  <c r="D226"/>
  <c r="B226"/>
  <c r="A225"/>
  <c r="B225"/>
  <c r="D225"/>
  <c r="F225"/>
  <c r="E225"/>
  <c r="A224"/>
  <c r="F224"/>
  <c r="E224"/>
  <c r="D224"/>
  <c r="B224"/>
  <c r="A223"/>
  <c r="E223"/>
  <c r="F223"/>
  <c r="D223"/>
  <c r="B223"/>
  <c r="A222"/>
  <c r="E222"/>
  <c r="F222"/>
  <c r="D222"/>
  <c r="B222"/>
  <c r="A221"/>
  <c r="E221"/>
  <c r="F221"/>
  <c r="D221"/>
  <c r="B221"/>
  <c r="A220"/>
  <c r="E220"/>
  <c r="F220"/>
  <c r="D220"/>
  <c r="B220"/>
  <c r="A219"/>
  <c r="B219"/>
  <c r="D219"/>
  <c r="F219"/>
  <c r="E219"/>
  <c r="A218"/>
  <c r="F218"/>
  <c r="E218"/>
  <c r="D218"/>
  <c r="B218"/>
  <c r="A217"/>
  <c r="E217"/>
  <c r="F217"/>
  <c r="D217"/>
  <c r="B217"/>
  <c r="A216"/>
  <c r="E216"/>
  <c r="F216"/>
  <c r="D216"/>
  <c r="B216"/>
  <c r="A215"/>
  <c r="E215"/>
  <c r="F215"/>
  <c r="D215"/>
  <c r="B215"/>
  <c r="A214"/>
  <c r="E214"/>
  <c r="F214"/>
  <c r="D214"/>
  <c r="B214"/>
  <c r="A213"/>
  <c r="B213"/>
  <c r="D213"/>
  <c r="F213"/>
  <c r="E213"/>
  <c r="A212"/>
  <c r="F212"/>
  <c r="E212"/>
  <c r="D212"/>
  <c r="B212"/>
  <c r="A211"/>
  <c r="E211"/>
  <c r="F211"/>
  <c r="D211"/>
  <c r="B211"/>
  <c r="A210"/>
  <c r="E210"/>
  <c r="F210"/>
  <c r="D210"/>
  <c r="B210"/>
  <c r="A209"/>
  <c r="E209"/>
  <c r="F209"/>
  <c r="D209"/>
  <c r="B209"/>
  <c r="A208"/>
  <c r="E208"/>
  <c r="F208"/>
  <c r="D208"/>
  <c r="B208"/>
  <c r="A207"/>
  <c r="E207"/>
  <c r="F207"/>
  <c r="D207"/>
  <c r="B207"/>
  <c r="A206"/>
  <c r="E206"/>
  <c r="F206"/>
  <c r="D206"/>
  <c r="B206"/>
  <c r="A205"/>
  <c r="E205"/>
  <c r="F205"/>
  <c r="D205"/>
  <c r="B205"/>
  <c r="A204"/>
  <c r="E204"/>
  <c r="F204"/>
  <c r="D204"/>
  <c r="B204"/>
  <c r="A203"/>
  <c r="B203"/>
  <c r="D203"/>
  <c r="F203"/>
  <c r="E203"/>
  <c r="A202"/>
  <c r="F202"/>
  <c r="E202"/>
  <c r="D202"/>
  <c r="B202"/>
  <c r="A201"/>
  <c r="E201"/>
  <c r="F201"/>
  <c r="D201"/>
  <c r="B201"/>
  <c r="A200"/>
  <c r="B200"/>
  <c r="D200"/>
  <c r="F200"/>
  <c r="E200"/>
  <c r="A199"/>
  <c r="F199"/>
  <c r="E199"/>
  <c r="D199"/>
  <c r="B199"/>
  <c r="A198"/>
  <c r="E198"/>
  <c r="F198"/>
  <c r="D198"/>
  <c r="B198"/>
  <c r="A197"/>
  <c r="B197"/>
  <c r="D197"/>
  <c r="F197"/>
  <c r="E197"/>
  <c r="A196"/>
  <c r="F196"/>
  <c r="E196"/>
  <c r="D196"/>
  <c r="B196"/>
  <c r="A195"/>
  <c r="E195"/>
  <c r="F195"/>
  <c r="D195"/>
  <c r="B195"/>
  <c r="A194"/>
  <c r="B194"/>
  <c r="D194"/>
  <c r="F194"/>
  <c r="E194"/>
  <c r="A193"/>
  <c r="F193"/>
  <c r="E193"/>
  <c r="D193"/>
  <c r="B193"/>
  <c r="A192"/>
  <c r="E192"/>
  <c r="F192"/>
  <c r="D192"/>
  <c r="B192"/>
  <c r="A191"/>
  <c r="B191"/>
  <c r="D191"/>
  <c r="F191"/>
  <c r="E191"/>
  <c r="A190"/>
  <c r="F190"/>
  <c r="E190"/>
  <c r="D190"/>
  <c r="B190"/>
  <c r="A189"/>
  <c r="E189"/>
  <c r="F189"/>
  <c r="D189"/>
  <c r="B189"/>
  <c r="A188"/>
  <c r="B188"/>
  <c r="D188"/>
  <c r="F188"/>
  <c r="E188"/>
  <c r="A187"/>
  <c r="F187"/>
  <c r="E187"/>
  <c r="D187"/>
  <c r="B187"/>
  <c r="A186"/>
  <c r="E186"/>
  <c r="F186"/>
  <c r="D186"/>
  <c r="B186"/>
  <c r="A185"/>
  <c r="B185"/>
  <c r="D185"/>
  <c r="F185"/>
  <c r="E185"/>
  <c r="A184"/>
  <c r="F184"/>
  <c r="E184"/>
  <c r="D184"/>
  <c r="B184"/>
  <c r="A183"/>
  <c r="E183"/>
  <c r="F183"/>
  <c r="D183"/>
  <c r="B183"/>
  <c r="A182"/>
  <c r="E182"/>
  <c r="F182"/>
  <c r="D182"/>
  <c r="B182"/>
  <c r="A181"/>
  <c r="E181"/>
  <c r="F181"/>
  <c r="D181"/>
  <c r="B181"/>
  <c r="A180"/>
  <c r="B180"/>
  <c r="D180"/>
  <c r="F180"/>
  <c r="E180"/>
  <c r="A179"/>
  <c r="F179"/>
  <c r="E179"/>
  <c r="D179"/>
  <c r="B179"/>
  <c r="A178"/>
  <c r="E178"/>
  <c r="F178"/>
  <c r="D178"/>
  <c r="B178"/>
  <c r="A177"/>
  <c r="B177"/>
  <c r="D177"/>
  <c r="F177"/>
  <c r="E177"/>
  <c r="A176"/>
  <c r="F176"/>
  <c r="E176"/>
  <c r="D176"/>
  <c r="B176"/>
  <c r="A175"/>
  <c r="E175"/>
  <c r="F175"/>
  <c r="D175"/>
  <c r="B175"/>
  <c r="A174"/>
  <c r="B174"/>
  <c r="D174"/>
  <c r="F174"/>
  <c r="E174"/>
  <c r="A173"/>
  <c r="F173"/>
  <c r="E173"/>
  <c r="D173"/>
  <c r="B173"/>
  <c r="A172"/>
  <c r="F172"/>
  <c r="E172"/>
  <c r="D172"/>
  <c r="B172"/>
  <c r="A171"/>
  <c r="E171"/>
  <c r="F171"/>
  <c r="D171"/>
  <c r="B171"/>
  <c r="A170"/>
  <c r="B170"/>
  <c r="D170"/>
  <c r="F170"/>
  <c r="E170"/>
  <c r="A169"/>
  <c r="F169"/>
  <c r="E169"/>
  <c r="D169"/>
  <c r="B169"/>
  <c r="A168"/>
  <c r="E168"/>
  <c r="F168"/>
  <c r="D168"/>
  <c r="B168"/>
  <c r="A167"/>
  <c r="B167"/>
  <c r="D167"/>
  <c r="F167"/>
  <c r="E167"/>
  <c r="A166"/>
  <c r="F166"/>
  <c r="E166"/>
  <c r="D166"/>
  <c r="B166"/>
  <c r="A165"/>
  <c r="E165"/>
  <c r="F165"/>
  <c r="D165"/>
  <c r="B165"/>
  <c r="A164"/>
  <c r="E164"/>
  <c r="F164"/>
  <c r="D164"/>
  <c r="B164"/>
  <c r="A163"/>
  <c r="E163"/>
  <c r="F163"/>
  <c r="D163"/>
  <c r="B163"/>
  <c r="A162"/>
  <c r="B162"/>
  <c r="D162"/>
  <c r="F162"/>
  <c r="E162"/>
  <c r="A161"/>
  <c r="F161"/>
  <c r="E161"/>
  <c r="D161"/>
  <c r="B161"/>
  <c r="A160"/>
  <c r="E160"/>
  <c r="F160"/>
  <c r="D160"/>
  <c r="B160"/>
  <c r="A159"/>
  <c r="B159"/>
  <c r="D159"/>
  <c r="F159"/>
  <c r="E159"/>
  <c r="A158"/>
  <c r="F158"/>
  <c r="E158"/>
  <c r="D158"/>
  <c r="B158"/>
  <c r="A157"/>
  <c r="E157"/>
  <c r="F157"/>
  <c r="D157"/>
  <c r="B157"/>
  <c r="A156"/>
  <c r="E156"/>
  <c r="F156"/>
  <c r="D156"/>
  <c r="B156"/>
  <c r="A155"/>
  <c r="E155"/>
  <c r="F155"/>
  <c r="D155"/>
  <c r="B155"/>
  <c r="A154"/>
  <c r="E154"/>
  <c r="F154"/>
  <c r="D154"/>
  <c r="B154"/>
  <c r="A153"/>
  <c r="E153"/>
  <c r="F153"/>
  <c r="D153"/>
  <c r="B153"/>
  <c r="A152"/>
  <c r="B152"/>
  <c r="D152"/>
  <c r="F152"/>
  <c r="E152"/>
  <c r="A151"/>
  <c r="F151"/>
  <c r="E151"/>
  <c r="D151"/>
  <c r="B151"/>
  <c r="A150"/>
  <c r="E150"/>
  <c r="F150"/>
  <c r="D150"/>
  <c r="B150"/>
  <c r="A149"/>
  <c r="E149"/>
  <c r="F149"/>
  <c r="D149"/>
  <c r="B149"/>
  <c r="A148"/>
  <c r="E148"/>
  <c r="F148"/>
  <c r="D148"/>
  <c r="B148"/>
  <c r="A147"/>
  <c r="B147"/>
  <c r="D147"/>
  <c r="F147"/>
  <c r="E147"/>
  <c r="A146"/>
  <c r="F146"/>
  <c r="E146"/>
  <c r="D146"/>
  <c r="B146"/>
  <c r="A145"/>
  <c r="E145"/>
  <c r="F145"/>
  <c r="D145"/>
  <c r="B145"/>
  <c r="A144"/>
  <c r="E144"/>
  <c r="F144"/>
  <c r="D144"/>
  <c r="B144"/>
  <c r="A143"/>
  <c r="E143"/>
  <c r="F143"/>
  <c r="D143"/>
  <c r="B143"/>
  <c r="A142"/>
  <c r="B142"/>
  <c r="D142"/>
  <c r="F142"/>
  <c r="E142"/>
  <c r="A141"/>
  <c r="F141"/>
  <c r="E141"/>
  <c r="D141"/>
  <c r="B141"/>
  <c r="A140"/>
  <c r="E140"/>
  <c r="F140"/>
  <c r="D140"/>
  <c r="B140"/>
  <c r="A139"/>
  <c r="E139"/>
  <c r="F139"/>
  <c r="D139"/>
  <c r="B139"/>
  <c r="A138"/>
  <c r="E138"/>
  <c r="F138"/>
  <c r="D138"/>
  <c r="B138"/>
  <c r="A137"/>
  <c r="E137"/>
  <c r="F137"/>
  <c r="D137"/>
  <c r="B137"/>
  <c r="A136"/>
  <c r="E136"/>
  <c r="F136"/>
  <c r="D136"/>
  <c r="B136"/>
  <c r="A135"/>
  <c r="B135"/>
  <c r="D135"/>
  <c r="F135"/>
  <c r="E135"/>
  <c r="A134"/>
  <c r="F134"/>
  <c r="E134"/>
  <c r="D134"/>
  <c r="B134"/>
  <c r="A133"/>
  <c r="E133"/>
  <c r="F133"/>
  <c r="D133"/>
  <c r="B133"/>
  <c r="A132"/>
  <c r="E132"/>
  <c r="F132"/>
  <c r="D132"/>
  <c r="B132"/>
  <c r="A131"/>
  <c r="E131"/>
  <c r="F131"/>
  <c r="D131"/>
  <c r="B131"/>
  <c r="A130"/>
  <c r="E130"/>
  <c r="F130"/>
  <c r="D130"/>
  <c r="B130"/>
  <c r="A129"/>
  <c r="E129"/>
  <c r="F129"/>
  <c r="D129"/>
  <c r="B129"/>
  <c r="A128"/>
  <c r="B128"/>
  <c r="D128"/>
  <c r="F128"/>
  <c r="E128"/>
  <c r="A127"/>
  <c r="F127"/>
  <c r="E127"/>
  <c r="D127"/>
  <c r="B127"/>
  <c r="A126"/>
  <c r="E126"/>
  <c r="F126"/>
  <c r="D126"/>
  <c r="B126"/>
  <c r="A125"/>
  <c r="E125"/>
  <c r="F125"/>
  <c r="D125"/>
  <c r="B125"/>
  <c r="A124"/>
  <c r="E124"/>
  <c r="F124"/>
  <c r="D124"/>
  <c r="B124"/>
  <c r="A123"/>
  <c r="E123"/>
  <c r="F123"/>
  <c r="D123"/>
  <c r="B123"/>
  <c r="A122"/>
  <c r="E122"/>
  <c r="F122"/>
  <c r="D122"/>
  <c r="B122"/>
  <c r="A121"/>
  <c r="E121"/>
  <c r="F121"/>
  <c r="D121"/>
  <c r="B121"/>
  <c r="A120"/>
  <c r="E120"/>
  <c r="F120"/>
  <c r="D120"/>
  <c r="B120"/>
  <c r="A119"/>
  <c r="E119"/>
  <c r="F119"/>
  <c r="D119"/>
  <c r="B119"/>
  <c r="A118"/>
  <c r="B118"/>
  <c r="D118"/>
  <c r="F118"/>
  <c r="E118"/>
  <c r="A117"/>
  <c r="F117"/>
  <c r="E117"/>
  <c r="D117"/>
  <c r="B117"/>
  <c r="A116"/>
  <c r="E116"/>
  <c r="F116"/>
  <c r="D116"/>
  <c r="B116"/>
  <c r="A115"/>
  <c r="B115"/>
  <c r="D115"/>
  <c r="F115"/>
  <c r="E115"/>
  <c r="A114"/>
  <c r="F114"/>
  <c r="E114"/>
  <c r="D114"/>
  <c r="B114"/>
  <c r="A113"/>
  <c r="E113"/>
  <c r="F113"/>
  <c r="D113"/>
  <c r="B113"/>
  <c r="A112"/>
  <c r="B112"/>
  <c r="D112"/>
  <c r="F112"/>
  <c r="E112"/>
  <c r="A111"/>
  <c r="F111"/>
  <c r="E111"/>
  <c r="D111"/>
  <c r="B111"/>
  <c r="A110"/>
  <c r="E110"/>
  <c r="F110"/>
  <c r="D110"/>
  <c r="B110"/>
  <c r="A109"/>
  <c r="B109"/>
  <c r="D109"/>
  <c r="F109"/>
  <c r="E109"/>
  <c r="A108"/>
  <c r="F108"/>
  <c r="E108"/>
  <c r="D108"/>
  <c r="B108"/>
  <c r="A107"/>
  <c r="E107"/>
  <c r="F107"/>
  <c r="D107"/>
  <c r="B107"/>
  <c r="A106"/>
  <c r="B106"/>
  <c r="D106"/>
  <c r="F106"/>
  <c r="E106"/>
  <c r="A105"/>
  <c r="F105"/>
  <c r="E105"/>
  <c r="D105"/>
  <c r="B105"/>
  <c r="A104"/>
  <c r="E104"/>
  <c r="F104"/>
  <c r="D104"/>
  <c r="B104"/>
  <c r="A103"/>
  <c r="B103"/>
  <c r="D103"/>
  <c r="F103"/>
  <c r="E103"/>
  <c r="A102"/>
  <c r="F102"/>
  <c r="E102"/>
  <c r="D102"/>
  <c r="B102"/>
  <c r="A101"/>
  <c r="E101"/>
  <c r="F101"/>
  <c r="D101"/>
  <c r="B101"/>
  <c r="A100"/>
  <c r="B100"/>
  <c r="D100"/>
  <c r="F100"/>
  <c r="E100"/>
  <c r="A99"/>
  <c r="F99"/>
  <c r="E99"/>
  <c r="D99"/>
  <c r="B99"/>
  <c r="A98"/>
  <c r="E98"/>
  <c r="F98"/>
  <c r="D98"/>
  <c r="B98"/>
  <c r="A97"/>
  <c r="E97"/>
  <c r="F97"/>
  <c r="D97"/>
  <c r="B97"/>
  <c r="A96"/>
  <c r="E96"/>
  <c r="F96"/>
  <c r="D96"/>
  <c r="B96"/>
  <c r="A95"/>
  <c r="B95"/>
  <c r="D95"/>
  <c r="F95"/>
  <c r="E95"/>
  <c r="A94"/>
  <c r="F94"/>
  <c r="E94"/>
  <c r="D94"/>
  <c r="B94"/>
  <c r="A93"/>
  <c r="E93"/>
  <c r="F93"/>
  <c r="D93"/>
  <c r="B93"/>
  <c r="A92"/>
  <c r="B92"/>
  <c r="D92"/>
  <c r="F92"/>
  <c r="E92"/>
  <c r="A91"/>
  <c r="F91"/>
  <c r="E91"/>
  <c r="D91"/>
  <c r="B91"/>
  <c r="A90"/>
  <c r="E90"/>
  <c r="F90"/>
  <c r="D90"/>
  <c r="B90"/>
  <c r="A89"/>
  <c r="B89"/>
  <c r="D89"/>
  <c r="F89"/>
  <c r="E89"/>
  <c r="A88"/>
  <c r="F88"/>
  <c r="E88"/>
  <c r="D88"/>
  <c r="B88"/>
  <c r="A87"/>
  <c r="F87"/>
  <c r="E87"/>
  <c r="D87"/>
  <c r="B87"/>
  <c r="A86"/>
  <c r="E86"/>
  <c r="F86"/>
  <c r="D86"/>
  <c r="B86"/>
  <c r="A85"/>
  <c r="B85"/>
  <c r="D85"/>
  <c r="F85"/>
  <c r="E85"/>
  <c r="A84"/>
  <c r="F84"/>
  <c r="E84"/>
  <c r="D84"/>
  <c r="B84"/>
  <c r="A83"/>
  <c r="E83"/>
  <c r="F83"/>
  <c r="D83"/>
  <c r="B83"/>
  <c r="A82"/>
  <c r="B82"/>
  <c r="D82"/>
  <c r="F82"/>
  <c r="E82"/>
  <c r="A81"/>
  <c r="F81"/>
  <c r="E81"/>
  <c r="D81"/>
  <c r="B81"/>
  <c r="A80"/>
  <c r="E80"/>
  <c r="F80"/>
  <c r="D80"/>
  <c r="B80"/>
  <c r="A79"/>
  <c r="E79"/>
  <c r="F79"/>
  <c r="D79"/>
  <c r="B79"/>
  <c r="A78"/>
  <c r="E78"/>
  <c r="F78"/>
  <c r="D78"/>
  <c r="B78"/>
  <c r="A77"/>
  <c r="B77"/>
  <c r="D77"/>
  <c r="F77"/>
  <c r="E77"/>
  <c r="A76"/>
  <c r="F76"/>
  <c r="E76"/>
  <c r="D76"/>
  <c r="B76"/>
  <c r="A75"/>
  <c r="E75"/>
  <c r="F75"/>
  <c r="D75"/>
  <c r="B75"/>
  <c r="A74"/>
  <c r="B74"/>
  <c r="D74"/>
  <c r="F74"/>
  <c r="E74"/>
  <c r="A73"/>
  <c r="F73"/>
  <c r="E73"/>
  <c r="D73"/>
  <c r="B73"/>
  <c r="A72"/>
  <c r="E72"/>
  <c r="F72"/>
  <c r="D72"/>
  <c r="B72"/>
  <c r="A71"/>
  <c r="E71"/>
  <c r="F71"/>
  <c r="D71"/>
  <c r="B71"/>
  <c r="A70"/>
  <c r="E70"/>
  <c r="F70"/>
  <c r="D70"/>
  <c r="B70"/>
  <c r="A69"/>
  <c r="E69"/>
  <c r="F69"/>
  <c r="D69"/>
  <c r="B69"/>
  <c r="A68"/>
  <c r="E68"/>
  <c r="F68"/>
  <c r="D68"/>
  <c r="B68"/>
  <c r="A67"/>
  <c r="E67"/>
  <c r="F67"/>
  <c r="D67"/>
  <c r="B67"/>
  <c r="A66"/>
  <c r="B66"/>
  <c r="D66"/>
  <c r="F66"/>
  <c r="E66"/>
  <c r="A65"/>
  <c r="F65"/>
  <c r="E65"/>
  <c r="D65"/>
  <c r="B65"/>
  <c r="A64"/>
  <c r="E64"/>
  <c r="F64"/>
  <c r="D64"/>
  <c r="B64"/>
  <c r="A63"/>
  <c r="E63"/>
  <c r="F63"/>
  <c r="D63"/>
  <c r="B63"/>
  <c r="A62"/>
  <c r="E62"/>
  <c r="F62"/>
  <c r="D62"/>
  <c r="B62"/>
  <c r="A61"/>
  <c r="B61"/>
  <c r="D61"/>
  <c r="F61"/>
  <c r="E61"/>
  <c r="A60"/>
  <c r="F60"/>
  <c r="E60"/>
  <c r="D60"/>
  <c r="B60"/>
  <c r="A59"/>
  <c r="E59"/>
  <c r="F59"/>
  <c r="D59"/>
  <c r="B59"/>
  <c r="A58"/>
  <c r="E58"/>
  <c r="F58"/>
  <c r="D58"/>
  <c r="B58"/>
  <c r="A57"/>
  <c r="E57"/>
  <c r="F57"/>
  <c r="D57"/>
  <c r="B57"/>
  <c r="A56"/>
  <c r="E56"/>
  <c r="F56"/>
  <c r="D56"/>
  <c r="B56"/>
  <c r="A55"/>
  <c r="E55"/>
  <c r="F55"/>
  <c r="D55"/>
  <c r="B55"/>
  <c r="A54"/>
  <c r="B54"/>
  <c r="D54"/>
  <c r="F54"/>
  <c r="E54"/>
  <c r="A53"/>
  <c r="F53"/>
  <c r="E53"/>
  <c r="D53"/>
  <c r="B53"/>
  <c r="A52"/>
  <c r="E52"/>
  <c r="F52"/>
  <c r="D52"/>
  <c r="B52"/>
  <c r="A51"/>
  <c r="E51"/>
  <c r="F51"/>
  <c r="D51"/>
  <c r="B51"/>
  <c r="A50"/>
  <c r="E50"/>
  <c r="F50"/>
  <c r="D50"/>
  <c r="B50"/>
  <c r="A49"/>
  <c r="E49"/>
  <c r="F49"/>
  <c r="D49"/>
  <c r="B49"/>
  <c r="A48"/>
  <c r="B48"/>
  <c r="D48"/>
  <c r="F48"/>
  <c r="E48"/>
  <c r="A47"/>
  <c r="F47"/>
  <c r="E47"/>
  <c r="D47"/>
  <c r="B47"/>
  <c r="A46"/>
  <c r="E46"/>
  <c r="F46"/>
  <c r="D46"/>
  <c r="B46"/>
  <c r="A45"/>
  <c r="E45"/>
  <c r="F45"/>
  <c r="D45"/>
  <c r="B45"/>
  <c r="A44"/>
  <c r="E44"/>
  <c r="F44"/>
  <c r="D44"/>
  <c r="B44"/>
  <c r="A43"/>
  <c r="E43"/>
  <c r="F43"/>
  <c r="D43"/>
  <c r="B43"/>
  <c r="A42"/>
  <c r="B42"/>
  <c r="D42"/>
  <c r="F42"/>
  <c r="E42"/>
  <c r="A41"/>
  <c r="F41"/>
  <c r="E41"/>
  <c r="D41"/>
  <c r="B41"/>
  <c r="A40"/>
  <c r="E40"/>
  <c r="F40"/>
  <c r="D40"/>
  <c r="B40"/>
  <c r="A39"/>
  <c r="E39"/>
  <c r="F39"/>
  <c r="D39"/>
  <c r="B39"/>
  <c r="A38"/>
  <c r="E38"/>
  <c r="F38"/>
  <c r="D38"/>
  <c r="B38"/>
  <c r="A37"/>
  <c r="E37"/>
  <c r="F37"/>
  <c r="D37"/>
  <c r="B37"/>
  <c r="A36"/>
  <c r="E36"/>
  <c r="F36"/>
  <c r="D36"/>
  <c r="B36"/>
  <c r="A35"/>
  <c r="E35"/>
  <c r="F35"/>
  <c r="D35"/>
  <c r="B35"/>
  <c r="A34"/>
  <c r="E34"/>
  <c r="F34"/>
  <c r="D34"/>
  <c r="B34"/>
  <c r="A33"/>
  <c r="E33"/>
  <c r="F33"/>
  <c r="D33"/>
  <c r="B33"/>
  <c r="A32"/>
  <c r="B32"/>
  <c r="D32"/>
  <c r="F32"/>
  <c r="E32"/>
  <c r="A31"/>
  <c r="F31"/>
  <c r="E31"/>
  <c r="D31"/>
  <c r="B31"/>
  <c r="A30"/>
  <c r="E30"/>
  <c r="F30"/>
  <c r="D30"/>
  <c r="B30"/>
  <c r="A29"/>
  <c r="B29"/>
  <c r="D29"/>
  <c r="F29"/>
  <c r="E29"/>
  <c r="A28"/>
  <c r="F28"/>
  <c r="E28"/>
  <c r="D28"/>
  <c r="B28"/>
  <c r="A27"/>
  <c r="E27"/>
  <c r="F27"/>
  <c r="D27"/>
  <c r="B27"/>
  <c r="A26"/>
  <c r="B26"/>
  <c r="D26"/>
  <c r="F26"/>
  <c r="E26"/>
  <c r="A25"/>
  <c r="F25"/>
  <c r="E25"/>
  <c r="D25"/>
  <c r="B25"/>
  <c r="A24"/>
  <c r="E24"/>
  <c r="F24"/>
  <c r="D24"/>
  <c r="B24"/>
  <c r="A23"/>
  <c r="B23"/>
  <c r="D23"/>
  <c r="F23"/>
  <c r="E23"/>
  <c r="A22"/>
  <c r="F22"/>
  <c r="E22"/>
  <c r="D22"/>
  <c r="B22"/>
  <c r="A21"/>
  <c r="E21"/>
  <c r="F21"/>
  <c r="D21"/>
  <c r="B21"/>
  <c r="A20"/>
  <c r="B20"/>
  <c r="D20"/>
  <c r="F20"/>
  <c r="E20"/>
  <c r="A19"/>
  <c r="F19"/>
  <c r="E19"/>
  <c r="D19"/>
  <c r="B19"/>
  <c r="A18"/>
  <c r="E18"/>
  <c r="F18"/>
  <c r="D18"/>
  <c r="B18"/>
  <c r="A17"/>
  <c r="B17"/>
  <c r="D17"/>
  <c r="F17"/>
  <c r="E17"/>
  <c r="A16"/>
  <c r="F16"/>
  <c r="E16"/>
  <c r="D16"/>
  <c r="B16"/>
  <c r="A15"/>
  <c r="E15"/>
  <c r="F15"/>
  <c r="D15"/>
  <c r="B15"/>
  <c r="A14"/>
  <c r="B14"/>
  <c r="D14"/>
  <c r="F14"/>
  <c r="E14"/>
  <c r="A13"/>
  <c r="F13"/>
  <c r="E13"/>
  <c r="D13"/>
  <c r="B13"/>
  <c r="A12"/>
  <c r="E12"/>
  <c r="F12"/>
  <c r="D12"/>
  <c r="B12"/>
  <c r="A11"/>
  <c r="E11"/>
  <c r="F11"/>
  <c r="D11"/>
  <c r="B11"/>
  <c r="A10"/>
  <c r="E10"/>
  <c r="F10"/>
  <c r="D10"/>
  <c r="B10"/>
  <c r="A9"/>
  <c r="B9"/>
  <c r="D9"/>
  <c r="F9"/>
  <c r="E9"/>
  <c r="A8"/>
  <c r="F8"/>
  <c r="E8"/>
  <c r="D8"/>
  <c r="B8"/>
  <c r="A7"/>
  <c r="E7"/>
  <c r="F7"/>
  <c r="D7"/>
  <c r="B7"/>
  <c r="A6"/>
  <c r="B6"/>
  <c r="D6"/>
  <c r="F6"/>
  <c r="E6"/>
  <c r="A5"/>
  <c r="F5"/>
  <c r="E5"/>
  <c r="D5"/>
  <c r="B5"/>
  <c r="A4"/>
  <c r="E4"/>
  <c r="F4"/>
  <c r="D4"/>
  <c r="B4"/>
  <c r="A3"/>
  <c r="B3"/>
  <c r="D3"/>
  <c r="F3"/>
  <c r="E3"/>
  <c r="A2"/>
  <c r="F2"/>
  <c r="E2"/>
  <c r="D2"/>
  <c r="B2"/>
  <c r="C95" i="16"/>
  <c r="R95"/>
  <c r="C94"/>
  <c r="R94"/>
  <c r="C93"/>
  <c r="R93"/>
  <c r="C92"/>
  <c r="R92"/>
  <c r="C91"/>
  <c r="R91"/>
  <c r="C90"/>
  <c r="R90"/>
  <c r="C89"/>
  <c r="R89"/>
  <c r="C88"/>
  <c r="R88"/>
  <c r="C87"/>
  <c r="R87"/>
  <c r="C86"/>
  <c r="R86"/>
  <c r="C85"/>
  <c r="R85"/>
  <c r="C84"/>
  <c r="R84"/>
  <c r="C83"/>
  <c r="R83"/>
  <c r="C82"/>
  <c r="R82"/>
  <c r="C81"/>
  <c r="R81"/>
  <c r="C80"/>
  <c r="R80"/>
  <c r="C79"/>
  <c r="R79"/>
  <c r="C78"/>
  <c r="R78"/>
  <c r="C77"/>
  <c r="R77"/>
  <c r="C76"/>
  <c r="R76"/>
  <c r="B75"/>
  <c r="C75"/>
  <c r="D75"/>
  <c r="E75"/>
  <c r="G75"/>
  <c r="R75"/>
  <c r="B74"/>
  <c r="C74"/>
  <c r="D74"/>
  <c r="E74"/>
  <c r="G74"/>
  <c r="R74"/>
  <c r="B73"/>
  <c r="C73"/>
  <c r="D73"/>
  <c r="E73"/>
  <c r="G73"/>
  <c r="R73"/>
  <c r="B72"/>
  <c r="C72"/>
  <c r="D72"/>
  <c r="E72"/>
  <c r="G72"/>
  <c r="R72"/>
  <c r="B71"/>
  <c r="C71"/>
  <c r="D71"/>
  <c r="E71"/>
  <c r="G71"/>
  <c r="R71"/>
  <c r="B70"/>
  <c r="C70"/>
  <c r="D70"/>
  <c r="E70"/>
  <c r="G70"/>
  <c r="R70"/>
  <c r="B69"/>
  <c r="C69"/>
  <c r="D69"/>
  <c r="E69"/>
  <c r="G69"/>
  <c r="R69"/>
  <c r="B68"/>
  <c r="C68"/>
  <c r="D68"/>
  <c r="E68"/>
  <c r="G68"/>
  <c r="R68"/>
  <c r="B67"/>
  <c r="C67"/>
  <c r="D67"/>
  <c r="E67"/>
  <c r="G67"/>
  <c r="R67"/>
  <c r="B66"/>
  <c r="C66"/>
  <c r="D66"/>
  <c r="E66"/>
  <c r="G66"/>
  <c r="R66"/>
  <c r="B65"/>
  <c r="C65"/>
  <c r="D65"/>
  <c r="E65"/>
  <c r="G65"/>
  <c r="R65"/>
  <c r="B64"/>
  <c r="C64"/>
  <c r="D64"/>
  <c r="E64"/>
  <c r="G64"/>
  <c r="R64"/>
  <c r="B63"/>
  <c r="C63"/>
  <c r="D63"/>
  <c r="E63"/>
  <c r="G63"/>
  <c r="R63"/>
  <c r="B62"/>
  <c r="C62"/>
  <c r="D62"/>
  <c r="E62"/>
  <c r="G62"/>
  <c r="R62"/>
  <c r="B61"/>
  <c r="C61"/>
  <c r="D61"/>
  <c r="E61"/>
  <c r="G61"/>
  <c r="R61"/>
  <c r="B60"/>
  <c r="C60"/>
  <c r="D60"/>
  <c r="E60"/>
  <c r="G60"/>
  <c r="R60"/>
  <c r="B59"/>
  <c r="C59"/>
  <c r="D59"/>
  <c r="E59"/>
  <c r="G59"/>
  <c r="R59"/>
  <c r="B58"/>
  <c r="C58"/>
  <c r="D58"/>
  <c r="E58"/>
  <c r="G58"/>
  <c r="R58"/>
  <c r="B57"/>
  <c r="C57"/>
  <c r="D57"/>
  <c r="E57"/>
  <c r="G57"/>
  <c r="R57"/>
  <c r="B56"/>
  <c r="C56"/>
  <c r="D56"/>
  <c r="E56"/>
  <c r="G56"/>
  <c r="R56"/>
  <c r="B55"/>
  <c r="C55"/>
  <c r="D55"/>
  <c r="E55"/>
  <c r="G55"/>
  <c r="R55"/>
  <c r="B54"/>
  <c r="C54"/>
  <c r="D54"/>
  <c r="E54"/>
  <c r="G54"/>
  <c r="R54"/>
  <c r="B53"/>
  <c r="C53"/>
  <c r="D53"/>
  <c r="E53"/>
  <c r="G53"/>
  <c r="R53"/>
  <c r="B52"/>
  <c r="C52"/>
  <c r="D52"/>
  <c r="E52"/>
  <c r="G52"/>
  <c r="H52"/>
  <c r="R52"/>
  <c r="B51"/>
  <c r="C51"/>
  <c r="D51"/>
  <c r="E51"/>
  <c r="G51"/>
  <c r="H51"/>
  <c r="R51"/>
  <c r="B50"/>
  <c r="C50"/>
  <c r="D50"/>
  <c r="E50"/>
  <c r="G50"/>
  <c r="H50"/>
  <c r="R50"/>
  <c r="B49"/>
  <c r="C49"/>
  <c r="D49"/>
  <c r="E49"/>
  <c r="G49"/>
  <c r="R49"/>
  <c r="B48"/>
  <c r="C48"/>
  <c r="D48"/>
  <c r="E48"/>
  <c r="G48"/>
  <c r="R48"/>
  <c r="B47"/>
  <c r="C47"/>
  <c r="D47"/>
  <c r="E47"/>
  <c r="G47"/>
  <c r="R47"/>
  <c r="B46"/>
  <c r="C46"/>
  <c r="D46"/>
  <c r="E46"/>
  <c r="G46"/>
  <c r="R46"/>
  <c r="B45"/>
  <c r="C45"/>
  <c r="D45"/>
  <c r="E45"/>
  <c r="G45"/>
  <c r="R45"/>
  <c r="B44"/>
  <c r="C44"/>
  <c r="D44"/>
  <c r="E44"/>
  <c r="G44"/>
  <c r="R44"/>
  <c r="B43"/>
  <c r="C43"/>
  <c r="D43"/>
  <c r="E43"/>
  <c r="G43"/>
  <c r="R43"/>
  <c r="B42"/>
  <c r="C42"/>
  <c r="D42"/>
  <c r="E42"/>
  <c r="G42"/>
  <c r="R42"/>
  <c r="B41"/>
  <c r="C41"/>
  <c r="D41"/>
  <c r="E41"/>
  <c r="G41"/>
  <c r="R41"/>
  <c r="B40"/>
  <c r="C40"/>
  <c r="D40"/>
  <c r="E40"/>
  <c r="G40"/>
  <c r="R40"/>
  <c r="B39"/>
  <c r="C39"/>
  <c r="D39"/>
  <c r="E39"/>
  <c r="G39"/>
  <c r="R39"/>
  <c r="B38"/>
  <c r="C38"/>
  <c r="D38"/>
  <c r="E38"/>
  <c r="G38"/>
  <c r="H38"/>
  <c r="R38"/>
  <c r="B37"/>
  <c r="C37"/>
  <c r="D37"/>
  <c r="E37"/>
  <c r="G37"/>
  <c r="R37"/>
  <c r="B36"/>
  <c r="C36"/>
  <c r="D36"/>
  <c r="E36"/>
  <c r="G36"/>
  <c r="R36"/>
  <c r="B35"/>
  <c r="C35"/>
  <c r="D35"/>
  <c r="E35"/>
  <c r="G35"/>
  <c r="R35"/>
  <c r="B34"/>
  <c r="C34"/>
  <c r="D34"/>
  <c r="E34"/>
  <c r="G34"/>
  <c r="R34"/>
  <c r="B33"/>
  <c r="C33"/>
  <c r="D33"/>
  <c r="E33"/>
  <c r="G33"/>
  <c r="R33"/>
  <c r="B32"/>
  <c r="C32"/>
  <c r="D32"/>
  <c r="E32"/>
  <c r="G32"/>
  <c r="R32"/>
  <c r="B31"/>
  <c r="C31"/>
  <c r="D31"/>
  <c r="E31"/>
  <c r="G31"/>
  <c r="H31"/>
  <c r="R31"/>
  <c r="B30"/>
  <c r="C30"/>
  <c r="D30"/>
  <c r="E30"/>
  <c r="G30"/>
  <c r="R30"/>
  <c r="B29"/>
  <c r="C29"/>
  <c r="D29"/>
  <c r="E29"/>
  <c r="G29"/>
  <c r="R29"/>
  <c r="B28"/>
  <c r="C28"/>
  <c r="D28"/>
  <c r="E28"/>
  <c r="G28"/>
  <c r="R28"/>
  <c r="B27"/>
  <c r="C27"/>
  <c r="D27"/>
  <c r="E27"/>
  <c r="G27"/>
  <c r="R27"/>
  <c r="B26"/>
  <c r="C26"/>
  <c r="D26"/>
  <c r="E26"/>
  <c r="G26"/>
  <c r="R26"/>
  <c r="B25"/>
  <c r="C25"/>
  <c r="D25"/>
  <c r="E25"/>
  <c r="G25"/>
  <c r="R25"/>
  <c r="B24"/>
  <c r="C24"/>
  <c r="D24"/>
  <c r="E24"/>
  <c r="G24"/>
  <c r="R24"/>
  <c r="B23"/>
  <c r="C23"/>
  <c r="D23"/>
  <c r="E23"/>
  <c r="G23"/>
  <c r="R23"/>
  <c r="B22"/>
  <c r="C22"/>
  <c r="D22"/>
  <c r="E22"/>
  <c r="G22"/>
  <c r="H22"/>
  <c r="R22"/>
  <c r="B21"/>
  <c r="C21"/>
  <c r="D21"/>
  <c r="E21"/>
  <c r="G21"/>
  <c r="H21"/>
  <c r="R21"/>
  <c r="B20"/>
  <c r="C20"/>
  <c r="D20"/>
  <c r="E20"/>
  <c r="G20"/>
  <c r="H20"/>
  <c r="R20"/>
  <c r="B19"/>
  <c r="C19"/>
  <c r="D19"/>
  <c r="E19"/>
  <c r="G19"/>
  <c r="H19"/>
  <c r="R19"/>
  <c r="B18"/>
  <c r="C18"/>
  <c r="D18"/>
  <c r="E18"/>
  <c r="G18"/>
  <c r="H18"/>
  <c r="R18"/>
  <c r="B17"/>
  <c r="C17"/>
  <c r="D17"/>
  <c r="E17"/>
  <c r="G17"/>
  <c r="H17"/>
  <c r="R17"/>
  <c r="B16"/>
  <c r="C16"/>
  <c r="D16"/>
  <c r="E16"/>
  <c r="G16"/>
  <c r="H16"/>
  <c r="R16"/>
  <c r="B15"/>
  <c r="C15"/>
  <c r="D15"/>
  <c r="E15"/>
  <c r="G15"/>
  <c r="H15"/>
  <c r="R15"/>
  <c r="B14"/>
  <c r="C14"/>
  <c r="D14"/>
  <c r="E14"/>
  <c r="G14"/>
  <c r="H14"/>
  <c r="R14"/>
  <c r="B13"/>
  <c r="C13"/>
  <c r="D13"/>
  <c r="E13"/>
  <c r="G13"/>
  <c r="H13"/>
  <c r="R13"/>
  <c r="B12"/>
  <c r="C12"/>
  <c r="D12"/>
  <c r="E12"/>
  <c r="G12"/>
  <c r="H12"/>
  <c r="R12"/>
  <c r="B11"/>
  <c r="C11"/>
  <c r="D11"/>
  <c r="E11"/>
  <c r="G11"/>
  <c r="H11"/>
  <c r="R11"/>
  <c r="B10"/>
  <c r="C10"/>
  <c r="D10"/>
  <c r="E10"/>
  <c r="G10"/>
  <c r="H10"/>
  <c r="R10"/>
  <c r="B9"/>
  <c r="C9"/>
  <c r="D9"/>
  <c r="E9"/>
  <c r="G9"/>
  <c r="H9"/>
  <c r="R9"/>
  <c r="B8"/>
  <c r="C8"/>
  <c r="D8"/>
  <c r="E8"/>
  <c r="G8"/>
  <c r="H8"/>
  <c r="R8"/>
  <c r="B7"/>
  <c r="C7"/>
  <c r="D7"/>
  <c r="E7"/>
  <c r="G7"/>
  <c r="H7"/>
  <c r="R7"/>
  <c r="B6"/>
  <c r="C6"/>
  <c r="D6"/>
  <c r="E6"/>
  <c r="G6"/>
  <c r="H6"/>
  <c r="R6"/>
  <c r="B5"/>
  <c r="C5"/>
  <c r="D5"/>
  <c r="E5"/>
  <c r="G5"/>
  <c r="H5"/>
  <c r="R5"/>
  <c r="B4"/>
  <c r="C4"/>
  <c r="D4"/>
  <c r="E4"/>
  <c r="G4"/>
  <c r="H4"/>
  <c r="R4"/>
  <c r="B3"/>
  <c r="C3"/>
  <c r="D3"/>
  <c r="G3"/>
  <c r="H3"/>
  <c r="R3"/>
  <c r="D2"/>
  <c r="H2"/>
  <c r="I2"/>
  <c r="R2"/>
  <c r="M102" i="20"/>
  <c r="AB102"/>
  <c r="C102"/>
  <c r="B102"/>
  <c r="M101"/>
  <c r="AB101"/>
  <c r="C101"/>
  <c r="B101"/>
  <c r="M100"/>
  <c r="AB100"/>
  <c r="C100"/>
  <c r="B100"/>
  <c r="M99"/>
  <c r="AB99"/>
  <c r="C99"/>
  <c r="B99"/>
  <c r="M98"/>
  <c r="AB98"/>
  <c r="C98"/>
  <c r="B98"/>
  <c r="M97"/>
  <c r="AB97"/>
  <c r="C97"/>
  <c r="B97"/>
  <c r="M96"/>
  <c r="AB96"/>
  <c r="C96"/>
  <c r="B96"/>
  <c r="M95"/>
  <c r="AB95"/>
  <c r="C95"/>
  <c r="B95"/>
  <c r="M94"/>
  <c r="AB94"/>
  <c r="C94"/>
  <c r="B94"/>
  <c r="M93"/>
  <c r="AB93"/>
  <c r="C93"/>
  <c r="B93"/>
  <c r="M92"/>
  <c r="AB92"/>
  <c r="C92"/>
  <c r="B92"/>
  <c r="M91"/>
  <c r="AB91"/>
  <c r="C91"/>
  <c r="B91"/>
  <c r="M90"/>
  <c r="AB90"/>
  <c r="C90"/>
  <c r="B90"/>
  <c r="M89"/>
  <c r="AB89"/>
  <c r="C89"/>
  <c r="B89"/>
  <c r="M88"/>
  <c r="AB88"/>
  <c r="C88"/>
  <c r="B88"/>
  <c r="M87"/>
  <c r="AB87"/>
  <c r="C87"/>
  <c r="B87"/>
  <c r="M86"/>
  <c r="AB86"/>
  <c r="C86"/>
  <c r="B86"/>
  <c r="M85"/>
  <c r="AB85"/>
  <c r="C85"/>
  <c r="B85"/>
  <c r="M84"/>
  <c r="AB84"/>
  <c r="C84"/>
  <c r="B84"/>
  <c r="M83"/>
  <c r="AB83"/>
  <c r="C83"/>
  <c r="B83"/>
  <c r="M82"/>
  <c r="AB82"/>
  <c r="C82"/>
  <c r="B82"/>
  <c r="M81"/>
  <c r="AB81"/>
  <c r="C81"/>
  <c r="B81"/>
  <c r="M80"/>
  <c r="AB80"/>
  <c r="C80"/>
  <c r="B80"/>
  <c r="M79"/>
  <c r="AB79"/>
  <c r="C79"/>
  <c r="B79"/>
  <c r="M78"/>
  <c r="AB78"/>
  <c r="C78"/>
  <c r="B78"/>
  <c r="M77"/>
  <c r="AB77"/>
  <c r="C77"/>
  <c r="B77"/>
  <c r="M76"/>
  <c r="AB76"/>
  <c r="C76"/>
  <c r="B76"/>
  <c r="M75"/>
  <c r="AB75"/>
  <c r="C75"/>
  <c r="B75"/>
  <c r="M74"/>
  <c r="AB74"/>
  <c r="C74"/>
  <c r="B74"/>
  <c r="M73"/>
  <c r="AB73"/>
  <c r="C73"/>
  <c r="B73"/>
  <c r="M72"/>
  <c r="AB72"/>
  <c r="C72"/>
  <c r="B72"/>
  <c r="M71"/>
  <c r="AB71"/>
  <c r="C71"/>
  <c r="B71"/>
  <c r="M70"/>
  <c r="AB70"/>
  <c r="C70"/>
  <c r="B70"/>
  <c r="M69"/>
  <c r="AB69"/>
  <c r="C69"/>
  <c r="B69"/>
  <c r="M68"/>
  <c r="AB68"/>
  <c r="C68"/>
  <c r="B68"/>
  <c r="M67"/>
  <c r="AB67"/>
  <c r="C67"/>
  <c r="B67"/>
  <c r="M66"/>
  <c r="AB66"/>
  <c r="C66"/>
  <c r="B66"/>
  <c r="M65"/>
  <c r="AB65"/>
  <c r="C65"/>
  <c r="B65"/>
  <c r="M64"/>
  <c r="AB64"/>
  <c r="C64"/>
  <c r="B64"/>
  <c r="M63"/>
  <c r="AB63"/>
  <c r="C63"/>
  <c r="B63"/>
  <c r="M62"/>
  <c r="AB62"/>
  <c r="C62"/>
  <c r="B62"/>
  <c r="M61"/>
  <c r="AB61"/>
  <c r="C61"/>
  <c r="B61"/>
  <c r="M60"/>
  <c r="AB60"/>
  <c r="C60"/>
  <c r="B60"/>
  <c r="M59"/>
  <c r="AB59"/>
  <c r="C59"/>
  <c r="B59"/>
  <c r="M58"/>
  <c r="AB58"/>
  <c r="C58"/>
  <c r="B58"/>
  <c r="M57"/>
  <c r="AB57"/>
  <c r="C57"/>
  <c r="B57"/>
  <c r="M56"/>
  <c r="AB56"/>
  <c r="C56"/>
  <c r="B56"/>
  <c r="M55"/>
  <c r="AB55"/>
  <c r="C55"/>
  <c r="B55"/>
  <c r="M54"/>
  <c r="AB54"/>
  <c r="C54"/>
  <c r="B54"/>
  <c r="M53"/>
  <c r="AB53"/>
  <c r="C53"/>
  <c r="B53"/>
  <c r="M52"/>
  <c r="AB52"/>
  <c r="C52"/>
  <c r="B52"/>
  <c r="M51"/>
  <c r="AB51"/>
  <c r="C51"/>
  <c r="B51"/>
  <c r="M50"/>
  <c r="AB50"/>
  <c r="C50"/>
  <c r="B50"/>
  <c r="M49"/>
  <c r="AB49"/>
  <c r="C49"/>
  <c r="B49"/>
  <c r="M48"/>
  <c r="AB48"/>
  <c r="C48"/>
  <c r="B48"/>
  <c r="M47"/>
  <c r="AB47"/>
  <c r="C47"/>
  <c r="B47"/>
  <c r="M46"/>
  <c r="AB46"/>
  <c r="C46"/>
  <c r="B46"/>
  <c r="M45"/>
  <c r="AB45"/>
  <c r="C45"/>
  <c r="B45"/>
  <c r="M44"/>
  <c r="AB44"/>
  <c r="C44"/>
  <c r="B44"/>
  <c r="M43"/>
  <c r="AB43"/>
  <c r="C43"/>
  <c r="B43"/>
  <c r="M42"/>
  <c r="AB42"/>
  <c r="C42"/>
  <c r="B42"/>
  <c r="M41"/>
  <c r="AB41"/>
  <c r="C41"/>
  <c r="B41"/>
  <c r="M40"/>
  <c r="AB40"/>
  <c r="C40"/>
  <c r="B40"/>
  <c r="M39"/>
  <c r="AB39"/>
  <c r="C39"/>
  <c r="B39"/>
  <c r="M38"/>
  <c r="AB38"/>
  <c r="C38"/>
  <c r="B38"/>
  <c r="M37"/>
  <c r="AB37"/>
  <c r="C37"/>
  <c r="B37"/>
  <c r="M36"/>
  <c r="AB36"/>
  <c r="C36"/>
  <c r="B36"/>
  <c r="M35"/>
  <c r="AB35"/>
  <c r="C35"/>
  <c r="B35"/>
  <c r="M34"/>
  <c r="AB34"/>
  <c r="C34"/>
  <c r="B34"/>
  <c r="M33"/>
  <c r="AB33"/>
  <c r="C33"/>
  <c r="B33"/>
  <c r="M32"/>
  <c r="AB32"/>
  <c r="C32"/>
  <c r="B32"/>
  <c r="M31"/>
  <c r="AB31"/>
  <c r="C31"/>
  <c r="B31"/>
  <c r="M30"/>
  <c r="AB30"/>
  <c r="C30"/>
  <c r="B30"/>
  <c r="M29"/>
  <c r="AB29"/>
  <c r="C29"/>
  <c r="B29"/>
  <c r="M28"/>
  <c r="AB28"/>
  <c r="C28"/>
  <c r="B28"/>
  <c r="M27"/>
  <c r="AB27"/>
  <c r="C27"/>
  <c r="B27"/>
  <c r="M26"/>
  <c r="AB26"/>
  <c r="C26"/>
  <c r="B26"/>
  <c r="M25"/>
  <c r="AB25"/>
  <c r="C25"/>
  <c r="B25"/>
  <c r="M24"/>
  <c r="AB24"/>
  <c r="C24"/>
  <c r="B24"/>
  <c r="M23"/>
  <c r="AB23"/>
  <c r="C23"/>
  <c r="B23"/>
  <c r="M22"/>
  <c r="AB22"/>
  <c r="C22"/>
  <c r="B22"/>
  <c r="M21"/>
  <c r="AB21"/>
  <c r="C21"/>
  <c r="B21"/>
  <c r="M20"/>
  <c r="AB20"/>
  <c r="C20"/>
  <c r="B20"/>
  <c r="M19"/>
  <c r="AB19"/>
  <c r="C19"/>
  <c r="B19"/>
  <c r="M18"/>
  <c r="AB18"/>
  <c r="C18"/>
  <c r="B18"/>
  <c r="M17"/>
  <c r="AB17"/>
  <c r="C17"/>
  <c r="B17"/>
  <c r="M16"/>
  <c r="AB16"/>
  <c r="C16"/>
  <c r="B16"/>
  <c r="M15"/>
  <c r="AB15"/>
  <c r="C15"/>
  <c r="B15"/>
  <c r="M14"/>
  <c r="AB14"/>
  <c r="C14"/>
  <c r="B14"/>
  <c r="M13"/>
  <c r="AB13"/>
  <c r="C13"/>
  <c r="B13"/>
  <c r="M12"/>
  <c r="AB12"/>
  <c r="C12"/>
  <c r="B12"/>
  <c r="M11"/>
  <c r="AB11"/>
  <c r="C11"/>
  <c r="B11"/>
  <c r="M10"/>
  <c r="AB10"/>
  <c r="C10"/>
  <c r="B10"/>
  <c r="M9"/>
  <c r="AB9"/>
  <c r="C9"/>
  <c r="B9"/>
  <c r="M8"/>
  <c r="AB8"/>
  <c r="C8"/>
  <c r="B8"/>
  <c r="M7"/>
  <c r="AB7"/>
  <c r="C7"/>
  <c r="B7"/>
  <c r="M6"/>
  <c r="AB6"/>
  <c r="C6"/>
  <c r="B6"/>
  <c r="M5"/>
  <c r="AB5"/>
  <c r="C5"/>
  <c r="B5"/>
  <c r="M4"/>
  <c r="AB4"/>
  <c r="C4"/>
  <c r="B4"/>
  <c r="M3"/>
  <c r="AB3"/>
  <c r="C3"/>
  <c r="B3"/>
  <c r="C20" i="8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C42" i="4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C42" i="3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C42" i="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C126" i="7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C126" i="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D126" i="5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F126"/>
  <c r="G126"/>
  <c r="D125"/>
  <c r="F125"/>
  <c r="G125"/>
  <c r="D124"/>
  <c r="F124"/>
  <c r="G124"/>
  <c r="D123"/>
  <c r="F123"/>
  <c r="G123"/>
  <c r="D122"/>
  <c r="F122"/>
  <c r="G122"/>
  <c r="D121"/>
  <c r="F121"/>
  <c r="G121"/>
  <c r="D120"/>
  <c r="F120"/>
  <c r="G120"/>
  <c r="D119"/>
  <c r="F119"/>
  <c r="G119"/>
  <c r="D118"/>
  <c r="F118"/>
  <c r="G118"/>
  <c r="D117"/>
  <c r="F117"/>
  <c r="G117"/>
  <c r="D116"/>
  <c r="F116"/>
  <c r="G116"/>
  <c r="D115"/>
  <c r="F115"/>
  <c r="G115"/>
  <c r="D114"/>
  <c r="F114"/>
  <c r="G114"/>
  <c r="D113"/>
  <c r="F113"/>
  <c r="G113"/>
  <c r="D112"/>
  <c r="F112"/>
  <c r="G112"/>
  <c r="D111"/>
  <c r="F111"/>
  <c r="G111"/>
  <c r="D110"/>
  <c r="F110"/>
  <c r="G110"/>
  <c r="D109"/>
  <c r="F109"/>
  <c r="G109"/>
  <c r="D108"/>
  <c r="F108"/>
  <c r="G108"/>
  <c r="D107"/>
  <c r="F107"/>
  <c r="G107"/>
  <c r="D106"/>
  <c r="F106"/>
  <c r="G106"/>
  <c r="D105"/>
  <c r="F105"/>
  <c r="G105"/>
  <c r="D104"/>
  <c r="F104"/>
  <c r="G104"/>
  <c r="D103"/>
  <c r="F103"/>
  <c r="G103"/>
  <c r="D102"/>
  <c r="F102"/>
  <c r="G102"/>
  <c r="D101"/>
  <c r="F101"/>
  <c r="G101"/>
  <c r="D100"/>
  <c r="F100"/>
  <c r="G100"/>
  <c r="D99"/>
  <c r="F99"/>
  <c r="G99"/>
  <c r="D98"/>
  <c r="F98"/>
  <c r="G98"/>
  <c r="D97"/>
  <c r="F97"/>
  <c r="G97"/>
  <c r="D96"/>
  <c r="F96"/>
  <c r="G96"/>
  <c r="D95"/>
  <c r="F95"/>
  <c r="G95"/>
  <c r="D94"/>
  <c r="F94"/>
  <c r="G94"/>
  <c r="D93"/>
  <c r="F93"/>
  <c r="G93"/>
  <c r="D92"/>
  <c r="F92"/>
  <c r="G92"/>
  <c r="D91"/>
  <c r="F91"/>
  <c r="G91"/>
  <c r="D90"/>
  <c r="F90"/>
  <c r="G90"/>
  <c r="D89"/>
  <c r="F89"/>
  <c r="G89"/>
  <c r="D88"/>
  <c r="F88"/>
  <c r="G88"/>
  <c r="D87"/>
  <c r="F87"/>
  <c r="G87"/>
  <c r="D86"/>
  <c r="F86"/>
  <c r="G86"/>
  <c r="D85"/>
  <c r="F85"/>
  <c r="G85"/>
  <c r="D8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F84"/>
  <c r="G84"/>
  <c r="D83"/>
  <c r="F83"/>
  <c r="G83"/>
  <c r="D82"/>
  <c r="F82"/>
  <c r="G82"/>
  <c r="D81"/>
  <c r="F81"/>
  <c r="G81"/>
  <c r="D80"/>
  <c r="F80"/>
  <c r="G80"/>
  <c r="D79"/>
  <c r="F79"/>
  <c r="G79"/>
  <c r="D78"/>
  <c r="F78"/>
  <c r="G78"/>
  <c r="D77"/>
  <c r="F77"/>
  <c r="G77"/>
  <c r="D76"/>
  <c r="F76"/>
  <c r="G76"/>
  <c r="D75"/>
  <c r="F75"/>
  <c r="G75"/>
  <c r="D74"/>
  <c r="F74"/>
  <c r="G74"/>
  <c r="D73"/>
  <c r="F73"/>
  <c r="G73"/>
  <c r="D72"/>
  <c r="F72"/>
  <c r="G72"/>
  <c r="D71"/>
  <c r="F71"/>
  <c r="G71"/>
  <c r="D70"/>
  <c r="F70"/>
  <c r="G70"/>
  <c r="D69"/>
  <c r="F69"/>
  <c r="G69"/>
  <c r="D68"/>
  <c r="F68"/>
  <c r="G68"/>
  <c r="D67"/>
  <c r="F67"/>
  <c r="G67"/>
  <c r="D66"/>
  <c r="F66"/>
  <c r="G66"/>
  <c r="D65"/>
  <c r="F65"/>
  <c r="G65"/>
  <c r="D64"/>
  <c r="F64"/>
  <c r="G64"/>
  <c r="D63"/>
  <c r="F63"/>
  <c r="G63"/>
  <c r="D62"/>
  <c r="F62"/>
  <c r="G62"/>
  <c r="D61"/>
  <c r="F61"/>
  <c r="G61"/>
  <c r="D60"/>
  <c r="F60"/>
  <c r="G60"/>
  <c r="D59"/>
  <c r="F59"/>
  <c r="G59"/>
  <c r="D58"/>
  <c r="F58"/>
  <c r="G58"/>
  <c r="D57"/>
  <c r="F57"/>
  <c r="G57"/>
  <c r="D56"/>
  <c r="F56"/>
  <c r="G56"/>
  <c r="D55"/>
  <c r="F55"/>
  <c r="G55"/>
  <c r="D54"/>
  <c r="F54"/>
  <c r="G54"/>
  <c r="D53"/>
  <c r="F53"/>
  <c r="G53"/>
  <c r="D52"/>
  <c r="F52"/>
  <c r="G52"/>
  <c r="D51"/>
  <c r="F51"/>
  <c r="G51"/>
  <c r="D50"/>
  <c r="F50"/>
  <c r="G50"/>
  <c r="D49"/>
  <c r="F49"/>
  <c r="G49"/>
  <c r="D48"/>
  <c r="F48"/>
  <c r="G48"/>
  <c r="D47"/>
  <c r="F47"/>
  <c r="G47"/>
  <c r="D46"/>
  <c r="F46"/>
  <c r="G46"/>
  <c r="D45"/>
  <c r="F45"/>
  <c r="G45"/>
  <c r="D44"/>
  <c r="F44"/>
  <c r="G44"/>
  <c r="D43"/>
  <c r="F43"/>
  <c r="G43"/>
  <c r="D4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F42"/>
  <c r="G42"/>
  <c r="D41"/>
  <c r="F41"/>
  <c r="G41"/>
  <c r="D40"/>
  <c r="F40"/>
  <c r="G40"/>
  <c r="D39"/>
  <c r="F39"/>
  <c r="G39"/>
  <c r="D38"/>
  <c r="F38"/>
  <c r="G38"/>
  <c r="D37"/>
  <c r="F37"/>
  <c r="G37"/>
  <c r="D36"/>
  <c r="F36"/>
  <c r="G36"/>
  <c r="D35"/>
  <c r="F35"/>
  <c r="G35"/>
  <c r="D34"/>
  <c r="F34"/>
  <c r="G34"/>
  <c r="D33"/>
  <c r="F33"/>
  <c r="G33"/>
  <c r="D32"/>
  <c r="F32"/>
  <c r="G32"/>
  <c r="D31"/>
  <c r="F31"/>
  <c r="G31"/>
  <c r="D30"/>
  <c r="F30"/>
  <c r="G30"/>
  <c r="D29"/>
  <c r="F29"/>
  <c r="G29"/>
  <c r="D28"/>
  <c r="F28"/>
  <c r="G28"/>
  <c r="D27"/>
  <c r="F27"/>
  <c r="G27"/>
  <c r="D26"/>
  <c r="F26"/>
  <c r="G26"/>
  <c r="D25"/>
  <c r="F25"/>
  <c r="G25"/>
  <c r="D24"/>
  <c r="F24"/>
  <c r="G24"/>
  <c r="D23"/>
  <c r="F23"/>
  <c r="G23"/>
  <c r="D22"/>
  <c r="F22"/>
  <c r="G22"/>
  <c r="D21"/>
  <c r="F21"/>
  <c r="G21"/>
  <c r="D20"/>
  <c r="F20"/>
  <c r="G20"/>
  <c r="D19"/>
  <c r="F19"/>
  <c r="G19"/>
  <c r="D18"/>
  <c r="F18"/>
  <c r="G18"/>
  <c r="D17"/>
  <c r="F17"/>
  <c r="G17"/>
  <c r="D16"/>
  <c r="F16"/>
  <c r="G16"/>
  <c r="D15"/>
  <c r="F15"/>
  <c r="G15"/>
  <c r="D14"/>
  <c r="F14"/>
  <c r="G14"/>
  <c r="D13"/>
  <c r="F13"/>
  <c r="G13"/>
  <c r="D12"/>
  <c r="F12"/>
  <c r="G12"/>
  <c r="D11"/>
  <c r="F11"/>
  <c r="G11"/>
  <c r="D10"/>
  <c r="F10"/>
  <c r="G10"/>
  <c r="D9"/>
  <c r="F9"/>
  <c r="G9"/>
  <c r="D8"/>
  <c r="F8"/>
  <c r="G8"/>
  <c r="D7"/>
  <c r="F7"/>
  <c r="G7"/>
  <c r="D6"/>
  <c r="F6"/>
  <c r="G6"/>
  <c r="D5"/>
  <c r="F5"/>
  <c r="G5"/>
  <c r="D4"/>
  <c r="F4"/>
  <c r="G4"/>
  <c r="D3"/>
  <c r="F3"/>
  <c r="G3"/>
  <c r="D2"/>
  <c r="F2"/>
  <c r="G2"/>
  <c r="D1"/>
  <c r="F1"/>
  <c r="G1"/>
  <c r="H102" i="18"/>
  <c r="H101"/>
  <c r="H100"/>
  <c r="H99"/>
  <c r="H98"/>
  <c r="H97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X17"/>
  <c r="X16"/>
  <c r="X15"/>
  <c r="X14"/>
  <c r="X13"/>
  <c r="X12"/>
  <c r="X11"/>
  <c r="X10"/>
  <c r="X9"/>
  <c r="X8"/>
  <c r="X7"/>
  <c r="X6"/>
  <c r="X5"/>
  <c r="X4"/>
  <c r="X3"/>
  <c r="N180" i="15"/>
  <c r="N179"/>
  <c r="N178"/>
  <c r="N177"/>
  <c r="N176"/>
  <c r="N175"/>
  <c r="N174"/>
  <c r="N173"/>
  <c r="N172"/>
  <c r="N171"/>
  <c r="N170"/>
  <c r="N169"/>
  <c r="N168"/>
  <c r="N167"/>
  <c r="N166"/>
  <c r="N165"/>
  <c r="N164"/>
  <c r="N163"/>
  <c r="N162"/>
  <c r="N161"/>
  <c r="A160"/>
  <c r="B160"/>
  <c r="C160"/>
  <c r="D160"/>
  <c r="E160"/>
  <c r="F160"/>
  <c r="G160"/>
  <c r="H160"/>
  <c r="N160"/>
  <c r="A159"/>
  <c r="B159"/>
  <c r="C159"/>
  <c r="D159"/>
  <c r="E159"/>
  <c r="F159"/>
  <c r="G159"/>
  <c r="H159"/>
  <c r="N159"/>
  <c r="A158"/>
  <c r="B158"/>
  <c r="C158"/>
  <c r="D158"/>
  <c r="E158"/>
  <c r="F158"/>
  <c r="G158"/>
  <c r="H158"/>
  <c r="N158"/>
  <c r="A157"/>
  <c r="B157"/>
  <c r="C157"/>
  <c r="D157"/>
  <c r="E157"/>
  <c r="F157"/>
  <c r="G157"/>
  <c r="H157"/>
  <c r="N157"/>
  <c r="A156"/>
  <c r="B156"/>
  <c r="C156"/>
  <c r="D156"/>
  <c r="E156"/>
  <c r="F156"/>
  <c r="G156"/>
  <c r="H156"/>
  <c r="N156"/>
  <c r="A155"/>
  <c r="B155"/>
  <c r="C155"/>
  <c r="D155"/>
  <c r="E155"/>
  <c r="F155"/>
  <c r="G155"/>
  <c r="H155"/>
  <c r="N155"/>
  <c r="A154"/>
  <c r="B154"/>
  <c r="C154"/>
  <c r="D154"/>
  <c r="E154"/>
  <c r="F154"/>
  <c r="G154"/>
  <c r="H154"/>
  <c r="N154"/>
  <c r="A153"/>
  <c r="B153"/>
  <c r="C153"/>
  <c r="D153"/>
  <c r="E153"/>
  <c r="F153"/>
  <c r="G153"/>
  <c r="H153"/>
  <c r="N153"/>
  <c r="A152"/>
  <c r="B152"/>
  <c r="C152"/>
  <c r="D152"/>
  <c r="E152"/>
  <c r="F152"/>
  <c r="G152"/>
  <c r="H152"/>
  <c r="N152"/>
  <c r="A151"/>
  <c r="B151"/>
  <c r="C151"/>
  <c r="D151"/>
  <c r="E151"/>
  <c r="F151"/>
  <c r="G151"/>
  <c r="H151"/>
  <c r="N151"/>
  <c r="A150"/>
  <c r="B150"/>
  <c r="C150"/>
  <c r="D150"/>
  <c r="E150"/>
  <c r="F150"/>
  <c r="G150"/>
  <c r="H150"/>
  <c r="N150"/>
  <c r="A149"/>
  <c r="B149"/>
  <c r="C149"/>
  <c r="D149"/>
  <c r="E149"/>
  <c r="F149"/>
  <c r="G149"/>
  <c r="H149"/>
  <c r="N149"/>
  <c r="A148"/>
  <c r="B148"/>
  <c r="C148"/>
  <c r="D148"/>
  <c r="E148"/>
  <c r="F148"/>
  <c r="G148"/>
  <c r="H148"/>
  <c r="N148"/>
  <c r="A147"/>
  <c r="B147"/>
  <c r="C147"/>
  <c r="D147"/>
  <c r="E147"/>
  <c r="F147"/>
  <c r="G147"/>
  <c r="H147"/>
  <c r="N147"/>
  <c r="A146"/>
  <c r="B146"/>
  <c r="C146"/>
  <c r="D146"/>
  <c r="E146"/>
  <c r="F146"/>
  <c r="G146"/>
  <c r="H146"/>
  <c r="N146"/>
  <c r="A145"/>
  <c r="B145"/>
  <c r="C145"/>
  <c r="D145"/>
  <c r="E145"/>
  <c r="F145"/>
  <c r="G145"/>
  <c r="H145"/>
  <c r="N145"/>
  <c r="A144"/>
  <c r="B144"/>
  <c r="C144"/>
  <c r="D144"/>
  <c r="E144"/>
  <c r="F144"/>
  <c r="G144"/>
  <c r="H144"/>
  <c r="N144"/>
  <c r="A143"/>
  <c r="B143"/>
  <c r="C143"/>
  <c r="D143"/>
  <c r="E143"/>
  <c r="F143"/>
  <c r="G143"/>
  <c r="H143"/>
  <c r="N143"/>
  <c r="A142"/>
  <c r="B142"/>
  <c r="C142"/>
  <c r="D142"/>
  <c r="E142"/>
  <c r="F142"/>
  <c r="G142"/>
  <c r="H142"/>
  <c r="N142"/>
  <c r="A141"/>
  <c r="B141"/>
  <c r="C141"/>
  <c r="D141"/>
  <c r="E141"/>
  <c r="F141"/>
  <c r="G141"/>
  <c r="H141"/>
  <c r="N141"/>
  <c r="A140"/>
  <c r="B140"/>
  <c r="C140"/>
  <c r="D140"/>
  <c r="E140"/>
  <c r="F140"/>
  <c r="G140"/>
  <c r="H140"/>
  <c r="N140"/>
  <c r="A139"/>
  <c r="B139"/>
  <c r="C139"/>
  <c r="D139"/>
  <c r="E139"/>
  <c r="F139"/>
  <c r="G139"/>
  <c r="H139"/>
  <c r="N139"/>
  <c r="A138"/>
  <c r="B138"/>
  <c r="C138"/>
  <c r="D138"/>
  <c r="E138"/>
  <c r="F138"/>
  <c r="G138"/>
  <c r="H138"/>
  <c r="N138"/>
  <c r="A137"/>
  <c r="B137"/>
  <c r="C137"/>
  <c r="D137"/>
  <c r="E137"/>
  <c r="F137"/>
  <c r="G137"/>
  <c r="H137"/>
  <c r="N137"/>
  <c r="A136"/>
  <c r="B136"/>
  <c r="C136"/>
  <c r="D136"/>
  <c r="E136"/>
  <c r="F136"/>
  <c r="G136"/>
  <c r="H136"/>
  <c r="N136"/>
  <c r="A135"/>
  <c r="B135"/>
  <c r="C135"/>
  <c r="D135"/>
  <c r="E135"/>
  <c r="F135"/>
  <c r="G135"/>
  <c r="H135"/>
  <c r="N135"/>
  <c r="A134"/>
  <c r="B134"/>
  <c r="C134"/>
  <c r="D134"/>
  <c r="E134"/>
  <c r="F134"/>
  <c r="G134"/>
  <c r="H134"/>
  <c r="N134"/>
  <c r="A133"/>
  <c r="B133"/>
  <c r="C133"/>
  <c r="D133"/>
  <c r="E133"/>
  <c r="F133"/>
  <c r="G133"/>
  <c r="H133"/>
  <c r="N133"/>
  <c r="A132"/>
  <c r="B132"/>
  <c r="C132"/>
  <c r="D132"/>
  <c r="E132"/>
  <c r="F132"/>
  <c r="G132"/>
  <c r="H132"/>
  <c r="N132"/>
  <c r="A131"/>
  <c r="B131"/>
  <c r="C131"/>
  <c r="D131"/>
  <c r="E131"/>
  <c r="F131"/>
  <c r="G131"/>
  <c r="H131"/>
  <c r="N131"/>
  <c r="A130"/>
  <c r="B130"/>
  <c r="C130"/>
  <c r="D130"/>
  <c r="E130"/>
  <c r="F130"/>
  <c r="G130"/>
  <c r="H130"/>
  <c r="N130"/>
  <c r="A129"/>
  <c r="B129"/>
  <c r="C129"/>
  <c r="D129"/>
  <c r="E129"/>
  <c r="F129"/>
  <c r="G129"/>
  <c r="H129"/>
  <c r="N129"/>
  <c r="A128"/>
  <c r="B128"/>
  <c r="C128"/>
  <c r="D128"/>
  <c r="E128"/>
  <c r="F128"/>
  <c r="G128"/>
  <c r="H128"/>
  <c r="N128"/>
  <c r="A127"/>
  <c r="B127"/>
  <c r="C127"/>
  <c r="D127"/>
  <c r="E127"/>
  <c r="F127"/>
  <c r="G127"/>
  <c r="H127"/>
  <c r="N127"/>
  <c r="A126"/>
  <c r="B126"/>
  <c r="C126"/>
  <c r="D126"/>
  <c r="E126"/>
  <c r="F126"/>
  <c r="G126"/>
  <c r="H126"/>
  <c r="N126"/>
  <c r="A125"/>
  <c r="B125"/>
  <c r="C125"/>
  <c r="D125"/>
  <c r="E125"/>
  <c r="F125"/>
  <c r="G125"/>
  <c r="H125"/>
  <c r="N125"/>
  <c r="A124"/>
  <c r="B124"/>
  <c r="C124"/>
  <c r="D124"/>
  <c r="E124"/>
  <c r="F124"/>
  <c r="G124"/>
  <c r="H124"/>
  <c r="N124"/>
  <c r="A123"/>
  <c r="B123"/>
  <c r="C123"/>
  <c r="D123"/>
  <c r="E123"/>
  <c r="F123"/>
  <c r="G123"/>
  <c r="H123"/>
  <c r="N123"/>
  <c r="A122"/>
  <c r="B122"/>
  <c r="C122"/>
  <c r="D122"/>
  <c r="E122"/>
  <c r="F122"/>
  <c r="G122"/>
  <c r="H122"/>
  <c r="N122"/>
  <c r="A121"/>
  <c r="B121"/>
  <c r="C121"/>
  <c r="D121"/>
  <c r="E121"/>
  <c r="F121"/>
  <c r="G121"/>
  <c r="H121"/>
  <c r="N121"/>
  <c r="A120"/>
  <c r="B120"/>
  <c r="C120"/>
  <c r="D120"/>
  <c r="E120"/>
  <c r="F120"/>
  <c r="G120"/>
  <c r="H120"/>
  <c r="N120"/>
  <c r="A119"/>
  <c r="B119"/>
  <c r="C119"/>
  <c r="D119"/>
  <c r="E119"/>
  <c r="F119"/>
  <c r="G119"/>
  <c r="H119"/>
  <c r="N119"/>
  <c r="A118"/>
  <c r="B118"/>
  <c r="C118"/>
  <c r="D118"/>
  <c r="E118"/>
  <c r="F118"/>
  <c r="G118"/>
  <c r="H118"/>
  <c r="N118"/>
  <c r="A117"/>
  <c r="B117"/>
  <c r="C117"/>
  <c r="D117"/>
  <c r="E117"/>
  <c r="F117"/>
  <c r="G117"/>
  <c r="H117"/>
  <c r="N117"/>
  <c r="A116"/>
  <c r="B116"/>
  <c r="C116"/>
  <c r="D116"/>
  <c r="E116"/>
  <c r="F116"/>
  <c r="G116"/>
  <c r="H116"/>
  <c r="N116"/>
  <c r="A115"/>
  <c r="B115"/>
  <c r="C115"/>
  <c r="D115"/>
  <c r="E115"/>
  <c r="F115"/>
  <c r="G115"/>
  <c r="H115"/>
  <c r="N115"/>
  <c r="A114"/>
  <c r="B114"/>
  <c r="C114"/>
  <c r="D114"/>
  <c r="E114"/>
  <c r="F114"/>
  <c r="G114"/>
  <c r="H114"/>
  <c r="N114"/>
  <c r="A113"/>
  <c r="B113"/>
  <c r="C113"/>
  <c r="D113"/>
  <c r="E113"/>
  <c r="F113"/>
  <c r="G113"/>
  <c r="H113"/>
  <c r="N113"/>
  <c r="A112"/>
  <c r="B112"/>
  <c r="C112"/>
  <c r="D112"/>
  <c r="E112"/>
  <c r="F112"/>
  <c r="G112"/>
  <c r="H112"/>
  <c r="N112"/>
  <c r="A111"/>
  <c r="B111"/>
  <c r="C111"/>
  <c r="D111"/>
  <c r="E111"/>
  <c r="F111"/>
  <c r="G111"/>
  <c r="H111"/>
  <c r="N111"/>
  <c r="A110"/>
  <c r="B110"/>
  <c r="C110"/>
  <c r="D110"/>
  <c r="E110"/>
  <c r="F110"/>
  <c r="G110"/>
  <c r="H110"/>
  <c r="N110"/>
  <c r="A109"/>
  <c r="B109"/>
  <c r="C109"/>
  <c r="D109"/>
  <c r="E109"/>
  <c r="F109"/>
  <c r="G109"/>
  <c r="H109"/>
  <c r="N109"/>
  <c r="A108"/>
  <c r="B108"/>
  <c r="C108"/>
  <c r="D108"/>
  <c r="E108"/>
  <c r="F108"/>
  <c r="G108"/>
  <c r="H108"/>
  <c r="N108"/>
  <c r="A107"/>
  <c r="B107"/>
  <c r="C107"/>
  <c r="D107"/>
  <c r="E107"/>
  <c r="F107"/>
  <c r="G107"/>
  <c r="H107"/>
  <c r="N107"/>
  <c r="A106"/>
  <c r="B106"/>
  <c r="C106"/>
  <c r="D106"/>
  <c r="E106"/>
  <c r="F106"/>
  <c r="G106"/>
  <c r="H106"/>
  <c r="N106"/>
  <c r="A105"/>
  <c r="B105"/>
  <c r="C105"/>
  <c r="D105"/>
  <c r="E105"/>
  <c r="F105"/>
  <c r="G105"/>
  <c r="H105"/>
  <c r="N105"/>
  <c r="A104"/>
  <c r="B104"/>
  <c r="C104"/>
  <c r="D104"/>
  <c r="E104"/>
  <c r="F104"/>
  <c r="G104"/>
  <c r="H104"/>
  <c r="N104"/>
  <c r="A103"/>
  <c r="B103"/>
  <c r="C103"/>
  <c r="D103"/>
  <c r="E103"/>
  <c r="F103"/>
  <c r="G103"/>
  <c r="H103"/>
  <c r="N103"/>
  <c r="A102"/>
  <c r="B102"/>
  <c r="C102"/>
  <c r="D102"/>
  <c r="E102"/>
  <c r="F102"/>
  <c r="G102"/>
  <c r="H102"/>
  <c r="N102"/>
  <c r="A101"/>
  <c r="B101"/>
  <c r="C101"/>
  <c r="D101"/>
  <c r="E101"/>
  <c r="F101"/>
  <c r="G101"/>
  <c r="H101"/>
  <c r="N101"/>
  <c r="A100"/>
  <c r="B100"/>
  <c r="C100"/>
  <c r="D100"/>
  <c r="E100"/>
  <c r="F100"/>
  <c r="G100"/>
  <c r="H100"/>
  <c r="N100"/>
  <c r="A99"/>
  <c r="B99"/>
  <c r="C99"/>
  <c r="D99"/>
  <c r="E99"/>
  <c r="F99"/>
  <c r="G99"/>
  <c r="H99"/>
  <c r="N99"/>
  <c r="A98"/>
  <c r="B98"/>
  <c r="C98"/>
  <c r="D98"/>
  <c r="E98"/>
  <c r="F98"/>
  <c r="G98"/>
  <c r="H98"/>
  <c r="N98"/>
  <c r="A97"/>
  <c r="B97"/>
  <c r="C97"/>
  <c r="D97"/>
  <c r="E97"/>
  <c r="F97"/>
  <c r="G97"/>
  <c r="H97"/>
  <c r="N97"/>
  <c r="A96"/>
  <c r="B96"/>
  <c r="C96"/>
  <c r="D96"/>
  <c r="E96"/>
  <c r="F96"/>
  <c r="G96"/>
  <c r="H96"/>
  <c r="N96"/>
  <c r="A95"/>
  <c r="B95"/>
  <c r="C95"/>
  <c r="D95"/>
  <c r="E95"/>
  <c r="F95"/>
  <c r="G95"/>
  <c r="H95"/>
  <c r="N95"/>
  <c r="A94"/>
  <c r="B94"/>
  <c r="C94"/>
  <c r="D94"/>
  <c r="E94"/>
  <c r="F94"/>
  <c r="G94"/>
  <c r="H94"/>
  <c r="N94"/>
  <c r="A93"/>
  <c r="B93"/>
  <c r="C93"/>
  <c r="D93"/>
  <c r="E93"/>
  <c r="F93"/>
  <c r="G93"/>
  <c r="H93"/>
  <c r="N93"/>
  <c r="A92"/>
  <c r="B92"/>
  <c r="C92"/>
  <c r="D92"/>
  <c r="E92"/>
  <c r="F92"/>
  <c r="G92"/>
  <c r="H92"/>
  <c r="N92"/>
  <c r="A91"/>
  <c r="B91"/>
  <c r="C91"/>
  <c r="D91"/>
  <c r="E91"/>
  <c r="F91"/>
  <c r="G91"/>
  <c r="H91"/>
  <c r="N91"/>
  <c r="A90"/>
  <c r="B90"/>
  <c r="C90"/>
  <c r="D90"/>
  <c r="E90"/>
  <c r="F90"/>
  <c r="G90"/>
  <c r="H90"/>
  <c r="N90"/>
  <c r="A89"/>
  <c r="B89"/>
  <c r="C89"/>
  <c r="D89"/>
  <c r="E89"/>
  <c r="F89"/>
  <c r="G89"/>
  <c r="H89"/>
  <c r="N89"/>
  <c r="A88"/>
  <c r="B88"/>
  <c r="C88"/>
  <c r="D88"/>
  <c r="E88"/>
  <c r="F88"/>
  <c r="G88"/>
  <c r="H88"/>
  <c r="N88"/>
  <c r="A87"/>
  <c r="B87"/>
  <c r="C87"/>
  <c r="D87"/>
  <c r="E87"/>
  <c r="F87"/>
  <c r="G87"/>
  <c r="H87"/>
  <c r="N87"/>
  <c r="A86"/>
  <c r="B86"/>
  <c r="C86"/>
  <c r="D86"/>
  <c r="E86"/>
  <c r="F86"/>
  <c r="G86"/>
  <c r="H86"/>
  <c r="N86"/>
  <c r="A85"/>
  <c r="B85"/>
  <c r="C85"/>
  <c r="D85"/>
  <c r="E85"/>
  <c r="F85"/>
  <c r="G85"/>
  <c r="H85"/>
  <c r="N85"/>
  <c r="A84"/>
  <c r="B84"/>
  <c r="C84"/>
  <c r="D84"/>
  <c r="E84"/>
  <c r="F84"/>
  <c r="G84"/>
  <c r="H84"/>
  <c r="N84"/>
  <c r="A83"/>
  <c r="B83"/>
  <c r="C83"/>
  <c r="D83"/>
  <c r="E83"/>
  <c r="F83"/>
  <c r="G83"/>
  <c r="H83"/>
  <c r="N83"/>
  <c r="A82"/>
  <c r="B82"/>
  <c r="C82"/>
  <c r="D82"/>
  <c r="E82"/>
  <c r="F82"/>
  <c r="G82"/>
  <c r="H82"/>
  <c r="N82"/>
  <c r="A81"/>
  <c r="B81"/>
  <c r="C81"/>
  <c r="D81"/>
  <c r="E81"/>
  <c r="F81"/>
  <c r="G81"/>
  <c r="H81"/>
  <c r="N81"/>
  <c r="A80"/>
  <c r="B80"/>
  <c r="C80"/>
  <c r="D80"/>
  <c r="E80"/>
  <c r="F80"/>
  <c r="G80"/>
  <c r="H80"/>
  <c r="N80"/>
  <c r="A79"/>
  <c r="B79"/>
  <c r="C79"/>
  <c r="D79"/>
  <c r="E79"/>
  <c r="F79"/>
  <c r="G79"/>
  <c r="H79"/>
  <c r="N79"/>
  <c r="A78"/>
  <c r="B78"/>
  <c r="C78"/>
  <c r="D78"/>
  <c r="E78"/>
  <c r="F78"/>
  <c r="G78"/>
  <c r="H78"/>
  <c r="N78"/>
  <c r="A77"/>
  <c r="B77"/>
  <c r="C77"/>
  <c r="D77"/>
  <c r="E77"/>
  <c r="F77"/>
  <c r="G77"/>
  <c r="H77"/>
  <c r="N77"/>
  <c r="A76"/>
  <c r="B76"/>
  <c r="C76"/>
  <c r="D76"/>
  <c r="E76"/>
  <c r="F76"/>
  <c r="G76"/>
  <c r="H76"/>
  <c r="N76"/>
  <c r="A75"/>
  <c r="B75"/>
  <c r="C75"/>
  <c r="D75"/>
  <c r="E75"/>
  <c r="F75"/>
  <c r="G75"/>
  <c r="H75"/>
  <c r="N75"/>
  <c r="A74"/>
  <c r="B74"/>
  <c r="C74"/>
  <c r="D74"/>
  <c r="E74"/>
  <c r="F74"/>
  <c r="G74"/>
  <c r="H74"/>
  <c r="N74"/>
  <c r="A73"/>
  <c r="B73"/>
  <c r="C73"/>
  <c r="D73"/>
  <c r="E73"/>
  <c r="F73"/>
  <c r="G73"/>
  <c r="H73"/>
  <c r="N73"/>
  <c r="A72"/>
  <c r="B72"/>
  <c r="C72"/>
  <c r="D72"/>
  <c r="E72"/>
  <c r="F72"/>
  <c r="G72"/>
  <c r="H72"/>
  <c r="N72"/>
  <c r="A71"/>
  <c r="B71"/>
  <c r="C71"/>
  <c r="D71"/>
  <c r="E71"/>
  <c r="F71"/>
  <c r="G71"/>
  <c r="H71"/>
  <c r="N71"/>
  <c r="A70"/>
  <c r="B70"/>
  <c r="C70"/>
  <c r="D70"/>
  <c r="E70"/>
  <c r="F70"/>
  <c r="G70"/>
  <c r="H70"/>
  <c r="N70"/>
  <c r="A69"/>
  <c r="B69"/>
  <c r="C69"/>
  <c r="D69"/>
  <c r="E69"/>
  <c r="F69"/>
  <c r="G69"/>
  <c r="H69"/>
  <c r="N69"/>
  <c r="A68"/>
  <c r="B68"/>
  <c r="C68"/>
  <c r="D68"/>
  <c r="E68"/>
  <c r="F68"/>
  <c r="G68"/>
  <c r="H68"/>
  <c r="N68"/>
  <c r="A67"/>
  <c r="B67"/>
  <c r="C67"/>
  <c r="D67"/>
  <c r="E67"/>
  <c r="F67"/>
  <c r="G67"/>
  <c r="H67"/>
  <c r="N67"/>
  <c r="A66"/>
  <c r="B66"/>
  <c r="C66"/>
  <c r="D66"/>
  <c r="E66"/>
  <c r="F66"/>
  <c r="G66"/>
  <c r="H66"/>
  <c r="N66"/>
  <c r="A65"/>
  <c r="B65"/>
  <c r="C65"/>
  <c r="D65"/>
  <c r="E65"/>
  <c r="F65"/>
  <c r="G65"/>
  <c r="H65"/>
  <c r="N65"/>
  <c r="A64"/>
  <c r="B64"/>
  <c r="C64"/>
  <c r="D64"/>
  <c r="E64"/>
  <c r="F64"/>
  <c r="G64"/>
  <c r="H64"/>
  <c r="N64"/>
  <c r="A63"/>
  <c r="B63"/>
  <c r="C63"/>
  <c r="D63"/>
  <c r="E63"/>
  <c r="F63"/>
  <c r="G63"/>
  <c r="H63"/>
  <c r="N63"/>
  <c r="A62"/>
  <c r="B62"/>
  <c r="C62"/>
  <c r="D62"/>
  <c r="E62"/>
  <c r="F62"/>
  <c r="G62"/>
  <c r="H62"/>
  <c r="N62"/>
  <c r="A61"/>
  <c r="B61"/>
  <c r="C61"/>
  <c r="D61"/>
  <c r="E61"/>
  <c r="F61"/>
  <c r="G61"/>
  <c r="H61"/>
  <c r="N61"/>
  <c r="A60"/>
  <c r="B60"/>
  <c r="C60"/>
  <c r="D60"/>
  <c r="E60"/>
  <c r="F60"/>
  <c r="G60"/>
  <c r="H60"/>
  <c r="N60"/>
  <c r="A59"/>
  <c r="B59"/>
  <c r="C59"/>
  <c r="D59"/>
  <c r="E59"/>
  <c r="F59"/>
  <c r="G59"/>
  <c r="H59"/>
  <c r="N59"/>
  <c r="A58"/>
  <c r="B58"/>
  <c r="C58"/>
  <c r="D58"/>
  <c r="E58"/>
  <c r="F58"/>
  <c r="G58"/>
  <c r="H58"/>
  <c r="N58"/>
  <c r="A57"/>
  <c r="B57"/>
  <c r="C57"/>
  <c r="D57"/>
  <c r="E57"/>
  <c r="F57"/>
  <c r="G57"/>
  <c r="H57"/>
  <c r="N57"/>
  <c r="A56"/>
  <c r="B56"/>
  <c r="C56"/>
  <c r="D56"/>
  <c r="E56"/>
  <c r="F56"/>
  <c r="G56"/>
  <c r="H56"/>
  <c r="N56"/>
  <c r="A55"/>
  <c r="B55"/>
  <c r="C55"/>
  <c r="D55"/>
  <c r="E55"/>
  <c r="F55"/>
  <c r="G55"/>
  <c r="H55"/>
  <c r="N55"/>
  <c r="A54"/>
  <c r="B54"/>
  <c r="C54"/>
  <c r="D54"/>
  <c r="E54"/>
  <c r="F54"/>
  <c r="G54"/>
  <c r="H54"/>
  <c r="N54"/>
  <c r="A53"/>
  <c r="B53"/>
  <c r="C53"/>
  <c r="D53"/>
  <c r="E53"/>
  <c r="F53"/>
  <c r="G53"/>
  <c r="H53"/>
  <c r="N53"/>
  <c r="A52"/>
  <c r="B52"/>
  <c r="C52"/>
  <c r="D52"/>
  <c r="E52"/>
  <c r="F52"/>
  <c r="G52"/>
  <c r="H52"/>
  <c r="N52"/>
  <c r="A51"/>
  <c r="B51"/>
  <c r="C51"/>
  <c r="D51"/>
  <c r="E51"/>
  <c r="F51"/>
  <c r="G51"/>
  <c r="H51"/>
  <c r="N51"/>
  <c r="A50"/>
  <c r="B50"/>
  <c r="C50"/>
  <c r="D50"/>
  <c r="E50"/>
  <c r="F50"/>
  <c r="G50"/>
  <c r="H50"/>
  <c r="N50"/>
  <c r="A49"/>
  <c r="B49"/>
  <c r="C49"/>
  <c r="D49"/>
  <c r="E49"/>
  <c r="F49"/>
  <c r="G49"/>
  <c r="H49"/>
  <c r="N49"/>
  <c r="A48"/>
  <c r="B48"/>
  <c r="C48"/>
  <c r="D48"/>
  <c r="E48"/>
  <c r="F48"/>
  <c r="G48"/>
  <c r="H48"/>
  <c r="N48"/>
  <c r="A47"/>
  <c r="B47"/>
  <c r="C47"/>
  <c r="D47"/>
  <c r="E47"/>
  <c r="F47"/>
  <c r="G47"/>
  <c r="H47"/>
  <c r="N47"/>
  <c r="A46"/>
  <c r="B46"/>
  <c r="C46"/>
  <c r="D46"/>
  <c r="E46"/>
  <c r="F46"/>
  <c r="G46"/>
  <c r="H46"/>
  <c r="N46"/>
  <c r="A45"/>
  <c r="B45"/>
  <c r="C45"/>
  <c r="D45"/>
  <c r="E45"/>
  <c r="F45"/>
  <c r="G45"/>
  <c r="H45"/>
  <c r="N45"/>
  <c r="A44"/>
  <c r="B44"/>
  <c r="C44"/>
  <c r="D44"/>
  <c r="E44"/>
  <c r="F44"/>
  <c r="G44"/>
  <c r="H44"/>
  <c r="N44"/>
  <c r="A43"/>
  <c r="B43"/>
  <c r="C43"/>
  <c r="D43"/>
  <c r="E43"/>
  <c r="F43"/>
  <c r="G43"/>
  <c r="H43"/>
  <c r="N43"/>
  <c r="A42"/>
  <c r="B42"/>
  <c r="C42"/>
  <c r="D42"/>
  <c r="E42"/>
  <c r="F42"/>
  <c r="G42"/>
  <c r="H42"/>
  <c r="N42"/>
  <c r="A41"/>
  <c r="B41"/>
  <c r="C41"/>
  <c r="D41"/>
  <c r="E41"/>
  <c r="F41"/>
  <c r="G41"/>
  <c r="H41"/>
  <c r="N41"/>
  <c r="A40"/>
  <c r="B40"/>
  <c r="C40"/>
  <c r="D40"/>
  <c r="E40"/>
  <c r="F40"/>
  <c r="G40"/>
  <c r="H40"/>
  <c r="N40"/>
  <c r="A39"/>
  <c r="B39"/>
  <c r="C39"/>
  <c r="D39"/>
  <c r="E39"/>
  <c r="F39"/>
  <c r="G39"/>
  <c r="H39"/>
  <c r="N39"/>
  <c r="A38"/>
  <c r="B38"/>
  <c r="C38"/>
  <c r="D38"/>
  <c r="E38"/>
  <c r="F38"/>
  <c r="G38"/>
  <c r="H38"/>
  <c r="N38"/>
  <c r="A37"/>
  <c r="B37"/>
  <c r="C37"/>
  <c r="D37"/>
  <c r="E37"/>
  <c r="F37"/>
  <c r="G37"/>
  <c r="H37"/>
  <c r="N37"/>
  <c r="A36"/>
  <c r="B36"/>
  <c r="C36"/>
  <c r="D36"/>
  <c r="E36"/>
  <c r="F36"/>
  <c r="G36"/>
  <c r="H36"/>
  <c r="N36"/>
  <c r="A35"/>
  <c r="B35"/>
  <c r="C35"/>
  <c r="D35"/>
  <c r="E35"/>
  <c r="F35"/>
  <c r="G35"/>
  <c r="H35"/>
  <c r="N35"/>
  <c r="A33"/>
  <c r="C33"/>
  <c r="D33"/>
  <c r="N33"/>
  <c r="A32"/>
  <c r="C32"/>
  <c r="D32"/>
  <c r="N32"/>
  <c r="A31"/>
  <c r="C31"/>
  <c r="D31"/>
  <c r="N31"/>
  <c r="A30"/>
  <c r="C30"/>
  <c r="D30"/>
  <c r="N30"/>
  <c r="A29"/>
  <c r="C29"/>
  <c r="D29"/>
  <c r="N29"/>
  <c r="A28"/>
  <c r="C28"/>
  <c r="D28"/>
  <c r="N28"/>
  <c r="A27"/>
  <c r="C27"/>
  <c r="D27"/>
  <c r="N27"/>
  <c r="A26"/>
  <c r="C26"/>
  <c r="D26"/>
  <c r="N26"/>
  <c r="A25"/>
  <c r="C25"/>
  <c r="D25"/>
  <c r="N25"/>
  <c r="A24"/>
  <c r="C24"/>
  <c r="D24"/>
  <c r="N24"/>
  <c r="A23"/>
  <c r="C23"/>
  <c r="D23"/>
  <c r="N23"/>
  <c r="A22"/>
  <c r="C22"/>
  <c r="D22"/>
  <c r="N22"/>
  <c r="A21"/>
  <c r="C21"/>
  <c r="D21"/>
  <c r="N21"/>
  <c r="A20"/>
  <c r="C20"/>
  <c r="D20"/>
  <c r="N20"/>
  <c r="A19"/>
  <c r="C19"/>
  <c r="D19"/>
  <c r="N19"/>
  <c r="A18"/>
  <c r="C18"/>
  <c r="D18"/>
  <c r="N18"/>
  <c r="A17"/>
  <c r="C17"/>
  <c r="D17"/>
  <c r="N17"/>
  <c r="A16"/>
  <c r="C16"/>
  <c r="D16"/>
  <c r="N16"/>
  <c r="A15"/>
  <c r="C15"/>
  <c r="D15"/>
  <c r="N15"/>
  <c r="A14"/>
  <c r="C14"/>
  <c r="D14"/>
  <c r="N14"/>
  <c r="A13"/>
  <c r="C13"/>
  <c r="D13"/>
  <c r="N13"/>
  <c r="A12"/>
  <c r="C12"/>
  <c r="D12"/>
  <c r="N12"/>
  <c r="A11"/>
  <c r="C11"/>
  <c r="D11"/>
  <c r="N11"/>
  <c r="A10"/>
  <c r="C10"/>
  <c r="D10"/>
  <c r="N10"/>
  <c r="A9"/>
  <c r="C9"/>
  <c r="D9"/>
  <c r="N9"/>
  <c r="A8"/>
  <c r="C8"/>
  <c r="D8"/>
  <c r="N8"/>
  <c r="A7"/>
  <c r="C7"/>
  <c r="D7"/>
  <c r="N7"/>
  <c r="A6"/>
  <c r="C6"/>
  <c r="D6"/>
  <c r="N6"/>
  <c r="A5"/>
  <c r="C5"/>
  <c r="D5"/>
  <c r="N5"/>
  <c r="A4"/>
  <c r="C4"/>
  <c r="D4"/>
  <c r="N4"/>
  <c r="A3"/>
  <c r="C3"/>
  <c r="D3"/>
  <c r="N3"/>
  <c r="A2"/>
  <c r="C2"/>
  <c r="D2"/>
  <c r="N2"/>
</calcChain>
</file>

<file path=xl/comments1.xml><?xml version="1.0" encoding="utf-8"?>
<comments xmlns="http://schemas.openxmlformats.org/spreadsheetml/2006/main">
  <authors>
    <author>XiTongTianDi</author>
  </authors>
  <commentList>
    <comment ref="E1" authorId="0">
      <text>
        <r>
          <rPr>
            <b/>
            <sz val="9"/>
            <color indexed="81"/>
            <rFont val="Tahoma"/>
            <family val="2"/>
          </rPr>
          <t>0-</t>
        </r>
        <r>
          <rPr>
            <b/>
            <sz val="9"/>
            <color indexed="81"/>
            <rFont val="宋体"/>
            <family val="3"/>
            <charset val="134"/>
          </rPr>
          <t>金币购买或宝箱奖励获得</t>
        </r>
        <r>
          <rPr>
            <b/>
            <sz val="9"/>
            <color indexed="81"/>
            <rFont val="Tahoma"/>
            <family val="2"/>
          </rPr>
          <t xml:space="preserve">
1-</t>
        </r>
        <r>
          <rPr>
            <b/>
            <sz val="9"/>
            <color indexed="81"/>
            <rFont val="宋体"/>
            <family val="3"/>
            <charset val="134"/>
          </rPr>
          <t>只能宝箱奖励获得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XiTongTianDi</author>
  </authors>
  <commentList>
    <comment ref="F2" authorId="0">
      <text>
        <r>
          <rPr>
            <b/>
            <sz val="9"/>
            <color indexed="81"/>
            <rFont val="Tahoma"/>
            <family val="2"/>
          </rPr>
          <t>0-Object</t>
        </r>
        <r>
          <rPr>
            <b/>
            <sz val="9"/>
            <color indexed="81"/>
            <rFont val="宋体"/>
            <family val="3"/>
            <charset val="134"/>
          </rPr>
          <t>具体物品</t>
        </r>
        <r>
          <rPr>
            <b/>
            <sz val="9"/>
            <color indexed="81"/>
            <rFont val="Tahoma"/>
            <family val="2"/>
          </rPr>
          <t xml:space="preserve">
1-Formula</t>
        </r>
        <r>
          <rPr>
            <b/>
            <sz val="9"/>
            <color indexed="81"/>
            <rFont val="宋体"/>
            <family val="3"/>
            <charset val="134"/>
          </rPr>
          <t>产出规则</t>
        </r>
      </text>
    </comment>
    <comment ref="I2" authorId="0">
      <text>
        <r>
          <rPr>
            <b/>
            <sz val="9"/>
            <color indexed="81"/>
            <rFont val="Tahoma"/>
            <family val="2"/>
          </rPr>
          <t>0-Object</t>
        </r>
        <r>
          <rPr>
            <b/>
            <sz val="9"/>
            <color indexed="81"/>
            <rFont val="宋体"/>
            <family val="3"/>
            <charset val="134"/>
          </rPr>
          <t xml:space="preserve">具体物品
</t>
        </r>
        <r>
          <rPr>
            <b/>
            <sz val="9"/>
            <color indexed="81"/>
            <rFont val="Tahoma"/>
            <family val="2"/>
          </rPr>
          <t>1-Formula</t>
        </r>
        <r>
          <rPr>
            <b/>
            <sz val="9"/>
            <color indexed="81"/>
            <rFont val="宋体"/>
            <family val="3"/>
            <charset val="134"/>
          </rPr>
          <t>产出规则</t>
        </r>
      </text>
    </comment>
    <comment ref="L2" authorId="0">
      <text>
        <r>
          <rPr>
            <b/>
            <sz val="9"/>
            <color indexed="81"/>
            <rFont val="Tahoma"/>
            <family val="2"/>
          </rPr>
          <t>0-Object</t>
        </r>
        <r>
          <rPr>
            <b/>
            <sz val="9"/>
            <color indexed="81"/>
            <rFont val="宋体"/>
            <family val="3"/>
            <charset val="134"/>
          </rPr>
          <t xml:space="preserve">具体物品
</t>
        </r>
        <r>
          <rPr>
            <b/>
            <sz val="9"/>
            <color indexed="81"/>
            <rFont val="Tahoma"/>
            <family val="2"/>
          </rPr>
          <t>1-Formula</t>
        </r>
        <r>
          <rPr>
            <b/>
            <sz val="9"/>
            <color indexed="81"/>
            <rFont val="宋体"/>
            <family val="3"/>
            <charset val="134"/>
          </rPr>
          <t>产出规则</t>
        </r>
      </text>
    </comment>
  </commentList>
</comments>
</file>

<file path=xl/comments3.xml><?xml version="1.0" encoding="utf-8"?>
<comments xmlns="http://schemas.openxmlformats.org/spreadsheetml/2006/main">
  <authors>
    <author>XiTongTianDi</author>
  </authors>
  <commentList>
    <comment ref="F1" authorId="0">
      <text>
        <r>
          <rPr>
            <b/>
            <sz val="9"/>
            <color indexed="81"/>
            <rFont val="Tahoma"/>
            <family val="2"/>
          </rPr>
          <t>1-all</t>
        </r>
        <r>
          <rPr>
            <b/>
            <sz val="9"/>
            <color indexed="81"/>
            <rFont val="宋体"/>
            <family val="3"/>
            <charset val="134"/>
          </rPr>
          <t xml:space="preserve">或空，代表随机全部
</t>
        </r>
        <r>
          <rPr>
            <b/>
            <sz val="9"/>
            <color indexed="81"/>
            <rFont val="Tahoma"/>
            <family val="2"/>
          </rPr>
          <t>2-</t>
        </r>
        <r>
          <rPr>
            <b/>
            <sz val="9"/>
            <color indexed="81"/>
            <rFont val="宋体"/>
            <family val="3"/>
            <charset val="134"/>
          </rPr>
          <t>若干</t>
        </r>
        <r>
          <rPr>
            <b/>
            <sz val="9"/>
            <color indexed="81"/>
            <rFont val="Tahoma"/>
            <family val="2"/>
          </rPr>
          <t>ID</t>
        </r>
        <r>
          <rPr>
            <b/>
            <sz val="9"/>
            <color indexed="81"/>
            <rFont val="宋体"/>
            <family val="3"/>
            <charset val="134"/>
          </rPr>
          <t>号用英文逗号隔开，代表随机指定的集合</t>
        </r>
      </text>
    </comment>
  </commentList>
</comments>
</file>

<file path=xl/comments4.xml><?xml version="1.0" encoding="utf-8"?>
<comments xmlns="http://schemas.openxmlformats.org/spreadsheetml/2006/main">
  <authors>
    <author>XiTongTianDi</author>
  </authors>
  <commentList>
    <comment ref="E1" authorId="0">
      <text>
        <r>
          <rPr>
            <b/>
            <sz val="9"/>
            <color indexed="81"/>
            <rFont val="Tahoma"/>
            <family val="2"/>
          </rPr>
          <t>0-</t>
        </r>
        <r>
          <rPr>
            <b/>
            <sz val="9"/>
            <color indexed="81"/>
            <rFont val="宋体"/>
            <family val="3"/>
            <charset val="134"/>
          </rPr>
          <t>金币</t>
        </r>
        <r>
          <rPr>
            <b/>
            <sz val="9"/>
            <color indexed="81"/>
            <rFont val="Tahoma"/>
            <family val="2"/>
          </rPr>
          <t xml:space="preserve">
1-</t>
        </r>
        <r>
          <rPr>
            <b/>
            <sz val="9"/>
            <color indexed="81"/>
            <rFont val="宋体"/>
            <family val="3"/>
            <charset val="134"/>
          </rPr>
          <t>宝箱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1" authorId="0">
      <text>
        <r>
          <rPr>
            <b/>
            <sz val="9"/>
            <color indexed="81"/>
            <rFont val="Tahoma"/>
            <family val="2"/>
          </rPr>
          <t>0-</t>
        </r>
        <r>
          <rPr>
            <b/>
            <sz val="9"/>
            <color indexed="81"/>
            <rFont val="宋体"/>
            <family val="3"/>
            <charset val="134"/>
          </rPr>
          <t xml:space="preserve">只播放
</t>
        </r>
        <r>
          <rPr>
            <b/>
            <sz val="9"/>
            <color indexed="81"/>
            <rFont val="Tahoma"/>
            <family val="2"/>
          </rPr>
          <t>1-</t>
        </r>
        <r>
          <rPr>
            <b/>
            <sz val="9"/>
            <color indexed="81"/>
            <rFont val="宋体"/>
            <family val="3"/>
            <charset val="134"/>
          </rPr>
          <t>饮水消失</t>
        </r>
        <r>
          <rPr>
            <b/>
            <sz val="9"/>
            <color indexed="81"/>
            <rFont val="Tahoma"/>
            <family val="2"/>
          </rPr>
          <t>(2</t>
        </r>
        <r>
          <rPr>
            <b/>
            <sz val="9"/>
            <color indexed="81"/>
            <rFont val="宋体"/>
            <family val="3"/>
            <charset val="134"/>
          </rPr>
          <t>段动画</t>
        </r>
        <r>
          <rPr>
            <b/>
            <sz val="9"/>
            <color indexed="81"/>
            <rFont val="Tahoma"/>
            <family val="2"/>
          </rPr>
          <t>)
2-</t>
        </r>
        <r>
          <rPr>
            <b/>
            <sz val="9"/>
            <color indexed="81"/>
            <rFont val="宋体"/>
            <family val="3"/>
            <charset val="134"/>
          </rPr>
          <t>饮水消失</t>
        </r>
        <r>
          <rPr>
            <b/>
            <sz val="9"/>
            <color indexed="81"/>
            <rFont val="Tahoma"/>
            <family val="2"/>
          </rPr>
          <t>(3</t>
        </r>
        <r>
          <rPr>
            <b/>
            <sz val="9"/>
            <color indexed="81"/>
            <rFont val="宋体"/>
            <family val="3"/>
            <charset val="134"/>
          </rPr>
          <t>段动画</t>
        </r>
        <r>
          <rPr>
            <b/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<sst xmlns="http://schemas.openxmlformats.org/spreadsheetml/2006/main" count="6131" uniqueCount="2781">
  <si>
    <t>ID</t>
  </si>
  <si>
    <t>Type</t>
  </si>
  <si>
    <t>Name</t>
  </si>
  <si>
    <t>getImage</t>
  </si>
  <si>
    <t>Icon</t>
  </si>
  <si>
    <t>StoryBg</t>
  </si>
  <si>
    <t>AudioId</t>
  </si>
  <si>
    <t>Description</t>
  </si>
  <si>
    <t>PetType</t>
  </si>
  <si>
    <t>Image</t>
  </si>
  <si>
    <t>Audio</t>
  </si>
  <si>
    <t>Animation</t>
  </si>
  <si>
    <t>Preview</t>
  </si>
  <si>
    <t>输出</t>
  </si>
  <si>
    <t>输入</t>
  </si>
  <si>
    <t>atom_icon0001</t>
  </si>
  <si>
    <t>Sea/1-1-128</t>
  </si>
  <si>
    <t>Ocean/imgNim01011</t>
  </si>
  <si>
    <t>&lt;Item Id="40001" Type="4" Name="nim0101" getImage="Home_box_nim_ocean brim01 (1)" Icon="" StoryBg="" AudioId="" Description=""/&gt;</t>
  </si>
  <si>
    <t>atom_icon0022</t>
  </si>
  <si>
    <t>Sea/1-2-128</t>
  </si>
  <si>
    <t>Ocean/imgNim01012</t>
  </si>
  <si>
    <t>&lt;Item Id="40002" Type="4" Name="nim0102" getImage="Home_box_nim_ocean brim02 (1)" Icon="" StoryBg="" AudioId="" Description=""/&gt;</t>
  </si>
  <si>
    <t>atom_icon0002</t>
  </si>
  <si>
    <t>Sea/2-1-128</t>
  </si>
  <si>
    <t>Ocean/imgNim01021</t>
  </si>
  <si>
    <t>&lt;Item Id="40003" Type="4" Name="nim0103" getImage="Home_box_nim_ocean brim01 (2)" Icon="" StoryBg="" AudioId="" Description=""/&gt;</t>
  </si>
  <si>
    <t>atom_icon0023</t>
  </si>
  <si>
    <t>Sea/2-2-128</t>
  </si>
  <si>
    <t>Ocean/imgNim01022</t>
  </si>
  <si>
    <t>&lt;Item Id="40004" Type="4" Name="nim0104" getImage="Home_box_nim_ocean brim02 (2)" Icon="" StoryBg="" AudioId="" Description=""/&gt;</t>
  </si>
  <si>
    <t>atom_icon0003</t>
  </si>
  <si>
    <t>Sea/3-1-128</t>
  </si>
  <si>
    <t>Ocean/imgNim01031</t>
  </si>
  <si>
    <t>&lt;Item Id="40005" Type="4" Name="nim0105" getImage="Home_box_nim_ocean brim01 (3)" Icon="" StoryBg="" AudioId="" Description=""/&gt;</t>
  </si>
  <si>
    <t>atom_icon0024</t>
  </si>
  <si>
    <t>Sea/3-2-128</t>
  </si>
  <si>
    <t>Ocean/imgNim01032</t>
  </si>
  <si>
    <t>&lt;Item Id="40006" Type="4" Name="nim0106" getImage="Home_box_nim_ocean brim02 (3)" Icon="" StoryBg="" AudioId="" Description=""/&gt;</t>
  </si>
  <si>
    <t>atom_icon0004</t>
  </si>
  <si>
    <t>Sea/4-1-128</t>
  </si>
  <si>
    <t>Ocean/imgNim01041</t>
  </si>
  <si>
    <t>&lt;Item Id="40007" Type="4" Name="nim0107" getImage="Home_box_nim_ocean brim01 (4)" Icon="" StoryBg="" AudioId="" Description=""/&gt;</t>
  </si>
  <si>
    <t>atom_icon0025</t>
  </si>
  <si>
    <t>Sea/4-2-128</t>
  </si>
  <si>
    <t>Ocean/imgNim01042</t>
  </si>
  <si>
    <t>&lt;Item Id="40008" Type="4" Name="nim0108" getImage="Home_box_nim_ocean brim02 (4)" Icon="" StoryBg="" AudioId="" Description=""/&gt;</t>
  </si>
  <si>
    <t>atom_icon0005</t>
  </si>
  <si>
    <t>Sea/5-1-128</t>
  </si>
  <si>
    <t>Ocean/imgNim01051</t>
  </si>
  <si>
    <t>&lt;Item Id="40009" Type="4" Name="nim0109" getImage="Home_box_nim_ocean brim01 (5)" Icon="" StoryBg="" AudioId="" Description=""/&gt;</t>
  </si>
  <si>
    <t>atom_icon0026</t>
  </si>
  <si>
    <t>Sea/5-2-128</t>
  </si>
  <si>
    <t>Ocean/imgNim01052</t>
  </si>
  <si>
    <t>&lt;Item Id="40010" Type="4" Name="nim0110" getImage="Home_box_nim_ocean brim02 (5)" Icon="" StoryBg="" AudioId="" Description=""/&gt;</t>
  </si>
  <si>
    <t>atom_icon0006</t>
  </si>
  <si>
    <t>Sea/6-1-128</t>
  </si>
  <si>
    <t>Ocean/imgNim01061</t>
  </si>
  <si>
    <t>&lt;Item Id="40011" Type="4" Name="nim0111" getImage="Home_box_nim_ocean brim01 (6)" Icon="" StoryBg="" AudioId="" Description=""/&gt;</t>
  </si>
  <si>
    <t>atom_icon0027</t>
  </si>
  <si>
    <t>Sea/6-2-128</t>
  </si>
  <si>
    <t>Ocean/imgNim01062</t>
  </si>
  <si>
    <t>&lt;Item Id="40012" Type="4" Name="nim0112" getImage="Home_box_nim_ocean brim02 (6)" Icon="" StoryBg="" AudioId="" Description=""/&gt;</t>
  </si>
  <si>
    <t>atom_icon0007</t>
  </si>
  <si>
    <t>Sea/7-1-128</t>
  </si>
  <si>
    <t>Ocean/imgNim01071</t>
  </si>
  <si>
    <t>&lt;Item Id="40013" Type="4" Name="nim0113" getImage="Home_box_nim_ocean brim01 (7)" Icon="" StoryBg="" AudioId="" Description=""/&gt;</t>
  </si>
  <si>
    <t>atom_icon0028</t>
  </si>
  <si>
    <t>Sea/7-2-128</t>
  </si>
  <si>
    <t>Ocean/imgNim01072</t>
  </si>
  <si>
    <t>&lt;Item Id="40014" Type="4" Name="nim0114" getImage="Home_box_nim_ocean brim02 (7)" Icon="" StoryBg="" AudioId="" Description=""/&gt;</t>
  </si>
  <si>
    <t>atom_icon0008</t>
  </si>
  <si>
    <t>Sea/8-1-128</t>
  </si>
  <si>
    <t>Ocean/imgNim01081</t>
  </si>
  <si>
    <t>&lt;Item Id="40015" Type="4" Name="nim0115" getImage="Home_box_nim_ocean brim01 (8)" Icon="" StoryBg="" AudioId="" Description=""/&gt;</t>
  </si>
  <si>
    <t>atom_icon0029</t>
  </si>
  <si>
    <t>Sea/8-2-128</t>
  </si>
  <si>
    <t>Ocean/imgNim01082</t>
  </si>
  <si>
    <t>&lt;Item Id="40016" Type="4" Name="nim0116" getImage="Home_box_nim_ocean brim02 (8)" Icon="" StoryBg="" AudioId="" Description=""/&gt;</t>
  </si>
  <si>
    <t>atom_icon0009</t>
  </si>
  <si>
    <t>Sea/9-1-128</t>
  </si>
  <si>
    <t>Ocean/imgNim01091</t>
  </si>
  <si>
    <t>&lt;Item Id="40017" Type="4" Name="nim0117" getImage="Home_box_nim_ocean brim01 (9)" Icon="" StoryBg="" AudioId="" Description=""/&gt;</t>
  </si>
  <si>
    <t>atom_icon0030</t>
  </si>
  <si>
    <t>Sea/9-2-128</t>
  </si>
  <si>
    <t>Ocean/imgNim01092</t>
  </si>
  <si>
    <t>&lt;Item Id="40018" Type="4" Name="nim0118" getImage="Home_box_nim_ocean brim02 (9)" Icon="" StoryBg="" AudioId="" Description=""/&gt;</t>
  </si>
  <si>
    <t>atom_icon0010</t>
  </si>
  <si>
    <t>Sea/10-1-128</t>
  </si>
  <si>
    <t>Ocean/imgNim01101</t>
  </si>
  <si>
    <t>&lt;Item Id="40019" Type="4" Name="nim0119" getImage="Home_box_nim_ocean brim01 (10)" Icon="" StoryBg="" AudioId="" Description=""/&gt;</t>
  </si>
  <si>
    <t>atom_icon0031</t>
  </si>
  <si>
    <t>Sea/10-2-128</t>
  </si>
  <si>
    <t>Ocean/imgNim01102</t>
  </si>
  <si>
    <t>&lt;Item Id="40020" Type="4" Name="nim0120" getImage="Home_box_nim_ocean brim02 (10)" Icon="" StoryBg="" AudioId="" Description=""/&gt;</t>
  </si>
  <si>
    <t>atom_icon0011</t>
  </si>
  <si>
    <t>Sea/11-1-128</t>
  </si>
  <si>
    <t>Ocean/imgNim01111</t>
  </si>
  <si>
    <t>&lt;Item Id="40021" Type="4" Name="nim0121" getImage="Home_box_nim_ocean brim01 (11)" Icon="" StoryBg="" AudioId="" Description=""/&gt;</t>
  </si>
  <si>
    <t>atom_icon0032</t>
  </si>
  <si>
    <t>Sea/11-2-128</t>
  </si>
  <si>
    <t>Ocean/imgNim01112</t>
  </si>
  <si>
    <t>&lt;Item Id="40022" Type="4" Name="nim0122" getImage="Home_box_nim_ocean brim02 (11)" Icon="" StoryBg="" AudioId="" Description=""/&gt;</t>
  </si>
  <si>
    <t>atom_icon0012</t>
  </si>
  <si>
    <t>Sea/12-1-128</t>
  </si>
  <si>
    <t>Ocean/imgNim01121</t>
  </si>
  <si>
    <t>&lt;Item Id="40023" Type="4" Name="nim0123" getImage="Home_box_nim_ocean brim01 (12)" Icon="" StoryBg="" AudioId="" Description=""/&gt;</t>
  </si>
  <si>
    <t>atom_icon0033</t>
  </si>
  <si>
    <t>Sea/12-2-128</t>
  </si>
  <si>
    <t>Ocean/imgNim01122</t>
  </si>
  <si>
    <t>&lt;Item Id="40024" Type="4" Name="nim0124" getImage="Home_box_nim_ocean brim02 (12)" Icon="" StoryBg="" AudioId="" Description=""/&gt;</t>
  </si>
  <si>
    <t>atom_icon0013</t>
  </si>
  <si>
    <t>Sea/13-1-128</t>
  </si>
  <si>
    <t>Ocean/imgNim01131</t>
  </si>
  <si>
    <t>&lt;Item Id="40025" Type="4" Name="nim0125" getImage="Home_box_nim_ocean brim01 (13)" Icon="" StoryBg="" AudioId="" Description=""/&gt;</t>
  </si>
  <si>
    <t>atom_icon0034</t>
  </si>
  <si>
    <t>Sea/13-2-128</t>
  </si>
  <si>
    <t>Ocean/imgNim01132</t>
  </si>
  <si>
    <t>&lt;Item Id="40026" Type="4" Name="nim0126" getImage="Home_box_nim_ocean brim02 (13)" Icon="" StoryBg="" AudioId="" Description=""/&gt;</t>
  </si>
  <si>
    <t>atom_icon0014</t>
  </si>
  <si>
    <t>Sea/14-1-128</t>
  </si>
  <si>
    <t>Ocean/imgNim01141</t>
  </si>
  <si>
    <t>&lt;Item Id="40027" Type="4" Name="nim0127" getImage="Home_box_nim_ocean brim01 (14)" Icon="" StoryBg="" AudioId="" Description=""/&gt;</t>
  </si>
  <si>
    <t>atom_icon0035</t>
  </si>
  <si>
    <t>Sea/14-2-128</t>
  </si>
  <si>
    <t>Ocean/imgNim01142</t>
  </si>
  <si>
    <t>&lt;Item Id="40028" Type="4" Name="nim0128" getImage="Home_box_nim_ocean brim02 (14)" Icon="" StoryBg="" AudioId="" Description=""/&gt;</t>
  </si>
  <si>
    <t>atom_icon0015</t>
  </si>
  <si>
    <t>Sea/15-1-128</t>
  </si>
  <si>
    <t>Ocean/imgNim01151</t>
  </si>
  <si>
    <t>&lt;Item Id="40029" Type="4" Name="nim0129" getImage="Home_box_nim_ocean brim01 (15)" Icon="" StoryBg="" AudioId="" Description=""/&gt;</t>
  </si>
  <si>
    <t>atom_icon0036</t>
  </si>
  <si>
    <t>Sea/15-2-128</t>
  </si>
  <si>
    <t>Ocean/imgNim01152</t>
  </si>
  <si>
    <t>&lt;Item Id="40030" Type="4" Name="nim0130" getImage="Home_box_nim_ocean brim02 (15)" Icon="" StoryBg="" AudioId="" Description=""/&gt;</t>
  </si>
  <si>
    <t>atom_icon0016</t>
  </si>
  <si>
    <t>Sea/16-1-128</t>
  </si>
  <si>
    <t>Ocean/imgNim01161</t>
  </si>
  <si>
    <t>&lt;Item Id="40031" Type="4" Name="nim0131" getImage="Home_box_nim_ocean brim01 (16)" Icon="" StoryBg="" AudioId="" Description=""/&gt;</t>
  </si>
  <si>
    <t>atom_icon0037</t>
  </si>
  <si>
    <t>Sea/16-2-128</t>
  </si>
  <si>
    <t>Ocean/imgNim01162</t>
  </si>
  <si>
    <t>&lt;Item Id="40032" Type="4" Name="nim0132" getImage="Home_box_nim_ocean brim02 (16)" Icon="" StoryBg="" AudioId="" Description=""/&gt;</t>
  </si>
  <si>
    <t>atom_icon0017</t>
  </si>
  <si>
    <t>Sea/17-1-128</t>
  </si>
  <si>
    <t>Ocean/imgNim01171</t>
  </si>
  <si>
    <t>&lt;Item Id="40033" Type="4" Name="nim0133" getImage="Home_box_nim_ocean brim01 (17)" Icon="" StoryBg="" AudioId="" Description=""/&gt;</t>
  </si>
  <si>
    <t>atom_icon0038</t>
  </si>
  <si>
    <t>Sea/17-2-128</t>
  </si>
  <si>
    <t>Ocean/imgNim01172</t>
  </si>
  <si>
    <t>&lt;Item Id="40034" Type="4" Name="nim0134" getImage="Home_box_nim_ocean brim02 (17)" Icon="" StoryBg="" AudioId="" Description=""/&gt;</t>
  </si>
  <si>
    <t>atom_icon0018</t>
  </si>
  <si>
    <t>Sea/18-1-128</t>
  </si>
  <si>
    <t>Ocean/imgNim01181</t>
  </si>
  <si>
    <t>&lt;Item Id="40035" Type="4" Name="nim0135" getImage="Home_box_nim_ocean brim01 (18)" Icon="" StoryBg="" AudioId="" Description=""/&gt;</t>
  </si>
  <si>
    <t>atom_icon0039</t>
  </si>
  <si>
    <t>Sea/18-2-128</t>
  </si>
  <si>
    <t>Ocean/imgNim01182</t>
  </si>
  <si>
    <t>&lt;Item Id="40036" Type="4" Name="nim0136" getImage="Home_box_nim_ocean brim02 (18)" Icon="" StoryBg="" AudioId="" Description=""/&gt;</t>
  </si>
  <si>
    <t>atom_icon0019</t>
  </si>
  <si>
    <t>Sea/19-1-128</t>
  </si>
  <si>
    <t>Ocean/imgNim01191</t>
  </si>
  <si>
    <t>&lt;Item Id="40037" Type="4" Name="nim0137" getImage="Home_box_nim_ocean brim01 (19)" Icon="" StoryBg="" AudioId="" Description=""/&gt;</t>
  </si>
  <si>
    <t>atom_icon0040</t>
  </si>
  <si>
    <t>Sea/19-2-128</t>
  </si>
  <si>
    <t>Ocean/imgNim01192</t>
  </si>
  <si>
    <t>&lt;Item Id="40038" Type="4" Name="nim0138" getImage="Home_box_nim_ocean brim02 (19)" Icon="" StoryBg="" AudioId="" Description=""/&gt;</t>
  </si>
  <si>
    <t>atom_icon0020</t>
  </si>
  <si>
    <t>Sea/20-1-128</t>
  </si>
  <si>
    <t>Ocean/imgNim01201</t>
  </si>
  <si>
    <t>&lt;Item Id="40039" Type="4" Name="nim0139" getImage="Home_box_nim_ocean brim01 (20)" Icon="" StoryBg="" AudioId="" Description=""/&gt;</t>
  </si>
  <si>
    <t>atom_icon0041</t>
  </si>
  <si>
    <t>Sea/20-2-128</t>
  </si>
  <si>
    <t>Ocean/imgNim01202</t>
  </si>
  <si>
    <t>&lt;Item Id="40040" Type="4" Name="nim0140" getImage="Home_box_nim_ocean brim02 (20)" Icon="" StoryBg="" AudioId="" Description=""/&gt;</t>
  </si>
  <si>
    <t>atom_icon0021</t>
  </si>
  <si>
    <t>Sea/21-1-128</t>
  </si>
  <si>
    <t>Ocean/imgNim01211</t>
  </si>
  <si>
    <t>&lt;Item Id="40041" Type="4" Name="nim0141" getImage="Home_box_nim_ocean brim01 (21)" Icon="" StoryBg="" AudioId="" Description=""/&gt;</t>
  </si>
  <si>
    <t>atom_icon0042</t>
  </si>
  <si>
    <t>Sea/21-2-128</t>
  </si>
  <si>
    <t>Ocean/imgNim01212</t>
  </si>
  <si>
    <t>&lt;Item Id="40042" Type="4" Name="nim0142" getImage="Home_box_nim_ocean brim02 (21)" Icon="" StoryBg="" AudioId="" Description=""/&gt;</t>
  </si>
  <si>
    <t>atom_icon0043</t>
  </si>
  <si>
    <t>Forest/森林-1-1</t>
  </si>
  <si>
    <t>Forest/imgNim02011</t>
  </si>
  <si>
    <t>&lt;Item Id="40043" Type="4" Name="nim0201" getImage="Home_box_nim_wonder woods01 (1)" Icon="" StoryBg="" AudioId="" Description=""/&gt;</t>
  </si>
  <si>
    <t>atom_icon0064</t>
  </si>
  <si>
    <t>Forest/森林-1-2</t>
  </si>
  <si>
    <t>Forest/imgNim02012</t>
  </si>
  <si>
    <t>&lt;Item Id="40044" Type="4" Name="nim0202" getImage="Home_box_nim_wonder woods02 (1)" Icon="" StoryBg="" AudioId="" Description=""/&gt;</t>
  </si>
  <si>
    <t>atom_icon0044</t>
  </si>
  <si>
    <t>Forest/森林-2-1</t>
  </si>
  <si>
    <t>Forest/imgNim02021</t>
  </si>
  <si>
    <t>&lt;Item Id="40045" Type="4" Name="nim0203" getImage="Home_box_nim_wonder woods01 (2)" Icon="" StoryBg="" AudioId="" Description=""/&gt;</t>
  </si>
  <si>
    <t>atom_icon0065</t>
  </si>
  <si>
    <t>Forest/森林-2-2</t>
  </si>
  <si>
    <t>Forest/imgNim02022</t>
  </si>
  <si>
    <t>&lt;Item Id="40046" Type="4" Name="nim0204" getImage="Home_box_nim_wonder woods02 (2)" Icon="" StoryBg="" AudioId="" Description=""/&gt;</t>
  </si>
  <si>
    <t>atom_icon0045</t>
  </si>
  <si>
    <t>Forest/森林-3-1</t>
  </si>
  <si>
    <t>Forest/imgNim02031</t>
  </si>
  <si>
    <t>&lt;Item Id="40047" Type="4" Name="nim0205" getImage="Home_box_nim_wonder woods01 (3)" Icon="" StoryBg="" AudioId="" Description=""/&gt;</t>
  </si>
  <si>
    <t>atom_icon0066</t>
  </si>
  <si>
    <t>Forest/森林-3-2</t>
  </si>
  <si>
    <t>Forest/imgNim02032</t>
  </si>
  <si>
    <t>&lt;Item Id="40048" Type="4" Name="nim0206" getImage="Home_box_nim_wonder woods02 (3)" Icon="" StoryBg="" AudioId="" Description=""/&gt;</t>
  </si>
  <si>
    <t>atom_icon0046</t>
  </si>
  <si>
    <t>Forest/森林-4-1</t>
  </si>
  <si>
    <t>Forest/imgNim02041</t>
  </si>
  <si>
    <t>&lt;Item Id="40049" Type="4" Name="nim0207" getImage="Home_box_nim_wonder woods01 (4)" Icon="" StoryBg="" AudioId="" Description=""/&gt;</t>
  </si>
  <si>
    <t>atom_icon0067</t>
  </si>
  <si>
    <t>Forest/森林-4-2</t>
  </si>
  <si>
    <t>Forest/imgNim02042</t>
  </si>
  <si>
    <t>&lt;Item Id="40050" Type="4" Name="nim0208" getImage="Home_box_nim_wonder woods02 (4)" Icon="" StoryBg="" AudioId="" Description=""/&gt;</t>
  </si>
  <si>
    <t>atom_icon0047</t>
  </si>
  <si>
    <t>Forest/森林-5-1</t>
  </si>
  <si>
    <t>Forest/imgNim02051</t>
  </si>
  <si>
    <t>&lt;Item Id="40051" Type="4" Name="nim0209" getImage="Home_box_nim_wonder woods01 (5)" Icon="" StoryBg="" AudioId="" Description=""/&gt;</t>
  </si>
  <si>
    <t>atom_icon0068</t>
  </si>
  <si>
    <t>Forest/森林-5-2</t>
  </si>
  <si>
    <t>Forest/imgNim02052</t>
  </si>
  <si>
    <t>&lt;Item Id="40052" Type="4" Name="nim0210" getImage="Home_box_nim_wonder woods02 (5)" Icon="" StoryBg="" AudioId="" Description=""/&gt;</t>
  </si>
  <si>
    <t>atom_icon0048</t>
  </si>
  <si>
    <t>Forest/森林-6-1</t>
  </si>
  <si>
    <t>Forest/imgNim02061</t>
  </si>
  <si>
    <t>&lt;Item Id="40053" Type="4" Name="nim0211" getImage="Home_box_nim_wonder woods01 (6)" Icon="" StoryBg="" AudioId="" Description=""/&gt;</t>
  </si>
  <si>
    <t>atom_icon0069</t>
  </si>
  <si>
    <t>Forest/森林-6-2</t>
  </si>
  <si>
    <t>Forest/imgNim02062</t>
  </si>
  <si>
    <t>&lt;Item Id="40054" Type="4" Name="nim0212" getImage="Home_box_nim_wonder woods02 (6)" Icon="" StoryBg="" AudioId="" Description=""/&gt;</t>
  </si>
  <si>
    <t>atom_icon0049</t>
  </si>
  <si>
    <t>Forest/森林-7-1</t>
  </si>
  <si>
    <t>Forest/imgNim02071</t>
  </si>
  <si>
    <t>&lt;Item Id="40055" Type="4" Name="nim0213" getImage="Home_box_nim_wonder woods01 (7)" Icon="" StoryBg="" AudioId="" Description=""/&gt;</t>
  </si>
  <si>
    <t>atom_icon0070</t>
  </si>
  <si>
    <t>Forest/森林-7-2</t>
  </si>
  <si>
    <t>Forest/imgNim02072</t>
  </si>
  <si>
    <t>&lt;Item Id="40056" Type="4" Name="nim0214" getImage="Home_box_nim_wonder woods02 (7)" Icon="" StoryBg="" AudioId="" Description=""/&gt;</t>
  </si>
  <si>
    <t>atom_icon0050</t>
  </si>
  <si>
    <t>Forest/森林-8-1</t>
  </si>
  <si>
    <t>Forest/imgNim02081</t>
  </si>
  <si>
    <t>&lt;Item Id="40057" Type="4" Name="nim0215" getImage="Home_box_nim_wonder woods01 (8)" Icon="" StoryBg="" AudioId="" Description=""/&gt;</t>
  </si>
  <si>
    <t>atom_icon0071</t>
  </si>
  <si>
    <t>Forest/森林-8-2</t>
  </si>
  <si>
    <t>Forest/imgNim02082</t>
  </si>
  <si>
    <t>&lt;Item Id="40058" Type="4" Name="nim0216" getImage="Home_box_nim_wonder woods02 (8)" Icon="" StoryBg="" AudioId="" Description=""/&gt;</t>
  </si>
  <si>
    <t>atom_icon0051</t>
  </si>
  <si>
    <t>Forest/森林-9-1</t>
  </si>
  <si>
    <t>Forest/imgNim02091</t>
  </si>
  <si>
    <t>&lt;Item Id="40059" Type="4" Name="nim0217" getImage="Home_box_nim_wonder woods01 (9)" Icon="" StoryBg="" AudioId="" Description=""/&gt;</t>
  </si>
  <si>
    <t>atom_icon0072</t>
  </si>
  <si>
    <t>Forest/森林-9-2</t>
  </si>
  <si>
    <t>Forest/imgNim02092</t>
  </si>
  <si>
    <t>&lt;Item Id="40060" Type="4" Name="nim0218" getImage="Home_box_nim_wonder woods02 (9)" Icon="" StoryBg="" AudioId="" Description=""/&gt;</t>
  </si>
  <si>
    <t>atom_icon0052</t>
  </si>
  <si>
    <t>Forest/森林-10-1</t>
  </si>
  <si>
    <t>Forest/imgNim02101</t>
  </si>
  <si>
    <t>&lt;Item Id="40061" Type="4" Name="nim0219" getImage="Home_box_nim_wonder woods01 (10)" Icon="" StoryBg="" AudioId="" Description=""/&gt;</t>
  </si>
  <si>
    <t>atom_icon0073</t>
  </si>
  <si>
    <t>Forest/森林-10-2</t>
  </si>
  <si>
    <t>Forest/imgNim02102</t>
  </si>
  <si>
    <t>&lt;Item Id="40062" Type="4" Name="nim0220" getImage="Home_box_nim_wonder woods02 (10)" Icon="" StoryBg="" AudioId="" Description=""/&gt;</t>
  </si>
  <si>
    <t>atom_icon0053</t>
  </si>
  <si>
    <t>Forest/森林-11-1</t>
  </si>
  <si>
    <t>Forest/imgNim02111</t>
  </si>
  <si>
    <t>&lt;Item Id="40063" Type="4" Name="nim0221" getImage="Home_box_nim_wonder woods01 (11)" Icon="" StoryBg="" AudioId="" Description=""/&gt;</t>
  </si>
  <si>
    <t>atom_icon0074</t>
  </si>
  <si>
    <t>Forest/森林-11-2</t>
  </si>
  <si>
    <t>Forest/imgNim02112</t>
  </si>
  <si>
    <t>&lt;Item Id="40064" Type="4" Name="nim0222" getImage="Home_box_nim_wonder woods02 (11)" Icon="" StoryBg="" AudioId="" Description=""/&gt;</t>
  </si>
  <si>
    <t>atom_icon0054</t>
  </si>
  <si>
    <t>Forest/森林-12-1</t>
  </si>
  <si>
    <t>Forest/imgNim02121</t>
  </si>
  <si>
    <t>&lt;Item Id="40065" Type="4" Name="nim0223" getImage="Home_box_nim_wonder woods01 (12)" Icon="" StoryBg="" AudioId="" Description=""/&gt;</t>
  </si>
  <si>
    <t>atom_icon0075</t>
  </si>
  <si>
    <t>Forest/森林-12-2</t>
  </si>
  <si>
    <t>Forest/imgNim02122</t>
  </si>
  <si>
    <t>&lt;Item Id="40066" Type="4" Name="nim0224" getImage="Home_box_nim_wonder woods02 (12)" Icon="" StoryBg="" AudioId="" Description=""/&gt;</t>
  </si>
  <si>
    <t>atom_icon0055</t>
  </si>
  <si>
    <t>Forest/森林-13-1</t>
  </si>
  <si>
    <t>Forest/imgNim02131</t>
  </si>
  <si>
    <t>&lt;Item Id="40067" Type="4" Name="nim0225" getImage="Home_box_nim_wonder woods01 (13)" Icon="" StoryBg="" AudioId="" Description=""/&gt;</t>
  </si>
  <si>
    <t>atom_icon0076</t>
  </si>
  <si>
    <t>Forest/森林-13-2</t>
  </si>
  <si>
    <t>Forest/imgNim02132</t>
  </si>
  <si>
    <t>&lt;Item Id="40068" Type="4" Name="nim0226" getImage="Home_box_nim_wonder woods02 (13)" Icon="" StoryBg="" AudioId="" Description=""/&gt;</t>
  </si>
  <si>
    <t>atom_icon0056</t>
  </si>
  <si>
    <t>Forest/森林-14-1</t>
  </si>
  <si>
    <t>Forest/imgNim02141</t>
  </si>
  <si>
    <t>&lt;Item Id="40069" Type="4" Name="nim0227" getImage="Home_box_nim_wonder woods01 (14)" Icon="" StoryBg="" AudioId="" Description=""/&gt;</t>
  </si>
  <si>
    <t>atom_icon0077</t>
  </si>
  <si>
    <t>Forest/森林-14-2</t>
  </si>
  <si>
    <t>Forest/imgNim02142</t>
  </si>
  <si>
    <t>&lt;Item Id="40070" Type="4" Name="nim0228" getImage="Home_box_nim_wonder woods02 (14)" Icon="" StoryBg="" AudioId="" Description=""/&gt;</t>
  </si>
  <si>
    <t>atom_icon0057</t>
  </si>
  <si>
    <t>Forest/森林-15-1</t>
  </si>
  <si>
    <t>Forest/imgNim02151</t>
  </si>
  <si>
    <t>&lt;Item Id="40071" Type="4" Name="nim0229" getImage="Home_box_nim_wonder woods01 (15)" Icon="" StoryBg="" AudioId="" Description=""/&gt;</t>
  </si>
  <si>
    <t>atom_icon0078</t>
  </si>
  <si>
    <t>Forest/森林-15-2</t>
  </si>
  <si>
    <t>Forest/imgNim02152</t>
  </si>
  <si>
    <t>&lt;Item Id="40072" Type="4" Name="nim0230" getImage="Home_box_nim_wonder woods02 (15)" Icon="" StoryBg="" AudioId="" Description=""/&gt;</t>
  </si>
  <si>
    <t>atom_icon0058</t>
  </si>
  <si>
    <t>Forest/森林-16-1</t>
  </si>
  <si>
    <t>Forest/imgNim02161</t>
  </si>
  <si>
    <t>&lt;Item Id="40073" Type="4" Name="nim0231" getImage="Home_box_nim_wonder woods01 (16)" Icon="" StoryBg="" AudioId="" Description=""/&gt;</t>
  </si>
  <si>
    <t>atom_icon0079</t>
  </si>
  <si>
    <t>Forest/森林-16-2</t>
  </si>
  <si>
    <t>Forest/imgNim02162</t>
  </si>
  <si>
    <t>&lt;Item Id="40074" Type="4" Name="nim0232" getImage="Home_box_nim_wonder woods02 (16)" Icon="" StoryBg="" AudioId="" Description=""/&gt;</t>
  </si>
  <si>
    <t>atom_icon0059</t>
  </si>
  <si>
    <t>Forest/森林-17-1</t>
  </si>
  <si>
    <t>Forest/imgNim02171</t>
  </si>
  <si>
    <t>&lt;Item Id="40075" Type="4" Name="nim0233" getImage="Home_box_nim_wonder woods01 (17)" Icon="" StoryBg="" AudioId="" Description=""/&gt;</t>
  </si>
  <si>
    <t>atom_icon0080</t>
  </si>
  <si>
    <t>Forest/森林-17-2</t>
  </si>
  <si>
    <t>Forest/imgNim02172</t>
  </si>
  <si>
    <t>&lt;Item Id="40076" Type="4" Name="nim0234" getImage="Home_box_nim_wonder woods02 (17)" Icon="" StoryBg="" AudioId="" Description=""/&gt;</t>
  </si>
  <si>
    <t>atom_icon0060</t>
  </si>
  <si>
    <t>Forest/森林-18-1</t>
  </si>
  <si>
    <t>Forest/imgNim02181</t>
  </si>
  <si>
    <t>&lt;Item Id="40077" Type="4" Name="nim0235" getImage="Home_box_nim_wonder woods01 (18)" Icon="" StoryBg="" AudioId="" Description=""/&gt;</t>
  </si>
  <si>
    <t>atom_icon0081</t>
  </si>
  <si>
    <t>Forest/森林-18-2</t>
  </si>
  <si>
    <t>Forest/imgNim02182</t>
  </si>
  <si>
    <t>&lt;Item Id="40078" Type="4" Name="nim0236" getImage="Home_box_nim_wonder woods02 (18)" Icon="" StoryBg="" AudioId="" Description=""/&gt;</t>
  </si>
  <si>
    <t>atom_icon0061</t>
  </si>
  <si>
    <t>Forest/森林-19-1</t>
  </si>
  <si>
    <t>Forest/imgNim02191</t>
  </si>
  <si>
    <t>&lt;Item Id="40079" Type="4" Name="nim0237" getImage="Home_box_nim_wonder woods01 (19)" Icon="" StoryBg="" AudioId="" Description=""/&gt;</t>
  </si>
  <si>
    <t>atom_icon0082</t>
  </si>
  <si>
    <t>Forest/森林-19-2</t>
  </si>
  <si>
    <t>Forest/imgNim02192</t>
  </si>
  <si>
    <t>&lt;Item Id="40080" Type="4" Name="nim0238" getImage="Home_box_nim_wonder woods02 (19)" Icon="" StoryBg="" AudioId="" Description=""/&gt;</t>
  </si>
  <si>
    <t>atom_icon0062</t>
  </si>
  <si>
    <t>Forest/森林-20-1</t>
  </si>
  <si>
    <t>Forest/imgNim02201</t>
  </si>
  <si>
    <t>&lt;Item Id="40081" Type="4" Name="nim0239" getImage="Home_box_nim_wonder woods01 (20)" Icon="" StoryBg="" AudioId="" Description=""/&gt;</t>
  </si>
  <si>
    <t>atom_icon0083</t>
  </si>
  <si>
    <t>Forest/森林-20-2</t>
  </si>
  <si>
    <t>Forest/imgNim02202</t>
  </si>
  <si>
    <t>&lt;Item Id="40082" Type="4" Name="nim0240" getImage="Home_box_nim_wonder woods02 (20)" Icon="" StoryBg="" AudioId="" Description=""/&gt;</t>
  </si>
  <si>
    <t>atom_icon0063</t>
  </si>
  <si>
    <t>Forest/森林-21-1</t>
  </si>
  <si>
    <t>Forest/imgNim02211</t>
  </si>
  <si>
    <t>&lt;Item Id="40083" Type="4" Name="nim0241" getImage="Home_box_nim_wonder woods01 (21)" Icon="" StoryBg="" AudioId="" Description=""/&gt;</t>
  </si>
  <si>
    <t>atom_icon0084</t>
  </si>
  <si>
    <t>Forest/森林-21-2</t>
  </si>
  <si>
    <t>Forest/imgNim02212</t>
  </si>
  <si>
    <t>&lt;Item Id="40084" Type="4" Name="nim0242" getImage="Home_box_nim_wonder woods02 (21)" Icon="" StoryBg="" AudioId="" Description=""/&gt;</t>
  </si>
  <si>
    <t>atom_icon0085</t>
  </si>
  <si>
    <t>Desert/1-1滚沙小怪</t>
  </si>
  <si>
    <t>Desert/imgNim03011</t>
  </si>
  <si>
    <t>&lt;Item Id="40085" Type="4" Name="nim0301" getImage="Home_box_nim_desert daze01 (1)" Icon="" StoryBg="" AudioId="" Description=""/&gt;</t>
  </si>
  <si>
    <t>atom_icon0106</t>
  </si>
  <si>
    <t>Desert/1-2滚沙小怪</t>
  </si>
  <si>
    <t>Desert/imgNim03012</t>
  </si>
  <si>
    <t>&lt;Item Id="40086" Type="4" Name="nim0302" getImage="Home_box_nim_desert daze02 (1)" Icon="" StoryBg="" AudioId="" Description=""/&gt;</t>
  </si>
  <si>
    <t>atom_icon0086</t>
  </si>
  <si>
    <t>Desert/2-1沙洞怪</t>
  </si>
  <si>
    <t>Desert/imgNim03021</t>
  </si>
  <si>
    <t>&lt;Item Id="40087" Type="4" Name="nim0303" getImage="Home_box_nim_desert daze01 (2)" Icon="" StoryBg="" AudioId="" Description=""/&gt;</t>
  </si>
  <si>
    <t>atom_icon0107</t>
  </si>
  <si>
    <t>Desert/2-2沙洞怪</t>
  </si>
  <si>
    <t>Desert/imgNim03022</t>
  </si>
  <si>
    <t>&lt;Item Id="40088" Type="4" Name="nim0304" getImage="Home_box_nim_desert daze02 (2)" Icon="" StoryBg="" AudioId="" Description=""/&gt;</t>
  </si>
  <si>
    <t>atom_icon0087</t>
  </si>
  <si>
    <t>Desert/3-1复活草</t>
  </si>
  <si>
    <t>Desert/imgNim03031</t>
  </si>
  <si>
    <t>&lt;Item Id="40089" Type="4" Name="nim0305" getImage="Home_box_nim_desert daze01 (3)" Icon="" StoryBg="" AudioId="" Description=""/&gt;</t>
  </si>
  <si>
    <t>atom_icon0108</t>
  </si>
  <si>
    <t>Desert/3-2复活草</t>
  </si>
  <si>
    <t>Desert/imgNim03032</t>
  </si>
  <si>
    <t>&lt;Item Id="40090" Type="4" Name="nim0306" getImage="Home_box_nim_desert daze02 (3)" Icon="" StoryBg="" AudioId="" Description=""/&gt;</t>
  </si>
  <si>
    <t>atom_icon0088</t>
  </si>
  <si>
    <t>Desert/4-1骆驼爬爬与彩蛋蜂</t>
  </si>
  <si>
    <t>Desert/imgNim03041</t>
  </si>
  <si>
    <t>&lt;Item Id="40091" Type="4" Name="nim0307" getImage="Home_box_nim_desert daze01 (4)" Icon="" StoryBg="" AudioId="" Description=""/&gt;</t>
  </si>
  <si>
    <t>atom_icon0109</t>
  </si>
  <si>
    <t>Desert/4-2骆驼爬爬与彩蛋蜂</t>
  </si>
  <si>
    <t>Desert/imgNim03042</t>
  </si>
  <si>
    <t>&lt;Item Id="40092" Type="4" Name="nim0308" getImage="Home_box_nim_desert daze02 (4)" Icon="" StoryBg="" AudioId="" Description=""/&gt;</t>
  </si>
  <si>
    <t>atom_icon0089</t>
  </si>
  <si>
    <t>Desert/5-1风暴猪</t>
  </si>
  <si>
    <t>Desert/imgNim03051</t>
  </si>
  <si>
    <t>&lt;Item Id="40093" Type="4" Name="nim0309" getImage="Home_box_nim_desert daze01 (5)" Icon="" StoryBg="" AudioId="" Description=""/&gt;</t>
  </si>
  <si>
    <t>atom_icon0110</t>
  </si>
  <si>
    <t>Desert/5-2风暴猪</t>
  </si>
  <si>
    <t>Desert/imgNim03052</t>
  </si>
  <si>
    <t>&lt;Item Id="40094" Type="4" Name="nim0310" getImage="Home_box_nim_desert daze02 (5)" Icon="" StoryBg="" AudioId="" Description=""/&gt;</t>
  </si>
  <si>
    <t>atom_icon0090</t>
  </si>
  <si>
    <t>Desert/6-1变脸小鸟</t>
  </si>
  <si>
    <t>Desert/imgNim03061</t>
  </si>
  <si>
    <t>&lt;Item Id="40095" Type="4" Name="nim0311" getImage="Home_box_nim_desert daze01 (6)" Icon="" StoryBg="" AudioId="" Description=""/&gt;</t>
  </si>
  <si>
    <t>atom_icon0111</t>
  </si>
  <si>
    <t>Desert/6-2变脸小鸟</t>
  </si>
  <si>
    <t>Desert/imgNim03062</t>
  </si>
  <si>
    <t>&lt;Item Id="40096" Type="4" Name="nim0312" getImage="Home_box_nim_desert daze02 (6)" Icon="" StoryBg="" AudioId="" Description=""/&gt;</t>
  </si>
  <si>
    <t>atom_icon0091</t>
  </si>
  <si>
    <t>Desert/7-1沙精骨头</t>
  </si>
  <si>
    <t>Desert/imgNim03071</t>
  </si>
  <si>
    <t>&lt;Item Id="40097" Type="4" Name="nim0313" getImage="Home_box_nim_desert daze01 (7)" Icon="" StoryBg="" AudioId="" Description=""/&gt;</t>
  </si>
  <si>
    <t>atom_icon0112</t>
  </si>
  <si>
    <t>Desert/7-2沙精骨头</t>
  </si>
  <si>
    <t>Desert/imgNim03072</t>
  </si>
  <si>
    <t>&lt;Item Id="40098" Type="4" Name="nim0314" getImage="Home_box_nim_desert daze02 (7)" Icon="" StoryBg="" AudioId="" Description=""/&gt;</t>
  </si>
  <si>
    <t>atom_icon0092</t>
  </si>
  <si>
    <t>Desert/8-1碎石草</t>
  </si>
  <si>
    <t>Desert/imgNim03081</t>
  </si>
  <si>
    <t>&lt;Item Id="40099" Type="4" Name="nim0315" getImage="Home_box_nim_desert daze01 (8)" Icon="" StoryBg="" AudioId="" Description=""/&gt;</t>
  </si>
  <si>
    <t>atom_icon0113</t>
  </si>
  <si>
    <t>Desert/8-2碎石草</t>
  </si>
  <si>
    <t>Desert/imgNim03082</t>
  </si>
  <si>
    <t>&lt;Item Id="40100" Type="4" Name="nim0316" getImage="Home_box_nim_desert daze02 (8)" Icon="" StoryBg="" AudioId="" Description=""/&gt;</t>
  </si>
  <si>
    <t>atom_icon0093</t>
  </si>
  <si>
    <t>Desert/9-1霹雳和啪啦</t>
  </si>
  <si>
    <t>Desert/imgNim03091</t>
  </si>
  <si>
    <t>&lt;Item Id="40101" Type="4" Name="nim0317" getImage="Home_box_nim_desert daze01 (9)" Icon="" StoryBg="" AudioId="" Description=""/&gt;</t>
  </si>
  <si>
    <t>atom_icon0114</t>
  </si>
  <si>
    <t>Desert/9-2霹雳和啪啦</t>
  </si>
  <si>
    <t>Desert/imgNim03092</t>
  </si>
  <si>
    <t>&lt;Item Id="40102" Type="4" Name="nim0318" getImage="Home_box_nim_desert daze02 (9)" Icon="" StoryBg="" AudioId="" Description=""/&gt;</t>
  </si>
  <si>
    <t>atom_icon0094</t>
  </si>
  <si>
    <t>Desert/10-1豆豆蛇</t>
  </si>
  <si>
    <t>Desert/imgNim03101</t>
  </si>
  <si>
    <t>&lt;Item Id="40103" Type="4" Name="nim0319" getImage="Home_box_nim_desert daze01 (10)" Icon="" StoryBg="" AudioId="" Description=""/&gt;</t>
  </si>
  <si>
    <t>atom_icon0115</t>
  </si>
  <si>
    <t>Desert/10-2豆豆蛇</t>
  </si>
  <si>
    <t>Desert/imgNim03102</t>
  </si>
  <si>
    <t>&lt;Item Id="40104" Type="4" Name="nim0320" getImage="Home_box_nim_desert daze02 (10)" Icon="" StoryBg="" AudioId="" Description=""/&gt;</t>
  </si>
  <si>
    <t>atom_icon0095</t>
  </si>
  <si>
    <t>Desert/11-1旋风兄弟</t>
  </si>
  <si>
    <t>Desert/imgNim03111</t>
  </si>
  <si>
    <t>&lt;Item Id="40105" Type="4" Name="nim0321" getImage="Home_box_nim_desert daze01 (11)" Icon="" StoryBg="" AudioId="" Description=""/&gt;</t>
  </si>
  <si>
    <t>atom_icon0116</t>
  </si>
  <si>
    <t>Desert/11-2旋风兄弟</t>
  </si>
  <si>
    <t>Desert/imgNim03112</t>
  </si>
  <si>
    <t>&lt;Item Id="40106" Type="4" Name="nim0322" getImage="Home_box_nim_desert daze02 (11)" Icon="" StoryBg="" AudioId="" Description=""/&gt;</t>
  </si>
  <si>
    <t>atom_icon0096</t>
  </si>
  <si>
    <t>Desert/12-1小甜甜</t>
  </si>
  <si>
    <t>Desert/imgNim03121</t>
  </si>
  <si>
    <t>&lt;Item Id="40107" Type="4" Name="nim0323" getImage="Home_box_nim_desert daze01 (12)" Icon="" StoryBg="" AudioId="" Description=""/&gt;</t>
  </si>
  <si>
    <t>atom_icon0117</t>
  </si>
  <si>
    <t>Desert/12-2小甜甜</t>
  </si>
  <si>
    <t>Desert/imgNim03122</t>
  </si>
  <si>
    <t>&lt;Item Id="40108" Type="4" Name="nim0324" getImage="Home_box_nim_desert daze02 (12)" Icon="" StoryBg="" AudioId="" Description=""/&gt;</t>
  </si>
  <si>
    <t>atom_icon0097</t>
  </si>
  <si>
    <t>Desert/13-1火焰团团</t>
  </si>
  <si>
    <t>Desert/imgNim03131</t>
  </si>
  <si>
    <t>&lt;Item Id="40109" Type="4" Name="nim0325" getImage="Home_box_nim_desert daze01 (13)" Icon="" StoryBg="" AudioId="" Description=""/&gt;</t>
  </si>
  <si>
    <t>atom_icon0118</t>
  </si>
  <si>
    <t>Desert/13-2火焰团团</t>
  </si>
  <si>
    <t>Desert/imgNim03132</t>
  </si>
  <si>
    <t>&lt;Item Id="40110" Type="4" Name="nim0326" getImage="Home_box_nim_desert daze02 (13)" Icon="" StoryBg="" AudioId="" Description=""/&gt;</t>
  </si>
  <si>
    <t>atom_icon0098</t>
  </si>
  <si>
    <t>Desert/14-1羞羞果</t>
  </si>
  <si>
    <t>Desert/imgNim03141</t>
  </si>
  <si>
    <t>&lt;Item Id="40111" Type="4" Name="nim0327" getImage="Home_box_nim_desert daze01 (14)" Icon="" StoryBg="" AudioId="" Description=""/&gt;</t>
  </si>
  <si>
    <t>atom_icon0119</t>
  </si>
  <si>
    <t>Desert/14-2羞羞果</t>
  </si>
  <si>
    <t>Desert/imgNim03142</t>
  </si>
  <si>
    <t>&lt;Item Id="40112" Type="4" Name="nim0328" getImage="Home_box_nim_desert daze02 (14)" Icon="" StoryBg="" AudioId="" Description=""/&gt;</t>
  </si>
  <si>
    <t>atom_icon0099</t>
  </si>
  <si>
    <t>Desert/15-1叮叮当叮叮咚</t>
  </si>
  <si>
    <t>Desert/imgNim03151</t>
  </si>
  <si>
    <t>&lt;Item Id="40113" Type="4" Name="nim0329" getImage="Home_box_nim_desert daze01 (15)" Icon="" StoryBg="" AudioId="" Description=""/&gt;</t>
  </si>
  <si>
    <t>atom_icon0120</t>
  </si>
  <si>
    <t>Desert/15-2叮叮当叮叮咚</t>
  </si>
  <si>
    <t>Desert/imgNim03152</t>
  </si>
  <si>
    <t>&lt;Item Id="40114" Type="4" Name="nim0330" getImage="Home_box_nim_desert daze02 (15)" Icon="" StoryBg="" AudioId="" Description=""/&gt;</t>
  </si>
  <si>
    <t>atom_icon0100</t>
  </si>
  <si>
    <t>Desert/16-1锥锥怪</t>
  </si>
  <si>
    <t>Desert/imgNim03161</t>
  </si>
  <si>
    <t>&lt;Item Id="40115" Type="4" Name="nim0331" getImage="Home_box_nim_desert daze01 (16)" Icon="" StoryBg="" AudioId="" Description=""/&gt;</t>
  </si>
  <si>
    <t>atom_icon0121</t>
  </si>
  <si>
    <t>Desert/16-2锥锥怪</t>
  </si>
  <si>
    <t>Desert/imgNim03162</t>
  </si>
  <si>
    <t>&lt;Item Id="40116" Type="4" Name="nim0332" getImage="Home_box_nim_desert daze02 (16)" Icon="" StoryBg="" AudioId="" Description=""/&gt;</t>
  </si>
  <si>
    <t>atom_icon0101</t>
  </si>
  <si>
    <t>Desert/17-1帽帽花</t>
  </si>
  <si>
    <t>Desert/imgNim03171</t>
  </si>
  <si>
    <t>&lt;Item Id="40117" Type="4" Name="nim0333" getImage="Home_box_nim_desert daze01 (17)" Icon="" StoryBg="" AudioId="" Description=""/&gt;</t>
  </si>
  <si>
    <t>atom_icon0122</t>
  </si>
  <si>
    <t>Desert/17-2帽帽花</t>
  </si>
  <si>
    <t>Desert/imgNim03172</t>
  </si>
  <si>
    <t>&lt;Item Id="40118" Type="4" Name="nim0334" getImage="Home_box_nim_desert daze02 (17)" Icon="" StoryBg="" AudioId="" Description=""/&gt;</t>
  </si>
  <si>
    <t>atom_icon0102</t>
  </si>
  <si>
    <t>Desert/18-1层层魔法师</t>
  </si>
  <si>
    <t>Desert/imgNim03181</t>
  </si>
  <si>
    <t>&lt;Item Id="40119" Type="4" Name="nim0335" getImage="Home_box_nim_desert daze01 (18)" Icon="" StoryBg="" AudioId="" Description=""/&gt;</t>
  </si>
  <si>
    <t>atom_icon0123</t>
  </si>
  <si>
    <t>Desert/18-2层层魔法师</t>
  </si>
  <si>
    <t>Desert/imgNim03182</t>
  </si>
  <si>
    <t>&lt;Item Id="40120" Type="4" Name="nim0336" getImage="Home_box_nim_desert daze02 (18)" Icon="" StoryBg="" AudioId="" Description=""/&gt;</t>
  </si>
  <si>
    <t>atom_icon0103</t>
  </si>
  <si>
    <t>Desert/19-1魔毯飘飘</t>
  </si>
  <si>
    <t>Desert/imgNim03191</t>
  </si>
  <si>
    <t>&lt;Item Id="40121" Type="4" Name="nim0337" getImage="Home_box_nim_desert daze01 (19)" Icon="" StoryBg="" AudioId="" Description=""/&gt;</t>
  </si>
  <si>
    <t>atom_icon0124</t>
  </si>
  <si>
    <t>Desert/19-2魔毯飘飘</t>
  </si>
  <si>
    <t>Desert/imgNim03192</t>
  </si>
  <si>
    <t>&lt;Item Id="40122" Type="4" Name="nim0338" getImage="Home_box_nim_desert daze02 (19)" Icon="" StoryBg="" AudioId="" Description=""/&gt;</t>
  </si>
  <si>
    <t>atom_icon0104</t>
  </si>
  <si>
    <t>Desert/20-1蛋糕大厨和贪吃鱼</t>
  </si>
  <si>
    <t>Desert/imgNim03201</t>
  </si>
  <si>
    <t>&lt;Item Id="40123" Type="4" Name="nim0339" getImage="Home_box_nim_desert daze01 (20)" Icon="" StoryBg="" AudioId="" Description=""/&gt;</t>
  </si>
  <si>
    <t>atom_icon0125</t>
  </si>
  <si>
    <t>Desert/20-2蛋糕大厨和贪吃鱼</t>
  </si>
  <si>
    <t>Desert/imgNim03202</t>
  </si>
  <si>
    <t>&lt;Item Id="40124" Type="4" Name="nim0340" getImage="Home_box_nim_desert daze02 (20)" Icon="" StoryBg="" AudioId="" Description=""/&gt;</t>
  </si>
  <si>
    <t>atom_icon0105</t>
  </si>
  <si>
    <t>Desert/21-1小太阳与小月亮</t>
  </si>
  <si>
    <t>Desert/imgNim03211</t>
  </si>
  <si>
    <t>&lt;Item Id="40125" Type="4" Name="nim0341" getImage="Home_box_nim_desert daze01 (21)" Icon="" StoryBg="" AudioId="" Description=""/&gt;</t>
  </si>
  <si>
    <t>atom_icon0126</t>
  </si>
  <si>
    <t>Desert/21-2小太阳与小月亮</t>
  </si>
  <si>
    <t>Desert/imgNim03212</t>
  </si>
  <si>
    <t>&lt;Item Id="40126" Type="4" Name="nim0342" getImage="Home_box_nim_desert daze02 (21)" Icon="" StoryBg="" AudioId="" Description=""/&gt;</t>
  </si>
  <si>
    <t>nim0401</t>
  </si>
  <si>
    <t>Home_box_nim_volcano01 (1)</t>
  </si>
  <si>
    <t>atom_icon0147</t>
  </si>
  <si>
    <t>Rock/1-1</t>
  </si>
  <si>
    <t>Rock/imgNim04011</t>
  </si>
  <si>
    <t>nim0402</t>
  </si>
  <si>
    <t>Home_box_nim_volcano02 (1)</t>
  </si>
  <si>
    <t>atom_icon0157</t>
  </si>
  <si>
    <t>Rock/1-2</t>
  </si>
  <si>
    <t>Rock/imgNim04012</t>
  </si>
  <si>
    <t>nim0403</t>
  </si>
  <si>
    <t>Home_box_nim_volcano01 (2)</t>
  </si>
  <si>
    <t>atom_icon0148</t>
  </si>
  <si>
    <t>Rock/2-1</t>
  </si>
  <si>
    <t>Rock/imgNim04021</t>
  </si>
  <si>
    <t>nim0404</t>
  </si>
  <si>
    <t>Home_box_nim_volcano02 (2)</t>
  </si>
  <si>
    <t>atom_icon0158</t>
  </si>
  <si>
    <t>Rock/2-2</t>
  </si>
  <si>
    <t>Rock/imgNim04022</t>
  </si>
  <si>
    <t>nim0405</t>
  </si>
  <si>
    <t>Home_box_nim_volcano01 (3)</t>
  </si>
  <si>
    <t>atom_icon0149</t>
  </si>
  <si>
    <t>Rock/3-1</t>
  </si>
  <si>
    <t>Rock/imgNim04031</t>
  </si>
  <si>
    <t>nim0406</t>
  </si>
  <si>
    <t>Home_box_nim_volcano02 (3)</t>
  </si>
  <si>
    <t>atom_icon0159</t>
  </si>
  <si>
    <t>Rock/3-2</t>
  </si>
  <si>
    <t>Rock/imgNim04032</t>
  </si>
  <si>
    <t>nim0407</t>
  </si>
  <si>
    <t>Home_box_nim_volcano01 (4)</t>
  </si>
  <si>
    <t>atom_icon0150</t>
  </si>
  <si>
    <t>Rock/4-1</t>
  </si>
  <si>
    <t>Rock/imgNim04041</t>
  </si>
  <si>
    <t>nim0408</t>
  </si>
  <si>
    <t>Home_box_nim_volcano02 (4)</t>
  </si>
  <si>
    <t>atom_icon0160</t>
  </si>
  <si>
    <t>Rock/4-2</t>
  </si>
  <si>
    <t>Rock/imgNim04042</t>
  </si>
  <si>
    <t>nim0409</t>
  </si>
  <si>
    <t>Home_box_nim_volcano01 (5)</t>
  </si>
  <si>
    <t>atom_icon0151</t>
  </si>
  <si>
    <t>Rock/5-1</t>
  </si>
  <si>
    <t>Rock/imgNim04051</t>
  </si>
  <si>
    <t>nim0410</t>
  </si>
  <si>
    <t>Home_box_nim_volcano02 (5)</t>
  </si>
  <si>
    <t>atom_icon0161</t>
  </si>
  <si>
    <t>Rock/5-2</t>
  </si>
  <si>
    <t>Rock/imgNim04052</t>
  </si>
  <si>
    <t>nim0411</t>
  </si>
  <si>
    <t>Home_box_nim_volcano01 (6)</t>
  </si>
  <si>
    <t>atom_icon0152</t>
  </si>
  <si>
    <t>Rock/6-1</t>
  </si>
  <si>
    <t>Rock/imgNim04061</t>
  </si>
  <si>
    <t>nim0412</t>
  </si>
  <si>
    <t>Home_box_nim_volcano02 (6)</t>
  </si>
  <si>
    <t>atom_icon0162</t>
  </si>
  <si>
    <t>Rock/6-2</t>
  </si>
  <si>
    <t>Rock/imgNim04062</t>
  </si>
  <si>
    <t>nim0413</t>
  </si>
  <si>
    <t>Home_box_nim_volcano01 (7)</t>
  </si>
  <si>
    <t>atom_icon0153</t>
  </si>
  <si>
    <t>Rock/7-1</t>
  </si>
  <si>
    <t>Rock/imgNim04071</t>
  </si>
  <si>
    <t>nim0414</t>
  </si>
  <si>
    <t>Home_box_nim_volcano02 (7)</t>
  </si>
  <si>
    <t>atom_icon0163</t>
  </si>
  <si>
    <t>Rock/7-2</t>
  </si>
  <si>
    <t>Rock/imgNim04072</t>
  </si>
  <si>
    <t>nim0415</t>
  </si>
  <si>
    <t>Home_box_nim_volcano01 (8)</t>
  </si>
  <si>
    <t>atom_icon0154</t>
  </si>
  <si>
    <t>Rock/8-1</t>
  </si>
  <si>
    <t>Rock/imgNim04081</t>
  </si>
  <si>
    <t>nim0416</t>
  </si>
  <si>
    <t>Home_box_nim_volcano02 (8)</t>
  </si>
  <si>
    <t>atom_icon0164</t>
  </si>
  <si>
    <t>Rock/8-2</t>
  </si>
  <si>
    <t>Rock/imgNim04082</t>
  </si>
  <si>
    <t>nim0417</t>
  </si>
  <si>
    <t>Home_box_nim_volcano01 (9)</t>
  </si>
  <si>
    <t>atom_icon0155</t>
  </si>
  <si>
    <t>Rock/9-1</t>
  </si>
  <si>
    <t>Rock/imgNim04091</t>
  </si>
  <si>
    <t>nim0418</t>
  </si>
  <si>
    <t>Home_box_nim_volcano02 (9)</t>
  </si>
  <si>
    <t>atom_icon0165</t>
  </si>
  <si>
    <t>Rock/9-2</t>
  </si>
  <si>
    <t>Rock/imgNim04092</t>
  </si>
  <si>
    <t>nim0419</t>
  </si>
  <si>
    <t>Home_box_nim_volcano01 (10)</t>
  </si>
  <si>
    <t>atom_icon0156</t>
  </si>
  <si>
    <t>Rock/10-1</t>
  </si>
  <si>
    <t>Rock/imgNim04101</t>
  </si>
  <si>
    <t>nim0420</t>
  </si>
  <si>
    <t>Home_box_nim_volcano02 (10)</t>
  </si>
  <si>
    <t>atom_icon0166</t>
  </si>
  <si>
    <t>Rock/10-2</t>
  </si>
  <si>
    <t>Rock/imgNim04102</t>
  </si>
  <si>
    <t>序号</t>
  </si>
  <si>
    <t>类型</t>
  </si>
  <si>
    <t>名称</t>
  </si>
  <si>
    <t>分类标签</t>
  </si>
  <si>
    <t>是否新品</t>
  </si>
  <si>
    <t>是否运营物品</t>
  </si>
  <si>
    <t>生效时间</t>
  </si>
  <si>
    <t>失效时间</t>
  </si>
  <si>
    <t>解锁等级</t>
  </si>
  <si>
    <t>稀有度</t>
  </si>
  <si>
    <t>价格</t>
  </si>
  <si>
    <t>折扣</t>
  </si>
  <si>
    <t>能量值</t>
  </si>
  <si>
    <t>经验值</t>
  </si>
  <si>
    <t>是否显示</t>
  </si>
  <si>
    <t>获取方式</t>
  </si>
  <si>
    <t>默认图标</t>
  </si>
  <si>
    <t>高亮图标</t>
  </si>
  <si>
    <t>喂食动画</t>
  </si>
  <si>
    <t>Number</t>
  </si>
  <si>
    <t>Id</t>
  </si>
  <si>
    <t>Tag</t>
  </si>
  <si>
    <t>IsNew</t>
  </si>
  <si>
    <t>IsCampain</t>
  </si>
  <si>
    <t>StartTime</t>
  </si>
  <si>
    <t>EndTime</t>
  </si>
  <si>
    <t>UnlockLevel</t>
  </si>
  <si>
    <t>Rarity</t>
  </si>
  <si>
    <t>Price</t>
  </si>
  <si>
    <t>Sale</t>
  </si>
  <si>
    <t>Hp</t>
  </si>
  <si>
    <t>Exp</t>
  </si>
  <si>
    <t>IsShow</t>
  </si>
  <si>
    <t>AcquireWay</t>
  </si>
  <si>
    <t>DefaultIcon</t>
  </si>
  <si>
    <t>HighLightIcon</t>
  </si>
  <si>
    <t>ReactionAnim</t>
  </si>
  <si>
    <t>XML</t>
  </si>
  <si>
    <t>bread</t>
  </si>
  <si>
    <t>mainFood</t>
  </si>
  <si>
    <t>null</t>
  </si>
  <si>
    <t>Coin</t>
  </si>
  <si>
    <t>food_bread_small</t>
  </si>
  <si>
    <t>food_bread</t>
  </si>
  <si>
    <t>NINJI:1;SANSA:1;PURPIE:1;DONNY:1;YOYO:1;NUO:1</t>
  </si>
  <si>
    <t>milk</t>
  </si>
  <si>
    <t>drink</t>
  </si>
  <si>
    <t>food_milk_small</t>
  </si>
  <si>
    <t>food_milk</t>
  </si>
  <si>
    <t>NINJI:2;SANSA:1;PURPIE:2;DONNY:1;YOYO:1;NUO:3</t>
  </si>
  <si>
    <t>rice</t>
  </si>
  <si>
    <t>food_rice_small</t>
  </si>
  <si>
    <t>food_rice</t>
  </si>
  <si>
    <t>NINJI:1;SANSA:1;PURPIE:1;DONNY:1;YOYO:2;NUO:1</t>
  </si>
  <si>
    <t>donut</t>
  </si>
  <si>
    <t>snack</t>
  </si>
  <si>
    <t>food_donut_small</t>
  </si>
  <si>
    <t>food_donut</t>
  </si>
  <si>
    <t>NINJI:3;SANSA:3;PURPIE:1;DONNY:3;YOYO:1;NUO:1</t>
  </si>
  <si>
    <t>salad</t>
  </si>
  <si>
    <t>food_salad_small</t>
  </si>
  <si>
    <t>food_salad</t>
  </si>
  <si>
    <t>NINJI:1;SANSA:2;PURPIE:1;DONNY:1;YOYO:1;NUO:1</t>
  </si>
  <si>
    <t>chocolate</t>
  </si>
  <si>
    <t>food_chocolate_small</t>
  </si>
  <si>
    <t>food_chocolate</t>
  </si>
  <si>
    <t>NINJI:1;SANSA:1;PURPIE:2;DONNY:3;YOYO:2;NUO:3</t>
  </si>
  <si>
    <t>pork mooncake</t>
  </si>
  <si>
    <t>moomcake_small</t>
  </si>
  <si>
    <t>moomcake01</t>
  </si>
  <si>
    <t>NINJI:3;SANSA:1;PURPIE:3;DONNY:1;YOYO:1;NUO:2</t>
  </si>
  <si>
    <t>yolk mooncake</t>
  </si>
  <si>
    <t>yolk_small</t>
  </si>
  <si>
    <t>yolkmcake</t>
  </si>
  <si>
    <t>NINJI:1;SANSA:2;PURPIE:1;DONNY2;YOYO:3;NUO:1</t>
  </si>
  <si>
    <t>kernel mooncake</t>
  </si>
  <si>
    <t>taro_small</t>
  </si>
  <si>
    <t>taro001</t>
  </si>
  <si>
    <t>NINJI:2;SANSA:1;PURPIE:2;DONNY:1;YOYO:1;NUO:2</t>
  </si>
  <si>
    <t>flagjuice</t>
  </si>
  <si>
    <t>food_flagjuice_small</t>
  </si>
  <si>
    <t>food_flagjuice</t>
  </si>
  <si>
    <t>NINJI:1;SANSA:2;PURPIE:1;DONNY:1;YOYO:2;NUO:1</t>
  </si>
  <si>
    <t>bombmuffin</t>
  </si>
  <si>
    <t>food_bombmuffin_small</t>
  </si>
  <si>
    <t>food_bombmuffin</t>
  </si>
  <si>
    <t>NINJI:2;SANSA:1;PURPIE:1;DONNY:2;YOYO:1;NUO:1</t>
  </si>
  <si>
    <t>nestcake</t>
  </si>
  <si>
    <t>food_nestcake_small</t>
  </si>
  <si>
    <t>food_nestcake</t>
  </si>
  <si>
    <t>NINJI:3;SANSA:1;PURPIE:2;DONNY:1;YOYO:1;NUO:3</t>
  </si>
  <si>
    <t>rocketcookie</t>
  </si>
  <si>
    <t>food_rocketcookie_small</t>
  </si>
  <si>
    <t>food_rocketcookie</t>
  </si>
  <si>
    <t>NINJI:1;SANSA:3;PURPIE:1;DONNY:3;YOYO:1;NUO:2</t>
  </si>
  <si>
    <t>spider cake</t>
  </si>
  <si>
    <t>food_spider_cake_small</t>
  </si>
  <si>
    <t>food_spider_cake</t>
  </si>
  <si>
    <t>NINJI:2;SANSA:1;PURPIE:3;DONNY:1;YOYO:3;NUO:1</t>
  </si>
  <si>
    <t>toffee apple</t>
  </si>
  <si>
    <t>fruit</t>
  </si>
  <si>
    <t>food_toffee_apple_small</t>
  </si>
  <si>
    <t>food_toffee_apple</t>
  </si>
  <si>
    <t>NINJI:1;SANSA:2;PURPIE:2;DONNY:1;YOYO:1;NUO:1</t>
  </si>
  <si>
    <t>mummy chocolate</t>
  </si>
  <si>
    <t>food_mummy_chocolate_small</t>
  </si>
  <si>
    <t>food_mummy_chocolate</t>
  </si>
  <si>
    <t>NINJI:2;SANSA:1;PURPIE:1;DONNY:2;YOYO:2;NUO:3</t>
  </si>
  <si>
    <t>skull cookie</t>
  </si>
  <si>
    <t>food_skull_cookie_small</t>
  </si>
  <si>
    <t>food_skull_cookie</t>
  </si>
  <si>
    <t>NINJI:3;SANSA:1;PURPIE:1;DONNY:2;YOYO:3;NUO:1</t>
  </si>
  <si>
    <t>opensandwich</t>
  </si>
  <si>
    <t>food_opensandwich_small</t>
  </si>
  <si>
    <t>food_opensandwich</t>
  </si>
  <si>
    <t>fruitdanish</t>
  </si>
  <si>
    <t>food_fruitdanish_small</t>
  </si>
  <si>
    <t>food_fruitdanish</t>
  </si>
  <si>
    <t>NINJI:1;SANSA:2;PURPIE:3;DONNY:1;YOYO:1;NUO:2</t>
  </si>
  <si>
    <t>herring</t>
  </si>
  <si>
    <t>fish</t>
  </si>
  <si>
    <t>food_herring_small</t>
  </si>
  <si>
    <t>food_herring</t>
  </si>
  <si>
    <t>NINJI:2;SANSA:1;PURPIE:2;DONNY:1;YOYO:3;NUO:2</t>
  </si>
  <si>
    <t>meatball</t>
  </si>
  <si>
    <t>food_meatball_small</t>
  </si>
  <si>
    <t>food_meatball</t>
  </si>
  <si>
    <r>
      <rPr>
        <sz val="12"/>
        <color theme="1"/>
        <rFont val="等线"/>
        <family val="2"/>
        <charset val="134"/>
        <scheme val="minor"/>
      </rPr>
      <t>c</t>
    </r>
    <r>
      <rPr>
        <sz val="12"/>
        <color theme="1"/>
        <rFont val="等线"/>
        <family val="2"/>
        <charset val="134"/>
        <scheme val="minor"/>
      </rPr>
      <t>ake</t>
    </r>
  </si>
  <si>
    <t>food_cake_small</t>
  </si>
  <si>
    <t>food_cake</t>
  </si>
  <si>
    <r>
      <rPr>
        <sz val="12"/>
        <color theme="1"/>
        <rFont val="等线"/>
        <family val="2"/>
        <charset val="134"/>
        <scheme val="minor"/>
      </rPr>
      <t>c</t>
    </r>
    <r>
      <rPr>
        <sz val="12"/>
        <color theme="1"/>
        <rFont val="等线"/>
        <family val="2"/>
        <charset val="134"/>
        <scheme val="minor"/>
      </rPr>
      <t>andy</t>
    </r>
  </si>
  <si>
    <t>food_candy_small</t>
  </si>
  <si>
    <t>food_candy</t>
  </si>
  <si>
    <t>NINJI:3;SANSA:1;PURPIE:2;DONNY:1;YOYO:2;NUO:1</t>
  </si>
  <si>
    <r>
      <rPr>
        <sz val="12"/>
        <color theme="1"/>
        <rFont val="等线"/>
        <family val="2"/>
        <charset val="134"/>
        <scheme val="minor"/>
      </rPr>
      <t>c</t>
    </r>
    <r>
      <rPr>
        <sz val="12"/>
        <color theme="1"/>
        <rFont val="等线"/>
        <family val="2"/>
        <charset val="134"/>
        <scheme val="minor"/>
      </rPr>
      <t>hicken</t>
    </r>
  </si>
  <si>
    <t>food_chicken_small</t>
  </si>
  <si>
    <t>food_chicken</t>
  </si>
  <si>
    <t>NINJI:1;SANSA:3;PURPIE:1;DONNY:2;YOYO:1;NUO:1</t>
  </si>
  <si>
    <r>
      <rPr>
        <sz val="12"/>
        <color theme="1"/>
        <rFont val="等线"/>
        <family val="2"/>
        <charset val="134"/>
        <scheme val="minor"/>
      </rPr>
      <t>g</t>
    </r>
    <r>
      <rPr>
        <sz val="12"/>
        <color theme="1"/>
        <rFont val="等线"/>
        <family val="2"/>
        <charset val="134"/>
        <scheme val="minor"/>
      </rPr>
      <t>inger bread</t>
    </r>
  </si>
  <si>
    <t>food_gingerbread_small</t>
  </si>
  <si>
    <t>food_gingerbread</t>
  </si>
  <si>
    <t>NINJI:1;SANSA:1;PURPIE:2;DONNY:3;YOYO:1;NUO:2</t>
  </si>
  <si>
    <t>pudding</t>
  </si>
  <si>
    <t>food_pudding_small</t>
  </si>
  <si>
    <t>food_pudding</t>
  </si>
  <si>
    <t>NINJI:3;SANSA:2;PURPIE:1;DONNY:1;YOYO:2;NUO:3</t>
  </si>
  <si>
    <t>food_dumplings</t>
  </si>
  <si>
    <t>food_dumplings_small</t>
  </si>
  <si>
    <t>NINJI:1;SANSA:2;PURPIE:1;DONNY:3;YOYO:1;NUO:1</t>
  </si>
  <si>
    <t>food_orange</t>
  </si>
  <si>
    <t>food_orange_small</t>
  </si>
  <si>
    <t>NINJI:2;SANSA:2;PURPIE:1;DONNY:1;YOYO:3;NUO:1</t>
  </si>
  <si>
    <t>food_ricecakefish</t>
  </si>
  <si>
    <t>food_ricecakefish_small</t>
  </si>
  <si>
    <t>NINJI:1;SANSA:3;PURPIE:2;DONNY:2;YOYO:1;NUO:2</t>
  </si>
  <si>
    <t>food_sausage</t>
  </si>
  <si>
    <t>food_sausage_small</t>
  </si>
  <si>
    <t>NINJI:3;SANSA:1;PURPIE:3;DONNY:1;YOYO:2;NUO:1</t>
  </si>
  <si>
    <t>编码</t>
  </si>
  <si>
    <t>显示序号</t>
  </si>
  <si>
    <t>图标</t>
  </si>
  <si>
    <t>AssetBundle</t>
  </si>
  <si>
    <t>预制体</t>
  </si>
  <si>
    <t>部位</t>
  </si>
  <si>
    <t>购买方式</t>
  </si>
  <si>
    <t>单价</t>
  </si>
  <si>
    <t>经验</t>
  </si>
  <si>
    <t>开始时间</t>
  </si>
  <si>
    <t>结束时间</t>
  </si>
  <si>
    <t>胖紫适用</t>
  </si>
  <si>
    <t>逗泥适用</t>
  </si>
  <si>
    <t>小忍适用</t>
  </si>
  <si>
    <t>珊珊适用</t>
  </si>
  <si>
    <t>呦呦适用</t>
  </si>
  <si>
    <t>诺诺适用</t>
  </si>
  <si>
    <t>发布</t>
  </si>
  <si>
    <t>Index</t>
  </si>
  <si>
    <t>AB</t>
  </si>
  <si>
    <t>Prefab</t>
  </si>
  <si>
    <t>Region</t>
  </si>
  <si>
    <t>Purchase</t>
  </si>
  <si>
    <t>Level</t>
  </si>
  <si>
    <t>PURPIE</t>
  </si>
  <si>
    <t>DONNY</t>
  </si>
  <si>
    <t>NINJI</t>
  </si>
  <si>
    <t>SANSA</t>
  </si>
  <si>
    <t>YOYO</t>
  </si>
  <si>
    <t>NUO</t>
  </si>
  <si>
    <t>Issue</t>
  </si>
  <si>
    <t>wizard hat</t>
  </si>
  <si>
    <t>part_head_hat</t>
  </si>
  <si>
    <t>role/cap</t>
  </si>
  <si>
    <t>cap_point_prefab</t>
  </si>
  <si>
    <t>devil wing</t>
  </si>
  <si>
    <t>part_wing_bat</t>
  </si>
  <si>
    <t>role/wing</t>
  </si>
  <si>
    <t>wing_point_prefab</t>
  </si>
  <si>
    <t>ghost</t>
  </si>
  <si>
    <t>elf_up_ghost</t>
  </si>
  <si>
    <t>role/ghost</t>
  </si>
  <si>
    <t>ghost_prefab</t>
  </si>
  <si>
    <t>pumpkin</t>
  </si>
  <si>
    <t>elf_down_pumpkin</t>
  </si>
  <si>
    <t>role/pumpkin</t>
  </si>
  <si>
    <t>pumpkin_prefab</t>
  </si>
  <si>
    <t>snow cloud</t>
  </si>
  <si>
    <t>elf_up_cloud</t>
  </si>
  <si>
    <t>role/cloud_snow</t>
  </si>
  <si>
    <t>cloud_snow_prefab</t>
  </si>
  <si>
    <t>snow wing</t>
  </si>
  <si>
    <t>part_wing_snow</t>
  </si>
  <si>
    <t>role/wing_snow</t>
  </si>
  <si>
    <t>wing_snow_prefab</t>
  </si>
  <si>
    <t>cornu cervi</t>
  </si>
  <si>
    <t>part_head_antler</t>
  </si>
  <si>
    <t>role/cornu cervi</t>
  </si>
  <si>
    <t>cornu cervi_point_prefab</t>
  </si>
  <si>
    <t>snowman</t>
  </si>
  <si>
    <t>elf_down_snowman</t>
  </si>
  <si>
    <t>role/snowman</t>
  </si>
  <si>
    <t>snowman_prefab</t>
  </si>
  <si>
    <t>antler ponit</t>
  </si>
  <si>
    <t>part_head_antler02</t>
  </si>
  <si>
    <t>role/antler</t>
  </si>
  <si>
    <t>antler_ponit_prefab</t>
  </si>
  <si>
    <t>christmas hat</t>
  </si>
  <si>
    <t>part_head_merryhat</t>
  </si>
  <si>
    <t>role/christmas hat</t>
  </si>
  <si>
    <t>christmas hat_point_prefab</t>
  </si>
  <si>
    <t>christmas point</t>
  </si>
  <si>
    <t>suit_pur_merry</t>
  </si>
  <si>
    <t>role/christmas</t>
  </si>
  <si>
    <t>christmas_point_prefab</t>
  </si>
  <si>
    <t>elk</t>
  </si>
  <si>
    <t>elf_down_deer</t>
  </si>
  <si>
    <t>role/elk</t>
  </si>
  <si>
    <t>elk_A_prefab</t>
  </si>
  <si>
    <t>elk02</t>
  </si>
  <si>
    <t>elf_down_deer02</t>
  </si>
  <si>
    <t>elk_B_prefab</t>
  </si>
  <si>
    <t>Cash</t>
  </si>
  <si>
    <t>giftbox</t>
  </si>
  <si>
    <t>elf_up_gift</t>
  </si>
  <si>
    <t>role/giftbox</t>
  </si>
  <si>
    <t>giftbox_prefab</t>
  </si>
  <si>
    <t>giftbox02</t>
  </si>
  <si>
    <t>elf_up_gift02</t>
  </si>
  <si>
    <t>giftbox_A_prefab</t>
  </si>
  <si>
    <t>part_head</t>
  </si>
  <si>
    <t>part_head_hat02</t>
  </si>
  <si>
    <t>cap_pointA_prefab</t>
  </si>
  <si>
    <t>coin hat</t>
  </si>
  <si>
    <t>part_head_coinhat</t>
  </si>
  <si>
    <t>role/coin hat</t>
  </si>
  <si>
    <t>coin hat_point_prefab</t>
  </si>
  <si>
    <t>fan wing</t>
  </si>
  <si>
    <t>part_wing_fan</t>
  </si>
  <si>
    <t>role/fan wing</t>
  </si>
  <si>
    <t>fan wing_point_prefab</t>
  </si>
  <si>
    <t>mouse spring</t>
  </si>
  <si>
    <r>
      <rPr>
        <sz val="11"/>
        <rFont val="等线"/>
        <family val="3"/>
        <charset val="134"/>
        <scheme val="minor"/>
      </rPr>
      <t>suit_</t>
    </r>
    <r>
      <rPr>
        <sz val="11"/>
        <rFont val="等线"/>
        <family val="3"/>
        <charset val="134"/>
        <scheme val="minor"/>
      </rPr>
      <t>yoyo</t>
    </r>
    <r>
      <rPr>
        <sz val="11"/>
        <rFont val="等线"/>
        <family val="3"/>
        <charset val="134"/>
        <scheme val="minor"/>
      </rPr>
      <t>_mousespring</t>
    </r>
  </si>
  <si>
    <t>role/mouse spring</t>
  </si>
  <si>
    <t>mouse spring_prefab</t>
  </si>
  <si>
    <t>cloud02</t>
  </si>
  <si>
    <t>elf_up_cloud02</t>
  </si>
  <si>
    <t>cloud_snowA_prefab</t>
  </si>
  <si>
    <t>snowman02</t>
  </si>
  <si>
    <t>elf_down_snowman02</t>
  </si>
  <si>
    <t>snowmanB_prefab</t>
  </si>
  <si>
    <t>snowman03</t>
  </si>
  <si>
    <t>elf_down_snowman03</t>
  </si>
  <si>
    <t>snowmanA_prefab</t>
  </si>
  <si>
    <t>minions</t>
  </si>
  <si>
    <t>elf_down_minions</t>
  </si>
  <si>
    <t>elk_C_prefab</t>
  </si>
  <si>
    <t>Batman</t>
  </si>
  <si>
    <t>elf_down_Batman</t>
  </si>
  <si>
    <t>elk_D_prefab</t>
  </si>
  <si>
    <t>little mouse</t>
  </si>
  <si>
    <t>elf_down_lmouse</t>
  </si>
  <si>
    <t>role/little mouse</t>
  </si>
  <si>
    <t>little mouse_prefab</t>
  </si>
  <si>
    <t>papercut mice</t>
  </si>
  <si>
    <t>elf_down_papercut_mice</t>
  </si>
  <si>
    <t>role/papercut mice</t>
  </si>
  <si>
    <t>papercut mice_prefab</t>
  </si>
  <si>
    <t>giftcap</t>
  </si>
  <si>
    <t>part_ head_giftcap</t>
  </si>
  <si>
    <t>glasses</t>
  </si>
  <si>
    <t>part_ head_glasses</t>
  </si>
  <si>
    <t>halo</t>
  </si>
  <si>
    <t>part_ head_halo</t>
  </si>
  <si>
    <t>rose</t>
  </si>
  <si>
    <t>part_ head_rose</t>
  </si>
  <si>
    <t>bow</t>
  </si>
  <si>
    <t>part_ wing_bow</t>
  </si>
  <si>
    <t>love</t>
  </si>
  <si>
    <t>part_ wing_love</t>
  </si>
  <si>
    <t>1-1-128.mp3</t>
  </si>
  <si>
    <t>Sea</t>
  </si>
  <si>
    <t>1-2-128.mp3</t>
  </si>
  <si>
    <t>2-1-128.mp3</t>
  </si>
  <si>
    <t>2-2-128.mp3</t>
  </si>
  <si>
    <t>3-1-128.mp3</t>
  </si>
  <si>
    <t>3-2-128.mp3</t>
  </si>
  <si>
    <t>4-1-128.mp3</t>
  </si>
  <si>
    <t>4-2-128.mp3</t>
  </si>
  <si>
    <t>5-1-128.mp3</t>
  </si>
  <si>
    <t>5-2-128.mp3</t>
  </si>
  <si>
    <t>6-1-128.mp3</t>
  </si>
  <si>
    <t>6-2-128.mp3</t>
  </si>
  <si>
    <t>7-1-128.mp3</t>
  </si>
  <si>
    <t>7-2-128.mp3</t>
  </si>
  <si>
    <t>8-1-128.mp3</t>
  </si>
  <si>
    <t>8-2-128.mp3</t>
  </si>
  <si>
    <t>9-1-128.mp3</t>
  </si>
  <si>
    <t>9-2-128.mp3</t>
  </si>
  <si>
    <t>10-1-128.mp3</t>
  </si>
  <si>
    <t>10-2-128.mp3</t>
  </si>
  <si>
    <t>11-1-128.mp3</t>
  </si>
  <si>
    <t>11-2-128.mp3</t>
  </si>
  <si>
    <t>12-1-128.mp3</t>
  </si>
  <si>
    <t>12-2-128.mp3</t>
  </si>
  <si>
    <t>13-1-128.mp3</t>
  </si>
  <si>
    <t>13-2-128.mp3</t>
  </si>
  <si>
    <t>14-1-128.mp3</t>
  </si>
  <si>
    <t>14-2-128.mp3</t>
  </si>
  <si>
    <t>15-1-128.mp3</t>
  </si>
  <si>
    <t>15-2-128.mp3</t>
  </si>
  <si>
    <t>16-1-128.mp3</t>
  </si>
  <si>
    <t>16-2-128.mp3</t>
  </si>
  <si>
    <t>17-1-128.mp3</t>
  </si>
  <si>
    <t>17-2-128.mp3</t>
  </si>
  <si>
    <t>18-1-128.mp3</t>
  </si>
  <si>
    <t>18-2-128.mp3</t>
  </si>
  <si>
    <t>19-1-128.mp3</t>
  </si>
  <si>
    <t>19-2-128.mp3</t>
  </si>
  <si>
    <t>20-1-128.mp3</t>
  </si>
  <si>
    <t>20-2-128.mp3</t>
  </si>
  <si>
    <t>21-1-128.mp3</t>
  </si>
  <si>
    <t>21-2-128.mp3</t>
  </si>
  <si>
    <t>森林-1-1.mp3</t>
  </si>
  <si>
    <t>Forest</t>
  </si>
  <si>
    <t>森林-1-2.mp3</t>
  </si>
  <si>
    <t>森林-2-1.mp3</t>
  </si>
  <si>
    <t>森林-2-2.mp3</t>
  </si>
  <si>
    <t>森林-3-1.mp3</t>
  </si>
  <si>
    <t>森林-3-2.mp3</t>
  </si>
  <si>
    <t>森林-4-1.mp3</t>
  </si>
  <si>
    <t>森林-4-2.mp3</t>
  </si>
  <si>
    <t>森林-5-1.mp3</t>
  </si>
  <si>
    <t>森林-5-2.mp3</t>
  </si>
  <si>
    <t>森林-6-1.mp3</t>
  </si>
  <si>
    <t>森林-6-2.mp3</t>
  </si>
  <si>
    <t>森林-7-1.mp3</t>
  </si>
  <si>
    <t>森林-7-2.mp3</t>
  </si>
  <si>
    <t>森林-8-1.mp3</t>
  </si>
  <si>
    <t>森林-8-2.mp3</t>
  </si>
  <si>
    <t>森林-9-1.mp3</t>
  </si>
  <si>
    <t>森林-9-2.mp3</t>
  </si>
  <si>
    <t>森林-10-1.mp3</t>
  </si>
  <si>
    <t>森林-10-2.mp3</t>
  </si>
  <si>
    <t>森林-11-1.mp3</t>
  </si>
  <si>
    <t>森林-11-2.mp3</t>
  </si>
  <si>
    <t>森林-12-1.mp3</t>
  </si>
  <si>
    <t>森林-12-2.mp3</t>
  </si>
  <si>
    <t>森林-13-1.mp3</t>
  </si>
  <si>
    <t>森林-13-2.mp3</t>
  </si>
  <si>
    <t>森林-14-1.mp3</t>
  </si>
  <si>
    <t>森林-14-2.mp3</t>
  </si>
  <si>
    <t>森林-15-1.mp3</t>
  </si>
  <si>
    <t>森林-15-2.mp3</t>
  </si>
  <si>
    <t>森林-16-1.mp3</t>
  </si>
  <si>
    <t>森林-16-2.mp3</t>
  </si>
  <si>
    <t>森林-17-1.mp3</t>
  </si>
  <si>
    <t>森林-17-2.mp3</t>
  </si>
  <si>
    <t>森林-18-1.mp3</t>
  </si>
  <si>
    <t>森林-18-2.mp3</t>
  </si>
  <si>
    <t>森林-19-1.mp3</t>
  </si>
  <si>
    <t>森林-19-2.mp3</t>
  </si>
  <si>
    <t>森林-20-1.mp3</t>
  </si>
  <si>
    <t>森林-20-2.mp3</t>
  </si>
  <si>
    <t>森林-21-1.mp3</t>
  </si>
  <si>
    <t>森林-21-2.mp3</t>
  </si>
  <si>
    <t>1-1滚沙小怪.mp3</t>
  </si>
  <si>
    <t>Desert</t>
  </si>
  <si>
    <t>1-2滚沙小怪.mp3</t>
  </si>
  <si>
    <t>2-1沙洞怪.mp3</t>
  </si>
  <si>
    <t>2-2沙洞怪.mp3</t>
  </si>
  <si>
    <t>3-1复活草.mp3</t>
  </si>
  <si>
    <t>3-2复活草.mp3</t>
  </si>
  <si>
    <t>4-1骆驼爬爬与彩蛋蜂.mp3</t>
  </si>
  <si>
    <t>4-2骆驼爬爬与彩蛋蜂.mp3</t>
  </si>
  <si>
    <t>5-1风暴猪.mp3</t>
  </si>
  <si>
    <t>5-2风暴猪.mp3</t>
  </si>
  <si>
    <t>6-1变脸小鸟.mp3</t>
  </si>
  <si>
    <t>6-2变脸小鸟.mp3</t>
  </si>
  <si>
    <t>7-1沙精骨头.mp3</t>
  </si>
  <si>
    <t>7-2沙精骨头.mp3</t>
  </si>
  <si>
    <t>8-1碎石草.mp3</t>
  </si>
  <si>
    <t>8-2碎石草.mp3</t>
  </si>
  <si>
    <t>9-1霹雳和啪啦.mp3</t>
  </si>
  <si>
    <t>9-2霹雳和啪啦.mp3</t>
  </si>
  <si>
    <t>10-1豆豆蛇.mp3</t>
  </si>
  <si>
    <t>10-2豆豆蛇.mp3</t>
  </si>
  <si>
    <t>11-1旋风兄弟.mp3</t>
  </si>
  <si>
    <t>11-2旋风兄弟.mp3</t>
  </si>
  <si>
    <t>12-1小甜甜.mp3</t>
  </si>
  <si>
    <t>12-2小甜甜.mp3</t>
  </si>
  <si>
    <t>13-1火焰团团.mp3</t>
  </si>
  <si>
    <t>13-2火焰团团.mp3</t>
  </si>
  <si>
    <t>14-1羞羞果.mp3</t>
  </si>
  <si>
    <t>14-2羞羞果.mp3</t>
  </si>
  <si>
    <t>15-1叮叮当叮叮咚.mp3</t>
  </si>
  <si>
    <t>15-2叮叮当叮叮咚.mp3</t>
  </si>
  <si>
    <t>16-1锥锥怪.mp3</t>
  </si>
  <si>
    <t>16-2锥锥怪.mp3</t>
  </si>
  <si>
    <t>17-1帽帽花.mp3</t>
  </si>
  <si>
    <t>17-2帽帽花.mp3</t>
  </si>
  <si>
    <t>18-1层层魔法师.mp3</t>
  </si>
  <si>
    <t>18-2层层魔法师.mp3</t>
  </si>
  <si>
    <t>19-1魔毯飘飘.mp3</t>
  </si>
  <si>
    <t>19-2魔毯飘飘.mp3</t>
  </si>
  <si>
    <t>20-1蛋糕大厨和贪吃鱼.mp3</t>
  </si>
  <si>
    <t>20-2蛋糕大厨和贪吃鱼.mp3</t>
  </si>
  <si>
    <t>21-1小太阳与小月亮.mp3</t>
  </si>
  <si>
    <t>21-2小太阳与小月亮.mp3</t>
  </si>
  <si>
    <t>imgNim01011</t>
  </si>
  <si>
    <t>Ocean</t>
  </si>
  <si>
    <t>imgNim01012</t>
  </si>
  <si>
    <t>imgNim01021</t>
  </si>
  <si>
    <t>imgNim01022</t>
  </si>
  <si>
    <t>imgNim01031</t>
  </si>
  <si>
    <t>imgNim01032</t>
  </si>
  <si>
    <t>imgNim01041</t>
  </si>
  <si>
    <t>imgNim01042</t>
  </si>
  <si>
    <t>imgNim01051</t>
  </si>
  <si>
    <t>imgNim01052</t>
  </si>
  <si>
    <t>imgNim01061</t>
  </si>
  <si>
    <t>imgNim01062</t>
  </si>
  <si>
    <t>imgNim01071</t>
  </si>
  <si>
    <t>imgNim01072</t>
  </si>
  <si>
    <t>imgNim01081</t>
  </si>
  <si>
    <t>imgNim01082</t>
  </si>
  <si>
    <t>imgNim01091</t>
  </si>
  <si>
    <t>imgNim01092</t>
  </si>
  <si>
    <t>imgNim01101</t>
  </si>
  <si>
    <t>imgNim01102</t>
  </si>
  <si>
    <t>imgNim01111</t>
  </si>
  <si>
    <t>imgNim01112</t>
  </si>
  <si>
    <t>imgNim01121</t>
  </si>
  <si>
    <t>imgNim01122</t>
  </si>
  <si>
    <t>imgNim01131</t>
  </si>
  <si>
    <t>imgNim01132</t>
  </si>
  <si>
    <t>imgNim01141</t>
  </si>
  <si>
    <t>imgNim01142</t>
  </si>
  <si>
    <t>imgNim01151</t>
  </si>
  <si>
    <t>imgNim01152</t>
  </si>
  <si>
    <t>imgNim01161</t>
  </si>
  <si>
    <t>imgNim01162</t>
  </si>
  <si>
    <t>imgNim01171</t>
  </si>
  <si>
    <t>imgNim01172</t>
  </si>
  <si>
    <t>imgNim01181</t>
  </si>
  <si>
    <t>imgNim01182</t>
  </si>
  <si>
    <t>imgNim01191</t>
  </si>
  <si>
    <t>imgNim01192</t>
  </si>
  <si>
    <t>imgNim01201</t>
  </si>
  <si>
    <t>imgNim01202</t>
  </si>
  <si>
    <t>imgNim01211</t>
  </si>
  <si>
    <t>imgNim01212</t>
  </si>
  <si>
    <t>imgNim02011</t>
  </si>
  <si>
    <t>imgNim02012</t>
  </si>
  <si>
    <t>imgNim02021</t>
  </si>
  <si>
    <t>imgNim02022</t>
  </si>
  <si>
    <t>imgNim02031</t>
  </si>
  <si>
    <t>imgNim02032</t>
  </si>
  <si>
    <t>imgNim02041</t>
  </si>
  <si>
    <t>imgNim02042</t>
  </si>
  <si>
    <t>imgNim02051</t>
  </si>
  <si>
    <t>imgNim02052</t>
  </si>
  <si>
    <t>imgNim02061</t>
  </si>
  <si>
    <t>imgNim02062</t>
  </si>
  <si>
    <t>imgNim02071</t>
  </si>
  <si>
    <t>imgNim02072</t>
  </si>
  <si>
    <t>imgNim02081</t>
  </si>
  <si>
    <t>imgNim02082</t>
  </si>
  <si>
    <t>imgNim02091</t>
  </si>
  <si>
    <t>imgNim02092</t>
  </si>
  <si>
    <t>imgNim02101</t>
  </si>
  <si>
    <t>imgNim02102</t>
  </si>
  <si>
    <t>imgNim02111</t>
  </si>
  <si>
    <t>imgNim02112</t>
  </si>
  <si>
    <t>imgNim02121</t>
  </si>
  <si>
    <t>imgNim02122</t>
  </si>
  <si>
    <t>imgNim02131</t>
  </si>
  <si>
    <t>imgNim02132</t>
  </si>
  <si>
    <t>imgNim02141</t>
  </si>
  <si>
    <t>imgNim02142</t>
  </si>
  <si>
    <t>imgNim02151</t>
  </si>
  <si>
    <t>imgNim02152</t>
  </si>
  <si>
    <t>imgNim02161</t>
  </si>
  <si>
    <t>imgNim02162</t>
  </si>
  <si>
    <t>imgNim02171</t>
  </si>
  <si>
    <t>imgNim02172</t>
  </si>
  <si>
    <t>imgNim02181</t>
  </si>
  <si>
    <t>imgNim02182</t>
  </si>
  <si>
    <t>imgNim02191</t>
  </si>
  <si>
    <t>imgNim02192</t>
  </si>
  <si>
    <t>imgNim02201</t>
  </si>
  <si>
    <t>imgNim02202</t>
  </si>
  <si>
    <t>imgNim02211</t>
  </si>
  <si>
    <t>imgNim02212</t>
  </si>
  <si>
    <t>imgNim03011</t>
  </si>
  <si>
    <t>imgNim03012</t>
  </si>
  <si>
    <t>imgNim03021</t>
  </si>
  <si>
    <t>imgNim03022</t>
  </si>
  <si>
    <t>imgNim03031</t>
  </si>
  <si>
    <t>imgNim03032</t>
  </si>
  <si>
    <t>imgNim03041</t>
  </si>
  <si>
    <t>imgNim03042</t>
  </si>
  <si>
    <t>imgNim03051</t>
  </si>
  <si>
    <t>imgNim03052</t>
  </si>
  <si>
    <t>imgNim03061</t>
  </si>
  <si>
    <t>imgNim03062</t>
  </si>
  <si>
    <t>imgNim03071</t>
  </si>
  <si>
    <t>imgNim03072</t>
  </si>
  <si>
    <t>imgNim03081</t>
  </si>
  <si>
    <t>imgNim03082</t>
  </si>
  <si>
    <t>imgNim03091</t>
  </si>
  <si>
    <t>imgNim03092</t>
  </si>
  <si>
    <t>imgNim03101</t>
  </si>
  <si>
    <t>imgNim03102</t>
  </si>
  <si>
    <t>imgNim03111</t>
  </si>
  <si>
    <t>imgNim03112</t>
  </si>
  <si>
    <t>imgNim03121</t>
  </si>
  <si>
    <t>imgNim03122</t>
  </si>
  <si>
    <t>imgNim03131</t>
  </si>
  <si>
    <t>imgNim03132</t>
  </si>
  <si>
    <t>imgNim03141</t>
  </si>
  <si>
    <t>imgNim03142</t>
  </si>
  <si>
    <t>imgNim03151</t>
  </si>
  <si>
    <t>imgNim03152</t>
  </si>
  <si>
    <t>imgNim03161</t>
  </si>
  <si>
    <t>imgNim03162</t>
  </si>
  <si>
    <t>imgNim03171</t>
  </si>
  <si>
    <t>imgNim03172</t>
  </si>
  <si>
    <t>imgNim03181</t>
  </si>
  <si>
    <t>imgNim03182</t>
  </si>
  <si>
    <t>imgNim03191</t>
  </si>
  <si>
    <t>imgNim03192</t>
  </si>
  <si>
    <t>imgNim03201</t>
  </si>
  <si>
    <t>imgNim03202</t>
  </si>
  <si>
    <t>imgNim03211</t>
  </si>
  <si>
    <t>imgNim03212</t>
  </si>
  <si>
    <t>nim_01_01_SkeletonData.asset</t>
  </si>
  <si>
    <t>nim_01_02_SkeletonData.asset</t>
  </si>
  <si>
    <t>nim_01_03_SkeletonData.asset</t>
  </si>
  <si>
    <t>nim_01_04_SkeletonData.asset</t>
  </si>
  <si>
    <t>nim_01_05_SkeletonData.asset</t>
  </si>
  <si>
    <t>nim_01_06_SkeletonData.asset</t>
  </si>
  <si>
    <t>nim_01_07_SkeletonData.asset</t>
  </si>
  <si>
    <t>nim_01_08_SkeletonData.asset</t>
  </si>
  <si>
    <t>nim_01_09_SkeletonData.asset</t>
  </si>
  <si>
    <t>nim_01_10_SkeletonData.asset</t>
  </si>
  <si>
    <t>nim_01_11_SkeletonData.asset</t>
  </si>
  <si>
    <t>nim_01_12_SkeletonData.asset</t>
  </si>
  <si>
    <t>nim_01_13_SkeletonData.asset</t>
  </si>
  <si>
    <t>nim_01_14_SkeletonData.asset</t>
  </si>
  <si>
    <t>nim_01_15_SkeletonData.asset</t>
  </si>
  <si>
    <t>nim_01_16_SkeletonData.asset</t>
  </si>
  <si>
    <t>Home_Nim_oceam brim17_SkeletonData.asset</t>
  </si>
  <si>
    <t>nim_01_18_SkeletonData.asset</t>
  </si>
  <si>
    <t>nim_01_19_SkeletonData.asset</t>
  </si>
  <si>
    <t>nim_01_20_SkeletonData.asset</t>
  </si>
  <si>
    <t>nim_01_21_SkeletonData.asset</t>
  </si>
  <si>
    <t>nim_02_01_SkeletonData.asset</t>
  </si>
  <si>
    <t>nim_02_02_SkeletonData.asset</t>
  </si>
  <si>
    <t>nim_02_03_SkeletonData.asset</t>
  </si>
  <si>
    <t>nim_02_04_SkeletonData.asset</t>
  </si>
  <si>
    <t>nim_02_05_SkeletonData.asset</t>
  </si>
  <si>
    <t>nim_02_06_SkeletonData.asset</t>
  </si>
  <si>
    <t>nim_02_07_SkeletonData.asset</t>
  </si>
  <si>
    <t>nim_02_08_SkeletonData.asset</t>
  </si>
  <si>
    <t>nim_02_09_SkeletonData.asset</t>
  </si>
  <si>
    <t>nim_02_10_SkeletonData.asset</t>
  </si>
  <si>
    <t>nim_02_11_SkeletonData.asset</t>
  </si>
  <si>
    <t>nim_02_12_SkeletonData.asset</t>
  </si>
  <si>
    <t>nim_02_13_SkeletonData.asset</t>
  </si>
  <si>
    <t>nim_02_14_SkeletonData.asset</t>
  </si>
  <si>
    <t>nim_02_15_SkeletonData.asset</t>
  </si>
  <si>
    <t>nim_02_16_SkeletonData.asset</t>
  </si>
  <si>
    <t>nim_02_17_SkeletonData.asset</t>
  </si>
  <si>
    <t>nim_02_18_SkeletonData.asset</t>
  </si>
  <si>
    <t>nim_02_19_SkeletonData.asset</t>
  </si>
  <si>
    <t>nim_02_20_SkeletonData.asset</t>
  </si>
  <si>
    <t>nim_02_21_SkeletonData.asset</t>
  </si>
  <si>
    <t>nim_03_01_SkeletonData.asset</t>
  </si>
  <si>
    <t>nim_03_02_SkeletonData.asset</t>
  </si>
  <si>
    <t>nim_03_03_SkeletonData.asset</t>
  </si>
  <si>
    <t>nim_03_04_SkeletonData.asset</t>
  </si>
  <si>
    <t>nim_03_05_SkeletonData.asset</t>
  </si>
  <si>
    <t>nim_03_06_SkeletonData.asset</t>
  </si>
  <si>
    <t>nim_03_07_SkeletonData.asset</t>
  </si>
  <si>
    <t>nim_03_08_SkeletonData.asset</t>
  </si>
  <si>
    <t>nim_03_09_SkeletonData.asset</t>
  </si>
  <si>
    <t>nim_03_10_SkeletonData.asset</t>
  </si>
  <si>
    <t>nim_03_11_SkeletonData.asset</t>
  </si>
  <si>
    <t>nim_03_12_SkeletonData.asset</t>
  </si>
  <si>
    <t>nim_03_13_SkeletonData.asset</t>
  </si>
  <si>
    <t>nim_03_14_SkeletonData.asset</t>
  </si>
  <si>
    <t>nim_03_15_SkeletonData.asset</t>
  </si>
  <si>
    <t>nim_03_16_SkeletonData.asset</t>
  </si>
  <si>
    <t>nim_03_17_SkeletonData.asset</t>
  </si>
  <si>
    <t>nim_03_18_SkeletonData.asset</t>
  </si>
  <si>
    <t>Home_Nim_desert daze19_SkeletonData.asset</t>
  </si>
  <si>
    <t>nim_03_20_SkeletonData.asset</t>
  </si>
  <si>
    <t>nim_03_21_SkeletonData.asset</t>
  </si>
  <si>
    <t>数据提取</t>
  </si>
  <si>
    <t>数据复制</t>
  </si>
  <si>
    <t>饥饿值</t>
  </si>
  <si>
    <t>升级奖励</t>
  </si>
  <si>
    <t>每口奖励</t>
  </si>
  <si>
    <t>每日目标30%奖励</t>
  </si>
  <si>
    <t>每日目标60%奖励</t>
  </si>
  <si>
    <t>每日目标100%奖励</t>
  </si>
  <si>
    <t>格式化</t>
  </si>
  <si>
    <t>原始xml数据</t>
  </si>
  <si>
    <t>level</t>
  </si>
  <si>
    <t>exp</t>
  </si>
  <si>
    <t>hunger</t>
  </si>
  <si>
    <t>coinDL</t>
  </si>
  <si>
    <t>coinUL</t>
  </si>
  <si>
    <t>expN</t>
  </si>
  <si>
    <t>expG</t>
  </si>
  <si>
    <t>rate30</t>
  </si>
  <si>
    <t>rateMore</t>
  </si>
  <si>
    <t>coin</t>
  </si>
  <si>
    <t>award</t>
  </si>
  <si>
    <t>expDL</t>
  </si>
  <si>
    <t>expUL</t>
  </si>
  <si>
    <t>&lt;LevelUp level="1" exp="45"/&gt;</t>
  </si>
  <si>
    <t>&lt;LevelUp level="2" exp="70"/&gt;</t>
  </si>
  <si>
    <t>&lt;LevelUp level="3" exp="105"/&gt;</t>
  </si>
  <si>
    <t>&lt;LevelUp level="4" exp="140"/&gt;</t>
  </si>
  <si>
    <t>&lt;LevelUp level="5" exp="160"/&gt;</t>
  </si>
  <si>
    <t>&lt;LevelUp level="6" exp="175"/&gt;</t>
  </si>
  <si>
    <t>&lt;LevelUp level="7" exp="180"/&gt;</t>
  </si>
  <si>
    <t>&lt;LevelUp level="8" exp="220"/&gt;</t>
  </si>
  <si>
    <t>&lt;LevelUp level="9" exp="400"/&gt;</t>
  </si>
  <si>
    <t>&lt;LevelUp level="10" exp="485"/&gt;</t>
  </si>
  <si>
    <t>&lt;LevelUp level="11" exp="560"/&gt;</t>
  </si>
  <si>
    <t>&lt;LevelUp level="12" exp="720"/&gt;</t>
  </si>
  <si>
    <t>&lt;LevelUp level="13" exp="820"/&gt;</t>
  </si>
  <si>
    <t>&lt;LevelUp level="14" exp="920"/&gt;</t>
  </si>
  <si>
    <t>&lt;LevelUp level="15" exp="1135"/&gt;</t>
  </si>
  <si>
    <t>&lt;LevelUp level="16" exp="1250"/&gt;</t>
  </si>
  <si>
    <t>&lt;LevelUp level="17" exp="1380"/&gt;</t>
  </si>
  <si>
    <t>&lt;LevelUp level="18" exp="1660"/&gt;</t>
  </si>
  <si>
    <t>&lt;LevelUp level="19" exp="1810"/&gt;</t>
  </si>
  <si>
    <t>&lt;LevelUp level="20" exp="1970"/&gt;</t>
  </si>
  <si>
    <t>&lt;LevelUp level="21" exp="2320"/&gt;</t>
  </si>
  <si>
    <t>&lt;LevelUp level="22" exp="2500"/&gt;</t>
  </si>
  <si>
    <t>&lt;LevelUp level="23" exp="2700"/&gt;</t>
  </si>
  <si>
    <t>&lt;LevelUp level="24" exp="3110"/&gt;</t>
  </si>
  <si>
    <t>&lt;LevelUp level="25" exp="3330"/&gt;</t>
  </si>
  <si>
    <t>&lt;LevelUp level="26" exp="3565"/&gt;</t>
  </si>
  <si>
    <t>&lt;LevelUp level="27" exp="4060"/&gt;</t>
  </si>
  <si>
    <t>&lt;LevelUp level="28" exp="4320"/&gt;</t>
  </si>
  <si>
    <t>&lt;LevelUp level="29" exp="4590"/&gt;</t>
  </si>
  <si>
    <t>&lt;LevelUp level="30" exp="5165"/&gt;</t>
  </si>
  <si>
    <t>&lt;LevelUp level="31" exp="5465"/&gt;</t>
  </si>
  <si>
    <t>&lt;LevelUp level="32" exp="5770"/&gt;</t>
  </si>
  <si>
    <t>&lt;LevelUp level="33" exp="6435"/&gt;</t>
  </si>
  <si>
    <t>&lt;LevelUp level="34" exp="6775"/&gt;</t>
  </si>
  <si>
    <t>&lt;LevelUp level="35" exp="7120"/&gt;</t>
  </si>
  <si>
    <t>&lt;LevelUp level="36" exp="7875"/&gt;</t>
  </si>
  <si>
    <t>&lt;LevelUp level="37" exp="8255"/&gt;</t>
  </si>
  <si>
    <t>&lt;LevelUp level="38" exp="8650"/&gt;</t>
  </si>
  <si>
    <t>&lt;LevelUp level="39" exp="9495"/&gt;</t>
  </si>
  <si>
    <t>&lt;LevelUp level="40" exp="9920"/&gt;</t>
  </si>
  <si>
    <t>&lt;LevelUp level="41" exp="10360"/&gt;</t>
  </si>
  <si>
    <t>&lt;LevelUp level="42" exp="11300"/&gt;</t>
  </si>
  <si>
    <t>&lt;LevelUp level="43" exp="11775"/&gt;</t>
  </si>
  <si>
    <t>&lt;LevelUp level="44" exp="12260"/&gt;</t>
  </si>
  <si>
    <t>&lt;LevelUp level="45" exp="13305"/&gt;</t>
  </si>
  <si>
    <t>&lt;LevelUp level="46" exp="13825"/&gt;</t>
  </si>
  <si>
    <t>&lt;LevelUp level="47" exp="14360"/&gt;</t>
  </si>
  <si>
    <t>&lt;LevelUp level="48" exp="15505"/&gt;</t>
  </si>
  <si>
    <t>&lt;LevelUp level="49" exp="16080"/&gt;</t>
  </si>
  <si>
    <t>&lt;LevelUp level="50" exp="16660"/&gt;</t>
  </si>
  <si>
    <t>&lt;LevelUp level="51" exp="17915"/&gt;</t>
  </si>
  <si>
    <t>&lt;LevelUp level="52" exp="18540"/&gt;</t>
  </si>
  <si>
    <t>&lt;LevelUp level="53" exp="19175"/&gt;</t>
  </si>
  <si>
    <t>&lt;LevelUp level="54" exp="20535"/&gt;</t>
  </si>
  <si>
    <t>&lt;LevelUp level="55" exp="21215"/&gt;</t>
  </si>
  <si>
    <t>&lt;LevelUp level="56" exp="21900"/&gt;</t>
  </si>
  <si>
    <t>&lt;LevelUp level="57" exp="23375"/&gt;</t>
  </si>
  <si>
    <t>&lt;LevelUp level="58" exp="24105"/&gt;</t>
  </si>
  <si>
    <t>&lt;LevelUp level="59" exp="24850"/&gt;</t>
  </si>
  <si>
    <t>&lt;LevelUp level="60" exp="26440"/&gt;</t>
  </si>
  <si>
    <t>&lt;LevelUp level="61" exp="27230"/&gt;</t>
  </si>
  <si>
    <t>&lt;LevelUp level="62" exp="28025"/&gt;</t>
  </si>
  <si>
    <t>&lt;LevelUp level="63" exp="29735"/&gt;</t>
  </si>
  <si>
    <t>&lt;LevelUp level="64" exp="30580"/&gt;</t>
  </si>
  <si>
    <t>&lt;LevelUp level="65" exp="31435"/&gt;</t>
  </si>
  <si>
    <t>&lt;LevelUp level="66" exp="33270"/&gt;</t>
  </si>
  <si>
    <t>&lt;LevelUp level="67" exp="34170"/&gt;</t>
  </si>
  <si>
    <t>&lt;LevelUp level="68" exp="35085"/&gt;</t>
  </si>
  <si>
    <t>&lt;LevelUp level="69" exp="37040"/&gt;</t>
  </si>
  <si>
    <t>&lt;LevelUp level="70" exp="38000"/&gt;</t>
  </si>
  <si>
    <t>&lt;LevelUp level="71" exp="38975"/&gt;</t>
  </si>
  <si>
    <t>&lt;LevelUp level="72" exp="41060"/&gt;</t>
  </si>
  <si>
    <t>&lt;LevelUp level="73" exp="42080"/&gt;</t>
  </si>
  <si>
    <t>&lt;LevelUp level="74" exp="43115"/&gt;</t>
  </si>
  <si>
    <t>&lt;LevelUp level="75" exp="45330"/&gt;</t>
  </si>
  <si>
    <t>&lt;LevelUp level="76" exp="46415"/&gt;</t>
  </si>
  <si>
    <t>&lt;LevelUp level="77" exp="47510"/&gt;</t>
  </si>
  <si>
    <t>&lt;LevelUp level="78" exp="49860"/&gt;</t>
  </si>
  <si>
    <t>&lt;LevelUp level="79" exp="51005"/&gt;</t>
  </si>
  <si>
    <t>&lt;LevelUp level="80" exp="52165"/&gt;</t>
  </si>
  <si>
    <t>&lt;LevelUp level="81" exp="54650"/&gt;</t>
  </si>
  <si>
    <t>&lt;LevelUp level="82" exp="55860"/&gt;</t>
  </si>
  <si>
    <t>&lt;LevelUp level="83" exp="57085"/&gt;</t>
  </si>
  <si>
    <t>&lt;LevelUp level="84" exp="59705"/&gt;</t>
  </si>
  <si>
    <t>&lt;LevelUp level="85" exp="60985"/&gt;</t>
  </si>
  <si>
    <t>&lt;LevelUp level="86" exp="62275"/&gt;</t>
  </si>
  <si>
    <t>&lt;LevelUp level="87" exp="65035"/&gt;</t>
  </si>
  <si>
    <t>&lt;LevelUp level="88" exp="66380"/&gt;</t>
  </si>
  <si>
    <t>&lt;LevelUp level="89" exp="67735"/&gt;</t>
  </si>
  <si>
    <t>&lt;LevelUp level="90" exp="70640"/&gt;</t>
  </si>
  <si>
    <t>&lt;LevelUp level="91" exp="72050"/&gt;</t>
  </si>
  <si>
    <t>&lt;LevelUp level="92" exp="73475"/&gt;</t>
  </si>
  <si>
    <t>&lt;LevelUp level="93" exp="76525"/&gt;</t>
  </si>
  <si>
    <t>&lt;LevelUp level="94" exp="78005"/&gt;</t>
  </si>
  <si>
    <t>&lt;LevelUp level="95" exp="79500"/&gt;</t>
  </si>
  <si>
    <t>&lt;LevelUp level="96" exp="82695"/&gt;</t>
  </si>
  <si>
    <t>&lt;LevelUp level="97" exp="84245"/&gt;</t>
  </si>
  <si>
    <t>&lt;LevelUp level="98" exp="85810"/&gt;</t>
  </si>
  <si>
    <t>&lt;LevelUp level="99" exp="89160"/&gt;</t>
  </si>
  <si>
    <t>&lt;LevelUp level="100" exp="9078000"/&gt;</t>
  </si>
  <si>
    <t>Background</t>
  </si>
  <si>
    <t>Model</t>
  </si>
  <si>
    <t>NimIcon</t>
  </si>
  <si>
    <t>QuestId</t>
  </si>
  <si>
    <t>dailyGoalPercent</t>
  </si>
  <si>
    <t>AwardCoin</t>
  </si>
  <si>
    <t>BGM</t>
  </si>
  <si>
    <t>Sound</t>
  </si>
  <si>
    <t>WaterDrop</t>
  </si>
  <si>
    <t>WaterDropAudio</t>
  </si>
  <si>
    <t>Box1 ID</t>
  </si>
  <si>
    <t>Box1 Height</t>
  </si>
  <si>
    <t>Box2 ID</t>
  </si>
  <si>
    <t>Box2 Height</t>
  </si>
  <si>
    <t>&lt;Mission Id="20000" Name="MissionName13021" Background="home_good night" Model="13021" NimIcon="iconNim03212" QuestId="20063" dailyGoalPercent="1" AwardCoin="0"&gt;</t>
  </si>
  <si>
    <t>&lt;Mission Id="11001" Name="MissionName11001" Background="Home_Backgrond_ocean brim (1)" Model="11001" NimIcon="iconNim01012" QuestId="20001" dailyGoalPercent="0.33" AwardCoin="32"&gt;</t>
  </si>
  <si>
    <t>&lt;Mission Id="11002" Name="MissionName11002" Background="Home_Backgrond_ocean brim (2)" Model="11002" NimIcon="iconNim01022" QuestId="20002" dailyGoalPercent="0.33" AwardCoin="34"&gt;</t>
  </si>
  <si>
    <t>&lt;Mission Id="11003" Name="MissionName11003" Background="Home_Backgrond_ocean brim (3)" Model="11003" NimIcon="iconNim01032" QuestId="20003" dailyGoalPercent="0.34" AwardCoin="36"&gt;</t>
  </si>
  <si>
    <t>&lt;Mission Id="11004" Name="MissionName11004" Background="Home_Backgrond_ocean brim (4)" Model="11004" NimIcon="iconNim01042" QuestId="20004" dailyGoalPercent="0.33" AwardCoin="38"&gt;</t>
  </si>
  <si>
    <t>&lt;Mission Id="11005" Name="MissionName11005" Background="Home_Backgrond_ocean brim (5)" Model="11005" NimIcon="iconNim01052" QuestId="20005" dailyGoalPercent="0.33" AwardCoin="40"&gt;</t>
  </si>
  <si>
    <t>&lt;Mission Id="11006" Name="MissionName11006" Background="Home_Backgrond_ocean brim (6)" Model="11006" NimIcon="iconNim01062" QuestId="20006" dailyGoalPercent="0.34" AwardCoin="42"&gt;</t>
  </si>
  <si>
    <t>&lt;Mission Id="11007" Name="MissionName11007" Background="Home_Backgrond_ocean brim (7)" Model="11007" NimIcon="iconNim01072" QuestId="20007" dailyGoalPercent="0.33" AwardCoin="44"&gt;</t>
  </si>
  <si>
    <t>&lt;Mission Id="11008" Name="MissionName11008" Background="Home_Backgrond_ocean brim (8)" Model="11008" NimIcon="iconNim01082" QuestId="20008" dailyGoalPercent="0.33" AwardCoin="46"&gt;</t>
  </si>
  <si>
    <t>&lt;Mission Id="11009" Name="MissionName11009" Background="Home_Backgrond_ocean brim (9)" Model="11009" NimIcon="iconNim01092" QuestId="20009" dailyGoalPercent="0.34" AwardCoin="48"&gt;</t>
  </si>
  <si>
    <t>&lt;Mission Id="11010" Name="MissionName11010" Background="Home_Backgrond_ocean brim (10)" Model="11010" NimIcon="iconNim01102" QuestId="20010" dailyGoalPercent="0.35" AwardCoin="50"&gt;</t>
  </si>
  <si>
    <t>&lt;Mission Id="11011" Name="MissionName11011" Background="Home_Backgrond_ocean brim (11)" Model="11011" NimIcon="iconNim01112" QuestId="20011" dailyGoalPercent="0.38" AwardCoin="52"&gt;</t>
  </si>
  <si>
    <t>&lt;Mission Id="11012" Name="MissionName11012" Background="Home_Backgrond_ocean brim (12)" Model="11012" NimIcon="iconNim01122" QuestId="20012" dailyGoalPercent="0.42" AwardCoin="54"&gt;</t>
  </si>
  <si>
    <t>&lt;Mission Id="11013" Name="MissionName11013" Background="Home_Backgrond_ocean brim (13)" Model="11013" NimIcon="iconNim01132" QuestId="20013" dailyGoalPercent="0.44" AwardCoin="56"&gt;</t>
  </si>
  <si>
    <t>&lt;Mission Id="11014" Name="MissionName11014" Background="Home_Backgrond_ocean brim (14)" Model="11014" NimIcon="iconNim01142" QuestId="20014" dailyGoalPercent="0.46" AwardCoin="58"&gt;</t>
  </si>
  <si>
    <t>&lt;Mission Id="11015" Name="MissionName11015" Background="Home_Backgrond_ocean brim (15)" Model="11015" NimIcon="iconNim01152" QuestId="20015" dailyGoalPercent="0.48" AwardCoin="60"&gt;</t>
  </si>
  <si>
    <t>&lt;Mission Id="11016" Name="MissionName11016" Background="Home_Backgrond_ocean brim (16)" Model="11016" NimIcon="iconNim01162" QuestId="20016" dailyGoalPercent="0.5" AwardCoin="62"&gt;</t>
  </si>
  <si>
    <t>&lt;Mission Id="11017" Name="MissionName11017" Background="Home_Backgrond_ocean brim (17)" Model="11017" NimIcon="iconNim01172" QuestId="20017" dailyGoalPercent="0.5" AwardCoin="64"&gt;</t>
  </si>
  <si>
    <t>&lt;Mission Id="11018" Name="MissionName11018" Background="Home_Backgrond_ocean brim (18)" Model="11018" NimIcon="iconNim01182" QuestId="20018" dailyGoalPercent="0.5" AwardCoin="66"&gt;</t>
  </si>
  <si>
    <t>&lt;Mission Id="11019" Name="MissionName11019" Background="Home_Backgrond_ocean brim (19)" Model="11019" NimIcon="iconNim01192" QuestId="20019" dailyGoalPercent="0.5" AwardCoin="68"&gt;</t>
  </si>
  <si>
    <t>&lt;Mission Id="11020" Name="MissionName11020" Background="Home_Backgrond_ocean brim (20)" Model="11020" NimIcon="iconNim01202" QuestId="20020" dailyGoalPercent="0.5" AwardCoin="70"&gt;</t>
  </si>
  <si>
    <t>&lt;Mission Id="11021" Name="MissionName11021" Background="Home_Backgrond_ocean brim (21)" Model="11021" NimIcon="iconNim01212" QuestId="20021" dailyGoalPercent="0.5" AwardCoin="72"&gt;</t>
  </si>
  <si>
    <t>&lt;Mission Id="12001" Name="MissionName12001" Background="Home_Backgrond_wonder woods (1)" Model="12001" NimIcon="iconNim02012" QuestId="20022" dailyGoalPercent="0.5" AwardCoin="74"&gt;</t>
  </si>
  <si>
    <t>&lt;Mission Id="12002" Name="MissionName12002" Background="Home_Backgrond_wonder woods (2)" Model="12002" NimIcon="iconNim02022" QuestId="20023" dailyGoalPercent="0.5" AwardCoin="76"&gt;</t>
  </si>
  <si>
    <t>&lt;Mission Id="12003" Name="MissionName12003" Background="Home_Backgrond_wonder woods (3)" Model="12003" NimIcon="iconNim02032" QuestId="20024" dailyGoalPercent="0.5" AwardCoin="78"&gt;</t>
  </si>
  <si>
    <t>&lt;Mission Id="12004" Name="MissionName12004" Background="Home_Backgrond_wonder woods (4)" Model="12004" NimIcon="iconNim02042" QuestId="20025" dailyGoalPercent="0.5" AwardCoin="80"&gt;</t>
  </si>
  <si>
    <t>&lt;Mission Id="12005" Name="MissionName12005" Background="Home_Backgrond_wonder woods (5)" Model="12005" NimIcon="iconNim02052" QuestId="20026" dailyGoalPercent="0.55" AwardCoin="82"&gt;</t>
  </si>
  <si>
    <t>&lt;Mission Id="12006" Name="MissionName12006" Background="Home_Backgrond_wonder woods (6)" Model="12006" NimIcon="iconNim02062" QuestId="20027" dailyGoalPercent="0.57" AwardCoin="84"&gt;</t>
  </si>
  <si>
    <t>&lt;Mission Id="12007" Name="MissionName12007" Background="Home_Backgrond_wonder woods (7)" Model="12007" NimIcon="iconNim02072" QuestId="20028" dailyGoalPercent="0.6" AwardCoin="86"&gt;</t>
  </si>
  <si>
    <t>&lt;Mission Id="12008" Name="MissionName12008" Background="Home_Backgrond_wonder woods (8)" Model="12008" NimIcon="iconNim02082" QuestId="20029" dailyGoalPercent="0.65" AwardCoin="88"&gt;</t>
  </si>
  <si>
    <t>&lt;Mission Id="12009" Name="MissionName12009" Background="Home_Backgrond_wonder woods (9)" Model="12009" NimIcon="iconNim02092" QuestId="20030" dailyGoalPercent="0.7" AwardCoin="90"&gt;</t>
  </si>
  <si>
    <t>&lt;Mission Id="12010" Name="MissionName12010" Background="Home_Backgrond_wonder woods (10)" Model="12010" NimIcon="iconNim02102" QuestId="20031" dailyGoalPercent="0.75" AwardCoin="92"&gt;</t>
  </si>
  <si>
    <t>&lt;Mission Id="12011" Name="MissionName12011" Background="Home_Backgrond_wonder woods (11)" Model="12011" NimIcon="iconNim02112" QuestId="20032" dailyGoalPercent="0.8" AwardCoin="94"&gt;</t>
  </si>
  <si>
    <t>&lt;Mission Id="12012" Name="MissionName12012" Background="Home_Backgrond_wonder woods (12)" Model="12012" NimIcon="iconNim02122" QuestId="20033" dailyGoalPercent="0.8" AwardCoin="96"&gt;</t>
  </si>
  <si>
    <t>&lt;Mission Id="12013" Name="MissionName12013" Background="Home_Backgrond_wonder woods (13)" Model="12013" NimIcon="iconNim02132" QuestId="20034" dailyGoalPercent="0.8" AwardCoin="98"&gt;</t>
  </si>
  <si>
    <t>&lt;Mission Id="12014" Name="MissionName12014" Background="Home_Backgrond_wonder woods (14)" Model="12014" NimIcon="iconNim02142" QuestId="20035" dailyGoalPercent="0.8" AwardCoin="100"&gt;</t>
  </si>
  <si>
    <t>&lt;Mission Id="12015" Name="MissionName12015" Background="Home_Backgrond_wonder woods (15)" Model="12015" NimIcon="iconNim02152" QuestId="20036" dailyGoalPercent="0.8" AwardCoin="102"&gt;</t>
  </si>
  <si>
    <t>&lt;Mission Id="12016" Name="MissionName12016" Background="Home_Backgrond_wonder woods (16)" Model="12016" NimIcon="iconNim02162" QuestId="20037" dailyGoalPercent="0.85" AwardCoin="104"&gt;</t>
  </si>
  <si>
    <t>&lt;Mission Id="12017" Name="MissionName12017" Background="Home_Backgrond_wonder woods (17)" Model="12017" NimIcon="iconNim02172" QuestId="20038" dailyGoalPercent="0.9" AwardCoin="106"&gt;</t>
  </si>
  <si>
    <t>&lt;Mission Id="12018" Name="MissionName12018" Background="Home_Backgrond_wonder woods (18)" Model="12018" NimIcon="iconNim02182" QuestId="20039" dailyGoalPercent="0.95" AwardCoin="108"&gt;</t>
  </si>
  <si>
    <t>&lt;Mission Id="12019" Name="MissionName12019" Background="Home_Backgrond_wonder woods (19)" Model="12019" NimIcon="iconNim02192" QuestId="20040" dailyGoalPercent="1" AwardCoin="110"&gt;</t>
  </si>
  <si>
    <t>&lt;Mission Id="12020" Name="MissionName12020" Background="Home_Backgrond_wonder woods (20)" Model="12020" NimIcon="iconNim02202" QuestId="20041" dailyGoalPercent="1" AwardCoin="112"&gt;</t>
  </si>
  <si>
    <t>&lt;Mission Id="12021" Name="MissionName12021" Background="Home_Backgrond_wonder woods (21)" Model="12021" NimIcon="iconNim02212" QuestId="20042" dailyGoalPercent="1" AwardCoin="114"&gt;</t>
  </si>
  <si>
    <t>&lt;Mission Id="13001" Name="MissionName13001" Background="Home_Backgrond_desert daze (1)" Model="13001" NimIcon="iconNim03012" QuestId="20043" dailyGoalPercent="1" AwardCoin="116"&gt;</t>
  </si>
  <si>
    <t>&lt;Mission Id="13002" Name="MissionName13002" Background="Home_Backgrond_desert daze (2)" Model="13002" NimIcon="iconNim03022" QuestId="20044" dailyGoalPercent="1" AwardCoin="118"&gt;</t>
  </si>
  <si>
    <t>&lt;Mission Id="13003" Name="MissionName13003" Background="Home_Backgrond_desert daze (3)" Model="13003" NimIcon="iconNim03032" QuestId="20045" dailyGoalPercent="1" AwardCoin="120"&gt;</t>
  </si>
  <si>
    <t>&lt;Mission Id="13004" Name="MissionName13004" Background="Home_Backgrond_desert daze (4)" Model="13004" NimIcon="iconNim03042" QuestId="20046" dailyGoalPercent="1" AwardCoin="122"&gt;</t>
  </si>
  <si>
    <t>&lt;Mission Id="13005" Name="MissionName13005" Background="Home_Backgrond_desert daze (5)" Model="13005" NimIcon="iconNim03052" QuestId="20047" dailyGoalPercent="1" AwardCoin="124"&gt;</t>
  </si>
  <si>
    <t>&lt;Mission Id="13006" Name="MissionName13006" Background="Home_Backgrond_desert daze (6)" Model="13006" NimIcon="iconNim03062" QuestId="20048" dailyGoalPercent="1" AwardCoin="126"&gt;</t>
  </si>
  <si>
    <t>&lt;Mission Id="13007" Name="MissionName13007" Background="Home_Backgrond_desert daze (7)" Model="13007" NimIcon="iconNim03072" QuestId="20049" dailyGoalPercent="1" AwardCoin="128"&gt;</t>
  </si>
  <si>
    <t>&lt;Mission Id="13008" Name="MissionName13008" Background="Home_Backgrond_desert daze (8)" Model="13008" NimIcon="iconNim03082" QuestId="20050" dailyGoalPercent="1" AwardCoin="130"&gt;</t>
  </si>
  <si>
    <t>&lt;Mission Id="13009" Name="MissionName13009" Background="Home_Backgrond_desert daze (9)" Model="13009" NimIcon="iconNim03092" QuestId="20051" dailyGoalPercent="1" AwardCoin="132"&gt;</t>
  </si>
  <si>
    <t>&lt;Mission Id="13010" Name="MissionName13010" Background="Home_Backgrond_desert daze (10)" Model="13010" NimIcon="iconNim03102" QuestId="20052" dailyGoalPercent="1" AwardCoin="134"&gt;</t>
  </si>
  <si>
    <t>&lt;Mission Id="13011" Name="MissionName13011" Background="Home_Backgrond_desert daze (11)" Model="13011" NimIcon="iconNim03112" QuestId="20053" dailyGoalPercent="1" AwardCoin="136"&gt;</t>
  </si>
  <si>
    <t>&lt;Mission Id="13012" Name="MissionName13012" Background="Home_Backgrond_desert daze (12)" Model="13012" NimIcon="iconNim03122" QuestId="20054" dailyGoalPercent="1" AwardCoin="138"&gt;</t>
  </si>
  <si>
    <t>&lt;Mission Id="13013" Name="MissionName13013" Background="Home_Backgrond_desert daze (13)" Model="13013" NimIcon="iconNim03132" QuestId="20055" dailyGoalPercent="1" AwardCoin="140"&gt;</t>
  </si>
  <si>
    <t>&lt;Mission Id="13014" Name="MissionName13014" Background="Home_Backgrond_desert daze (14)" Model="13014" NimIcon="iconNim03142" QuestId="20056" dailyGoalPercent="1" AwardCoin="142"&gt;</t>
  </si>
  <si>
    <t>&lt;Mission Id="13015" Name="MissionName13015" Background="Home_Backgrond_desert daze (15)" Model="13015" NimIcon="iconNim03152" QuestId="20057" dailyGoalPercent="1" AwardCoin="144"&gt;</t>
  </si>
  <si>
    <t>&lt;Mission Id="13016" Name="MissionName13016" Background="Home_Backgrond_desert daze (16)" Model="13016" NimIcon="iconNim03162" QuestId="20058" dailyGoalPercent="1" AwardCoin="146"&gt;</t>
  </si>
  <si>
    <t>&lt;Mission Id="13017" Name="MissionName13017" Background="Home_Backgrond_desert daze (17)" Model="13017" NimIcon="iconNim03172" QuestId="20059" dailyGoalPercent="1" AwardCoin="148"&gt;</t>
  </si>
  <si>
    <t>&lt;Mission Id="13018" Name="MissionName13018" Background="Home_Backgrond_desert daze (18)" Model="13018" NimIcon="iconNim03182" QuestId="20060" dailyGoalPercent="1" AwardCoin="150"&gt;</t>
  </si>
  <si>
    <t>&lt;Mission Id="13019" Name="MissionName13019" Background="Home_Backgrond_desert daze (19)" Model="13019" NimIcon="iconNim03192" QuestId="20061" dailyGoalPercent="1" AwardCoin="152"&gt;</t>
  </si>
  <si>
    <t>&lt;Mission Id="13020" Name="MissionName13020" Background="Home_Backgrond_desert daze (20)" Model="13020" NimIcon="iconNim03202" QuestId="20062" dailyGoalPercent="1" AwardCoin="154"&gt;</t>
  </si>
  <si>
    <t>&lt;Mission Id="13021" Name="MissionName13021" Background="Home_Backgrond_desert daze (21)" Model="13021" NimIcon="iconNim03212" QuestId="20063" dailyGoalPercent="1" AwardCoin="156"&gt;</t>
  </si>
  <si>
    <t>&lt;Mission Id="14001" Name="MissionName14001" Background="Home_Backgrond__mystery red0001" Model="14001" NimIcon="iconNim03012" QuestId="20064" dailyGoalPercent="1" AwardCoin="116"&gt;</t>
  </si>
  <si>
    <t>&lt;Mission Id="14002" Name="MissionName14002" Background="Home_Backgrond__mystery red0002" Model="14002" NimIcon="iconNim03022" QuestId="20065" dailyGoalPercent="1" AwardCoin="118"&gt;</t>
  </si>
  <si>
    <t>&lt;Mission Id="14003" Name="MissionName14003" Background="Home_Backgrond__mystery red0003" Model="14003" NimIcon="iconNim03032" QuestId="20066" dailyGoalPercent="1" AwardCoin="120"&gt;</t>
  </si>
  <si>
    <t>&lt;Mission Id="14004" Name="MissionName14004" Background="Home_Backgrond__mystery red0004" Model="14004" NimIcon="iconNim03042" QuestId="20067" dailyGoalPercent="1" AwardCoin="122"&gt;</t>
  </si>
  <si>
    <t>&lt;Mission Id="14005" Name="MissionName14005" Background="Home_Backgrond__mystery red0005" Model="14005" NimIcon="iconNim03052" QuestId="20068" dailyGoalPercent="1" AwardCoin="124"&gt;</t>
  </si>
  <si>
    <t>&lt;Mission Id="14006" Name="MissionName14006" Background="Home_Backgrond__mystery red0006" Model="14006" NimIcon="iconNim03062" QuestId="20069" dailyGoalPercent="1" AwardCoin="126"&gt;</t>
  </si>
  <si>
    <t>&lt;Mission Id="14007" Name="MissionName14007" Background="Home_Backgrond__mystery red0007" Model="14007" NimIcon="iconNim03072" QuestId="20070" dailyGoalPercent="1" AwardCoin="128"&gt;</t>
  </si>
  <si>
    <t>&lt;Mission Id="14008" Name="MissionName14008" Background="Home_Backgrond__mystery red0008" Model="14008" NimIcon="iconNim03082" QuestId="20071" dailyGoalPercent="1" AwardCoin="130"&gt;</t>
  </si>
  <si>
    <t>&lt;Mission Id="14009" Name="MissionName14009" Background="Home_Backgrond__mystery red0009" Model="14009" NimIcon="iconNim03092" QuestId="20072" dailyGoalPercent="1" AwardCoin="132"&gt;</t>
  </si>
  <si>
    <t>&lt;Mission Id="14010" Name="MissionName14010" Background="Home_Backgrond__mystery red0010" Model="14010" NimIcon="iconNim03102" QuestId="20073" dailyGoalPercent="1" AwardCoin="134"&gt;</t>
  </si>
  <si>
    <t>Home_hallowmas__bg_01</t>
  </si>
  <si>
    <t>hallowmas_bgm</t>
  </si>
  <si>
    <t>hallowmas_effect</t>
  </si>
  <si>
    <t>07KuLou</t>
  </si>
  <si>
    <t>water_drop_down_81001</t>
  </si>
  <si>
    <t>Home_hallowmas__bg_02</t>
  </si>
  <si>
    <t>05PingGuo</t>
  </si>
  <si>
    <t>water_drop_down_81002</t>
  </si>
  <si>
    <t>Home_hallowmas__bg_03</t>
  </si>
  <si>
    <t>01NanGua</t>
  </si>
  <si>
    <t>water_drop_down_81003</t>
  </si>
  <si>
    <t>Home_hallowmas__bg_04</t>
  </si>
  <si>
    <t>03ShouGu</t>
  </si>
  <si>
    <t>water_drop_down_81004</t>
  </si>
  <si>
    <t>Home_christmas_bg_01</t>
  </si>
  <si>
    <t>xmas_bgm</t>
  </si>
  <si>
    <t>Home_christmas_bg_02</t>
  </si>
  <si>
    <t>Home_christmas_bg_03</t>
  </si>
  <si>
    <t>Home_christmas_bg_04</t>
  </si>
  <si>
    <t>Home_mouseyear_bg_01</t>
  </si>
  <si>
    <t>Home_mouseyear_bg_02</t>
  </si>
  <si>
    <t>Home_mouseyear_bg_03</t>
  </si>
  <si>
    <t>Home_mouseyear_bg_04</t>
  </si>
  <si>
    <t>Home_Backgrond_nationalday_01</t>
  </si>
  <si>
    <t>Home_Backgrond_nationalday_02</t>
  </si>
  <si>
    <t>Home_Backgrond_nationalday_03</t>
  </si>
  <si>
    <t>Home_Backgrond_nationalday_04</t>
  </si>
  <si>
    <t>Home_Backgrond_hfairy_tale_bg_01</t>
  </si>
  <si>
    <t>Home_Backgrond_hfairy_tale_bg_02</t>
  </si>
  <si>
    <t>Home_Backgrond_hfairy_tale_bg_03</t>
  </si>
  <si>
    <t>Home_Backgrond_hfairy_tale_bg_04</t>
  </si>
  <si>
    <t>ItemId</t>
  </si>
  <si>
    <t>Value</t>
  </si>
  <si>
    <t>类别</t>
  </si>
  <si>
    <t>Storage</t>
  </si>
  <si>
    <t>Des</t>
  </si>
  <si>
    <t>SoundPath</t>
  </si>
  <si>
    <t>Remote</t>
  </si>
  <si>
    <t>&lt;!--========NinJi语音========--&gt;</t>
  </si>
  <si>
    <t>&lt;Sound Type="nin_level_end_01"&gt;</t>
  </si>
  <si>
    <t>&lt;Clip SoundPath="nin_level_end_01" /&gt;</t>
  </si>
  <si>
    <t>&lt;/Sound&gt;</t>
  </si>
  <si>
    <t>&lt;Sound Type="nin_hello_01"&gt;</t>
  </si>
  <si>
    <t>&lt;Clip SoundPath="nin_hello_01" /&gt;</t>
  </si>
  <si>
    <t>&lt;Sound Type="nin_sleep_begin_01"&gt;</t>
  </si>
  <si>
    <t>&lt;Clip SoundPath="nin_nod_01_01" /&gt;</t>
  </si>
  <si>
    <t>&lt;Clip SoundPath="nin_nod_01_02" /&gt;</t>
  </si>
  <si>
    <t>&lt;Clip SoundPath="nin_nod_01_03" /&gt;</t>
  </si>
  <si>
    <t>&lt;Sound Type="nin_friend_search_01"&gt;</t>
  </si>
  <si>
    <t>&lt;Clip SoundPath="nin_friend_search_01" /&gt;</t>
  </si>
  <si>
    <t>&lt;Sound Type="nin_friend_host_01"&gt;</t>
  </si>
  <si>
    <t>&lt;Clip SoundPath="nin_friend_host_01" /&gt;</t>
  </si>
  <si>
    <t>&lt;Sound Type="nin_friend_guest_01"&gt;</t>
  </si>
  <si>
    <t>&lt;Clip SoundPath="nin_friend_guest_01" /&gt;</t>
  </si>
  <si>
    <t>&lt;Sound Type="nin_friend_guest_out_01"&gt;</t>
  </si>
  <si>
    <t>&lt;Clip SoundPath="nin_friend_guest_out_01" /&gt;</t>
  </si>
  <si>
    <t>&lt;Sound Type="nin_friend_guest_back_01"&gt;</t>
  </si>
  <si>
    <t>&lt;Clip SoundPath="nin_friend_guest_back_01" /&gt;</t>
  </si>
  <si>
    <t>&lt;Sound Type="nin_friend_fail_01"&gt;</t>
  </si>
  <si>
    <t>&lt;Clip SoundPath="nin_friend_fail_01" /&gt;</t>
  </si>
  <si>
    <t>&lt;Sound Type="nin_sleep_end_01"&gt;</t>
  </si>
  <si>
    <t>&lt;Clip SoundPath="nin_morning_01_01" /&gt;</t>
  </si>
  <si>
    <t>&lt;Clip SoundPath="nin_morning_01_02" /&gt;</t>
  </si>
  <si>
    <t>&lt;Clip SoundPath="nin_morning_01_03" /&gt;</t>
  </si>
  <si>
    <t>&lt;Clip SoundPath="nin_morning_01_04" /&gt;</t>
  </si>
  <si>
    <t>&lt;Clip SoundPath="nin_morning_01_05" /&gt;</t>
  </si>
  <si>
    <t>&lt;Clip SoundPath="nin_morning_01_06" /&gt;</t>
  </si>
  <si>
    <t>&lt;Clip SoundPath="nin_morning_01_07" /&gt;</t>
  </si>
  <si>
    <t>&lt;Clip SoundPath="nin_morning_01_08" /&gt;</t>
  </si>
  <si>
    <t>&lt;Sound Type="nin_play_up_01"&gt;</t>
  </si>
  <si>
    <t>&lt;Clip SoundPath="nin_play_up_01" /&gt;</t>
  </si>
  <si>
    <t>&lt;Clip SoundPath="nin_play_up_02" /&gt;</t>
  </si>
  <si>
    <t>&lt;Clip SoundPath="nin_play_up_03" /&gt;</t>
  </si>
  <si>
    <t>&lt;Clip SoundPath="nin_play_up_04" /&gt;</t>
  </si>
  <si>
    <t>&lt;Sound Type="nin_play_down_01"&gt;</t>
  </si>
  <si>
    <t>&lt;Clip SoundPath="nin_play_down_01" /&gt;</t>
  </si>
  <si>
    <t>&lt;Clip SoundPath="nin_play_down_02" /&gt;</t>
  </si>
  <si>
    <t>&lt;Clip SoundPath="nin_play_down_03" /&gt;</t>
  </si>
  <si>
    <t>&lt;Clip SoundPath="nin_play_down_04" /&gt;</t>
  </si>
  <si>
    <t>&lt;Sound Type="nin_play_up_down_01"&gt;</t>
  </si>
  <si>
    <t>&lt;Clip SoundPath="nin_play_up_down_01" /&gt;</t>
  </si>
  <si>
    <t>&lt;Clip SoundPath="nin_play_up_down_02" /&gt;</t>
  </si>
  <si>
    <t>&lt;Clip SoundPath="nin_play_up_down_03" /&gt;</t>
  </si>
  <si>
    <t>&lt;Clip SoundPath="nin_play_up_down_04" /&gt;</t>
  </si>
  <si>
    <t>&lt;Clip SoundPath="nin_play_up_down_05" /&gt;</t>
  </si>
  <si>
    <t>&lt;Sound Type="level_up_NINJI" Des="小忍升级"&gt;</t>
  </si>
  <si>
    <t>&lt;Clip SoundPath="level_up_nin_01" /&gt;</t>
  </si>
  <si>
    <t>&lt;Clip SoundPath="level_up_nin_02" /&gt;</t>
  </si>
  <si>
    <t>&lt;Clip SoundPath="level_up_nin_03" /&gt;</t>
  </si>
  <si>
    <t>&lt;Sound Type="nim_chest_open_NINJI" Des="小忍小生物宝箱"&gt;</t>
  </si>
  <si>
    <t>&lt;Clip SoundPath="nim_chest_open_nin_01" /&gt;</t>
  </si>
  <si>
    <t>&lt;Clip SoundPath="nim_chest_open_nin_02" /&gt;</t>
  </si>
  <si>
    <t>&lt;Clip SoundPath="nim_chest_open_nin_03" /&gt;</t>
  </si>
  <si>
    <t>&lt;Clip SoundPath="nim_chest_open_nin_04" /&gt;</t>
  </si>
  <si>
    <t>&lt;Clip SoundPath="nim_chest_open_nin_05" /&gt;</t>
  </si>
  <si>
    <t>&lt;Clip SoundPath="nim_chest_open_nin_06" /&gt;</t>
  </si>
  <si>
    <t>&lt;Sound Type="ninji_eat_act_loop" Des="NINJI吃食物的音效"&gt;</t>
  </si>
  <si>
    <t>&lt;Clip SoundPath="ninji_eat_act_loop" /&gt;</t>
  </si>
  <si>
    <t>&lt;Sound Type="NINJI_eat_act_loop_after" Des="MINJI吃完食物之后播放的随机音效"&gt;</t>
  </si>
  <si>
    <t>&lt;Clip SoundPath="ninji_eat_act_01" /&gt;</t>
  </si>
  <si>
    <t>&lt;Clip SoundPath="ninji_eat_act_02" /&gt;</t>
  </si>
  <si>
    <t>&lt;Clip SoundPath="ninji_eat_act_03" /&gt;</t>
  </si>
  <si>
    <t>&lt;Sound Type="ninji_eat_full_loop" Des="NINJI吃饱了的音效"&gt;</t>
  </si>
  <si>
    <t>&lt;Clip SoundPath="ninji_eat_full_loop" /&gt;</t>
  </si>
  <si>
    <t>&lt;Sound Type="ninji_eat_satisfaction" Des="NINJI吃满意的音效"&gt;</t>
  </si>
  <si>
    <t>&lt;Clip SoundPath="ninji_eat_satisfaction" /&gt;</t>
  </si>
  <si>
    <t>&lt;!--========Sansa语音========--&gt;</t>
  </si>
  <si>
    <t>&lt;Sound Type="san_level_end_01"&gt;</t>
  </si>
  <si>
    <t>&lt;Clip SoundPath="san_level_end_01" /&gt;</t>
  </si>
  <si>
    <t>&lt;Sound Type="san_hello_01"&gt;</t>
  </si>
  <si>
    <t>&lt;Clip SoundPath="san_hello_01" /&gt;</t>
  </si>
  <si>
    <t>&lt;Sound Type="san_sleep_begin_01"&gt;</t>
  </si>
  <si>
    <t>&lt;Clip SoundPath="san_nod_01_01" /&gt;</t>
  </si>
  <si>
    <t>&lt;Clip SoundPath="san_nod_01_02" /&gt;</t>
  </si>
  <si>
    <t>&lt;Clip SoundPath="san_nod_01_03" /&gt;</t>
  </si>
  <si>
    <t>&lt;Sound Type="san_friend_search_01"&gt;</t>
  </si>
  <si>
    <t>&lt;Clip SoundPath="san_friend_search_01" /&gt;</t>
  </si>
  <si>
    <t>&lt;Sound Type="san_friend_host_01"&gt;</t>
  </si>
  <si>
    <t>&lt;Clip SoundPath="san_friend_host_01" /&gt;</t>
  </si>
  <si>
    <t>&lt;Sound Type="san_friend_guest_01"&gt;</t>
  </si>
  <si>
    <t>&lt;Clip SoundPath="san_friend_guest_01" /&gt;</t>
  </si>
  <si>
    <t>&lt;Sound Type="san_friend_guest_out_01"&gt;</t>
  </si>
  <si>
    <t>&lt;Clip SoundPath="san_friend_guest_out_01" /&gt;</t>
  </si>
  <si>
    <t>&lt;Sound Type="san_friend_guest_back_01"&gt;</t>
  </si>
  <si>
    <t>&lt;Clip SoundPath="san_friend_guest_back_01" /&gt;</t>
  </si>
  <si>
    <t>&lt;Sound Type="san_friend_fail_01"&gt;</t>
  </si>
  <si>
    <t>&lt;Clip SoundPath="san_friend_fail_01" /&gt;</t>
  </si>
  <si>
    <t>&lt;Sound Type="san_sleep_end_01"&gt;</t>
  </si>
  <si>
    <t>&lt;Clip SoundPath="san_morning_01_01" /&gt;</t>
  </si>
  <si>
    <t>&lt;Clip SoundPath="san_morning_01_02" /&gt;</t>
  </si>
  <si>
    <t>&lt;Clip SoundPath="san_morning_01_03" /&gt;</t>
  </si>
  <si>
    <t>&lt;Clip SoundPath="san_morning_01_04" /&gt;</t>
  </si>
  <si>
    <t>&lt;Clip SoundPath="san_morning_01_05" /&gt;</t>
  </si>
  <si>
    <t>&lt;Clip SoundPath="san_morning_01_06" /&gt;</t>
  </si>
  <si>
    <t>&lt;Clip SoundPath="san_morning_01_07" /&gt;</t>
  </si>
  <si>
    <t>&lt;Clip SoundPath="san_morning_01_08" /&gt;</t>
  </si>
  <si>
    <t>&lt;Sound Type="san_play_up_01"&gt;</t>
  </si>
  <si>
    <t>&lt;Clip SoundPath="san_play_up_01" /&gt;</t>
  </si>
  <si>
    <t>&lt;Clip SoundPath="san_play_up_02" /&gt;</t>
  </si>
  <si>
    <t>&lt;Clip SoundPath="san_play_up_03" /&gt;</t>
  </si>
  <si>
    <t>&lt;Clip SoundPath="san_play_up_04" /&gt;</t>
  </si>
  <si>
    <t>&lt;Clip SoundPath="san_play_up_05" /&gt;</t>
  </si>
  <si>
    <t>&lt;Sound Type="san_play_down_01"&gt;</t>
  </si>
  <si>
    <t>&lt;Clip SoundPath="san_play_down_01" /&gt;</t>
  </si>
  <si>
    <t>&lt;Clip SoundPath="san_play_down_02" /&gt;</t>
  </si>
  <si>
    <t>&lt;Clip SoundPath="san_play_down_03" /&gt;</t>
  </si>
  <si>
    <t>&lt;Clip SoundPath="san_play_down_04" /&gt;</t>
  </si>
  <si>
    <t>&lt;Clip SoundPath="san_play_down_05" /&gt;</t>
  </si>
  <si>
    <t>&lt;Sound Type="san_play_up_down_01"&gt;</t>
  </si>
  <si>
    <t>&lt;Clip SoundPath="san_play_up_down_01_01" /&gt;</t>
  </si>
  <si>
    <t>&lt;Clip SoundPath="san_play_up_down_01_02" /&gt;</t>
  </si>
  <si>
    <t>&lt;Clip SoundPath="san_play_up_down_01_03" /&gt;</t>
  </si>
  <si>
    <t>&lt;Sound Type="level_up_SANSA" Des="姗姗升级"&gt;</t>
  </si>
  <si>
    <t>&lt;Clip SoundPath="level_up_san_01" /&gt;</t>
  </si>
  <si>
    <t>&lt;Clip SoundPath="level_up_san_02" /&gt;</t>
  </si>
  <si>
    <t>&lt;Clip SoundPath="level_up_san_03" /&gt;</t>
  </si>
  <si>
    <t>&lt;Sound Type="nim_chest_open_SANSA" Des="姗姗小生物宝箱"&gt;</t>
  </si>
  <si>
    <t>&lt;Clip SoundPath="nim_chest_open_san_01" /&gt;</t>
  </si>
  <si>
    <t>&lt;Clip SoundPath="nim_chest_open_san_02" /&gt;</t>
  </si>
  <si>
    <t>&lt;Clip SoundPath="nim_chest_open_san_03" /&gt;</t>
  </si>
  <si>
    <t>&lt;Clip SoundPath="nim_chest_open_san_04" /&gt;</t>
  </si>
  <si>
    <t>&lt;Clip SoundPath="nim_chest_open_san_05" /&gt;</t>
  </si>
  <si>
    <t>&lt;Sound Type="sansa_eat_act_loop" Des="SANSA吃食物的音效"&gt;</t>
  </si>
  <si>
    <t>&lt;Clip SoundPath="sansa_eat_act_loop" /&gt;</t>
  </si>
  <si>
    <t>&lt;Sound Type="SANSA_eat_act_loop_after" Des="SANSA吃完食物之后播放的随机音效"&gt;</t>
  </si>
  <si>
    <t>&lt;Clip SoundPath="sansa_eat_act_01" /&gt;</t>
  </si>
  <si>
    <t>&lt;Clip SoundPath="sansa_eat_act_02" /&gt;</t>
  </si>
  <si>
    <t>&lt;Clip SoundPath="sansa_eat_act_03" /&gt;</t>
  </si>
  <si>
    <t>&lt;Sound Type="sansa_eat_full_loop" Des="SANSA吃饱了的音效"&gt;</t>
  </si>
  <si>
    <t>&lt;Clip SoundPath="sansa_eat_full_loop" /&gt;</t>
  </si>
  <si>
    <t>&lt;Sound Type="sansa_eat_satisfaction" Des="SANSA吃满意的音效"&gt;</t>
  </si>
  <si>
    <t>&lt;Clip SoundPath="sansa_eat_satisfaction" /&gt;</t>
  </si>
  <si>
    <t>&lt;!--========Purpie语音========--&gt;</t>
  </si>
  <si>
    <t>&lt;Sound Type="pur_level_end_01"&gt;</t>
  </si>
  <si>
    <t>&lt;Clip SoundPath="pur_level_end_01" /&gt;</t>
  </si>
  <si>
    <t>&lt;Sound Type="pur_hello_01"&gt;</t>
  </si>
  <si>
    <t>&lt;Clip SoundPath="pur_hello_01" /&gt;</t>
  </si>
  <si>
    <t>&lt;Sound Type="pur_sleep_begin_01"&gt;</t>
  </si>
  <si>
    <t>&lt;Clip SoundPath="pur_nod_01_01" /&gt;</t>
  </si>
  <si>
    <t>&lt;Clip SoundPath="pur_nod_01_02" /&gt;</t>
  </si>
  <si>
    <t>&lt;Clip SoundPath="pur_nod_01_03" /&gt;</t>
  </si>
  <si>
    <t>&lt;Sound Type="pur_friend_search_01"&gt;</t>
  </si>
  <si>
    <t>&lt;Clip SoundPath="pur_friend_search_01" /&gt;</t>
  </si>
  <si>
    <t>&lt;Sound Type="pur_friend_host_01"&gt;</t>
  </si>
  <si>
    <t>&lt;Clip SoundPath="pur_friend_host_01" /&gt;</t>
  </si>
  <si>
    <t>&lt;Sound Type="pur_friend_guest_01"&gt;</t>
  </si>
  <si>
    <t>&lt;Clip SoundPath="pur_friend_guest_01" /&gt;</t>
  </si>
  <si>
    <t>&lt;Sound Type="pur_friend_guest_out_01"&gt;</t>
  </si>
  <si>
    <t>&lt;Clip SoundPath="pur_friend_guest_out_01" /&gt;</t>
  </si>
  <si>
    <t>&lt;Sound Type="pur_friend_guest_back_01"&gt;</t>
  </si>
  <si>
    <t>&lt;Clip SoundPath="pur_friend_guest_back_01" /&gt;</t>
  </si>
  <si>
    <t>&lt;Sound Type="pur_friend_fail_01"&gt;</t>
  </si>
  <si>
    <t>&lt;Clip SoundPath="pur_friend_fail_01" /&gt;</t>
  </si>
  <si>
    <t>&lt;Sound Type="pur_sleep_end_01"&gt;</t>
  </si>
  <si>
    <t>&lt;Clip SoundPath="pur_morning_01_01" /&gt;</t>
  </si>
  <si>
    <t>&lt;Clip SoundPath="pur_morning_01_02" /&gt;</t>
  </si>
  <si>
    <t>&lt;Clip SoundPath="pur_morning_01_03" /&gt;</t>
  </si>
  <si>
    <t>&lt;Clip SoundPath="pur_morning_01_04" /&gt;</t>
  </si>
  <si>
    <t>&lt;Clip SoundPath="pur_morning_01_05" /&gt;</t>
  </si>
  <si>
    <t>&lt;Clip SoundPath="pur_morning_01_06" /&gt;</t>
  </si>
  <si>
    <t>&lt;Clip SoundPath="pur_morning_01_07" /&gt;</t>
  </si>
  <si>
    <t>&lt;Clip SoundPath="pur_morning_01_08" /&gt;</t>
  </si>
  <si>
    <t>&lt;Sound Type="pur_play_up_01"&gt;</t>
  </si>
  <si>
    <t>&lt;Clip SoundPath="pur_play_up_01" /&gt;</t>
  </si>
  <si>
    <t>&lt;Clip SoundPath="pur_play_up_02" /&gt;</t>
  </si>
  <si>
    <t>&lt;Clip SoundPath="pur_play_up_03" /&gt;</t>
  </si>
  <si>
    <t>&lt;Clip SoundPath="pur_play_up_04" /&gt;</t>
  </si>
  <si>
    <t>&lt;Sound Type="pur_play_down_01"&gt;</t>
  </si>
  <si>
    <t>&lt;Clip SoundPath="pur_play_down_01" /&gt;</t>
  </si>
  <si>
    <t>&lt;Clip SoundPath="pur_play_down_02" /&gt;</t>
  </si>
  <si>
    <t>&lt;Clip SoundPath="pur_play_down_03" /&gt;</t>
  </si>
  <si>
    <t>&lt;Clip SoundPath="pur_play_down_04" /&gt;</t>
  </si>
  <si>
    <t>&lt;Sound Type="pur_play_up_down_01"&gt;</t>
  </si>
  <si>
    <t>&lt;Clip SoundPath="pur_play_up_down_01_01" /&gt;</t>
  </si>
  <si>
    <t>&lt;Clip SoundPath="pur_play_up_down_01_02" /&gt;</t>
  </si>
  <si>
    <t>&lt;Clip SoundPath="pur_play_up_down_01_03" /&gt;</t>
  </si>
  <si>
    <t>&lt;Sound Type="level_up_PURPIE" Des="胖紫升级"&gt;</t>
  </si>
  <si>
    <t>&lt;Clip SoundPath="level_up_pur_01" /&gt;</t>
  </si>
  <si>
    <t>&lt;Clip SoundPath="level_up_pur_02" /&gt;</t>
  </si>
  <si>
    <t>&lt;Clip SoundPath="level_up_pur_03" /&gt;</t>
  </si>
  <si>
    <t>&lt;Sound Type="nim_chest_open_PURPIE" Des="胖紫小生物宝箱"&gt;</t>
  </si>
  <si>
    <t>&lt;Clip SoundPath="nim_chest_open_pur_01" /&gt;</t>
  </si>
  <si>
    <t>&lt;Clip SoundPath="nim_chest_open_pur_02" /&gt;</t>
  </si>
  <si>
    <t>&lt;Clip SoundPath="nim_chest_open_pur_03" /&gt;</t>
  </si>
  <si>
    <t>&lt;Clip SoundPath="nim_chest_open_pur_04" /&gt;</t>
  </si>
  <si>
    <t>&lt;Clip SoundPath="nim_chest_open_pur_05" /&gt;</t>
  </si>
  <si>
    <t>&lt;Clip SoundPath="nim_chest_open_pur_06" /&gt;</t>
  </si>
  <si>
    <t>&lt;Sound Type="pur_eat_act_loop" Des="PUR吃食物的音效"&gt;</t>
  </si>
  <si>
    <t>&lt;Clip SoundPath="pur_eat_act_loop" /&gt;</t>
  </si>
  <si>
    <t>&lt;Sound Type="PURPIE_eat_act_loop_after" Des="PUR吃完食物之后播放的随机音效"&gt;</t>
  </si>
  <si>
    <t>&lt;Clip SoundPath="purpie_eat_act_01" /&gt;</t>
  </si>
  <si>
    <t>&lt;Clip SoundPath="purpie_eat_act_02" /&gt;</t>
  </si>
  <si>
    <t>&lt;Clip SoundPath="purpie_eat_act_03" /&gt;</t>
  </si>
  <si>
    <t>&lt;Sound Type="pur_eat_full_loop" Des="PUR吃饱了的音效"&gt;</t>
  </si>
  <si>
    <t>&lt;Clip SoundPath="pur_eat_full_loop" /&gt;</t>
  </si>
  <si>
    <t>&lt;Sound Type="pur_eat_satisfaction" Des="PUR吃满意的音效"&gt;</t>
  </si>
  <si>
    <t>&lt;Clip SoundPath="pur_eat_satisfaction" /&gt;</t>
  </si>
  <si>
    <t>&lt;!--========Donny语音========--&gt;</t>
  </si>
  <si>
    <t>&lt;Sound Type="dony_level_end_01"&gt;</t>
  </si>
  <si>
    <t>&lt;Clip SoundPath="dony_level_end_01" /&gt;</t>
  </si>
  <si>
    <t>&lt;Sound Type="dony_hello_01"&gt;</t>
  </si>
  <si>
    <t>&lt;Clip SoundPath="dony_hello_01" /&gt;</t>
  </si>
  <si>
    <t>&lt;Sound Type="dony_sleep_begin_01"&gt;</t>
  </si>
  <si>
    <t>&lt;Clip SoundPath="dony_nod_01_01" /&gt;</t>
  </si>
  <si>
    <t>&lt;Clip SoundPath="dony_nod_01_02" /&gt;</t>
  </si>
  <si>
    <t>&lt;Clip SoundPath="dony_nod_01_03" /&gt;</t>
  </si>
  <si>
    <t>&lt;Sound Type="dony_friend_search_01"&gt;</t>
  </si>
  <si>
    <t>&lt;Clip SoundPath="dony_friend_search_01_01" /&gt;</t>
  </si>
  <si>
    <t>&lt;Clip SoundPath="dony_friend_search_01_02" /&gt;</t>
  </si>
  <si>
    <t>&lt;Sound Type="dony_friend_host_01"&gt;</t>
  </si>
  <si>
    <t>&lt;Clip SoundPath="dony_friend_host_01" /&gt;</t>
  </si>
  <si>
    <t>&lt;Sound Type="dony_friend_guest_01"&gt;</t>
  </si>
  <si>
    <t>&lt;Clip SoundPath="dony_friend_guest_01" /&gt;</t>
  </si>
  <si>
    <t>&lt;Sound Type="dony_friend_guest_out_01"&gt;</t>
  </si>
  <si>
    <t>&lt;Clip SoundPath="dony_friend_guest_out_01" /&gt;</t>
  </si>
  <si>
    <t>&lt;Sound Type="dony_friend_guest_back_01"&gt;</t>
  </si>
  <si>
    <t>&lt;Clip SoundPath="dony_friend_guest_back_01" /&gt;</t>
  </si>
  <si>
    <t>&lt;Sound Type="dony_friend_fail_01"&gt;</t>
  </si>
  <si>
    <t>&lt;Clip SoundPath="dony_friend_fail_01" /&gt;</t>
  </si>
  <si>
    <t>&lt;Sound Type="dony_sleep_end_01"&gt;</t>
  </si>
  <si>
    <t>&lt;Clip SoundPath="dony_morning_01_01" /&gt;</t>
  </si>
  <si>
    <t>&lt;Clip SoundPath="dony_morning_01_02" /&gt;</t>
  </si>
  <si>
    <t>&lt;Clip SoundPath="dony_morning_01_03" /&gt;</t>
  </si>
  <si>
    <t>&lt;Clip SoundPath="dony_morning_01_04" /&gt;</t>
  </si>
  <si>
    <t>&lt;Clip SoundPath="dony_morning_01_05" /&gt;</t>
  </si>
  <si>
    <t>&lt;Clip SoundPath="dony_morning_01_06" /&gt;</t>
  </si>
  <si>
    <t>&lt;Clip SoundPath="dony_morning_01_07" /&gt;</t>
  </si>
  <si>
    <t>&lt;Clip SoundPath="dony_morning_01_08" /&gt;</t>
  </si>
  <si>
    <t>&lt;Sound Type="dony_play_up_01"&gt;</t>
  </si>
  <si>
    <t>&lt;Clip SoundPath="dony_play_up_01_01" /&gt;</t>
  </si>
  <si>
    <t>&lt;Clip SoundPath="dony_play_up_01_02" /&gt;</t>
  </si>
  <si>
    <t>&lt;Clip SoundPath="dony_play_up_01_03" /&gt;</t>
  </si>
  <si>
    <t>&lt;Sound Type="dony_play_down_01"&gt;</t>
  </si>
  <si>
    <t>&lt;Clip SoundPath="dony_play_down_01_01" /&gt;</t>
  </si>
  <si>
    <t>&lt;Clip SoundPath="dony_play_down_01_02" /&gt;</t>
  </si>
  <si>
    <t>&lt;Sound Type="dony_play_up_down_01"&gt;</t>
  </si>
  <si>
    <t>&lt;Clip SoundPath="dony_play_up_down_01_01" /&gt;</t>
  </si>
  <si>
    <t>&lt;Clip SoundPath="dony_play_up_down_01_02" /&gt;</t>
  </si>
  <si>
    <t>&lt;Clip SoundPath="dony_play_up_down_01_03" /&gt;</t>
  </si>
  <si>
    <t>&lt;Sound Type="level_up_DONNY" Des="逗泥升级"&gt;</t>
  </si>
  <si>
    <t>&lt;Clip SoundPath="level_up_dony_01" /&gt;</t>
  </si>
  <si>
    <t>&lt;Clip SoundPath="level_up_dony_02" /&gt;</t>
  </si>
  <si>
    <t>&lt;Sound Type="nim_chest_open_DONNY" Des="逗泥小生物宝箱"&gt;</t>
  </si>
  <si>
    <t>&lt;Clip SoundPath="nim_chest_open_dony_01" /&gt;</t>
  </si>
  <si>
    <t>&lt;Clip SoundPath="nim_chest_open_dony_02" /&gt;</t>
  </si>
  <si>
    <t>&lt;Clip SoundPath="nim_chest_open_dony_03" /&gt;</t>
  </si>
  <si>
    <t>&lt;Clip SoundPath="nim_chest_open_dony_04" /&gt;</t>
  </si>
  <si>
    <t>&lt;Clip SoundPath="nim_chest_open_dony_05" /&gt;</t>
  </si>
  <si>
    <t>&lt;Sound Type="dony_eat_act_loop" Des="DONNY吃食物的音效"&gt;</t>
  </si>
  <si>
    <t>&lt;Clip SoundPath="dony_eat_act_loop" /&gt;</t>
  </si>
  <si>
    <t>&lt;Sound Type="DONNY_eat_act_loop_after" Des="DONNY吃完食物之后播放的随机音效"&gt;</t>
  </si>
  <si>
    <t>&lt;Clip SoundPath="dony_eat_act_01" /&gt;</t>
  </si>
  <si>
    <t>&lt;Clip SoundPath="dony_eat_act_02" /&gt;</t>
  </si>
  <si>
    <t>&lt;Clip SoundPath="dony_eat_act_03" /&gt;</t>
  </si>
  <si>
    <t>&lt;Sound Type="dony_eat_full_loop" Des="DONNY吃饱了的音效"&gt;</t>
  </si>
  <si>
    <t>&lt;Clip SoundPath="dony_eat_full_loop" /&gt;</t>
  </si>
  <si>
    <t>&lt;Sound Type="dony_eat_satisfaction" Des="DONNY吃满意的音效"&gt;</t>
  </si>
  <si>
    <t>&lt;Clip SoundPath="dony_eat_satisfaction" /&gt;</t>
  </si>
  <si>
    <t>&lt;!--========YoYo语音========--&gt;</t>
  </si>
  <si>
    <t>&lt;Sound Type="yoyo_level_end_01"&gt;</t>
  </si>
  <si>
    <t>&lt;Clip SoundPath="yoyo_level_end_01" /&gt;</t>
  </si>
  <si>
    <t>&lt;Sound Type="yoyo_hello_01"&gt;</t>
  </si>
  <si>
    <t>&lt;Clip SoundPath="yoyo_hello_01" /&gt;</t>
  </si>
  <si>
    <t>&lt;Sound Type="yoyo_sleep_begin_01"&gt;</t>
  </si>
  <si>
    <t>&lt;Clip SoundPath="yoyo_nod_01_01" /&gt;</t>
  </si>
  <si>
    <t>&lt;Clip SoundPath="yoyo_nod_01_02" /&gt;</t>
  </si>
  <si>
    <t>&lt;Clip SoundPath="yoyo_nod_01_03" /&gt;</t>
  </si>
  <si>
    <t>&lt;Sound Type="yoyo_friend_search_01"&gt;</t>
  </si>
  <si>
    <t>&lt;Clip SoundPath="yoyo_friend_search_01_01" /&gt;</t>
  </si>
  <si>
    <t>&lt;Clip SoundPath="yoyo_friend_search_01_02" /&gt;</t>
  </si>
  <si>
    <t>&lt;Clip SoundPath="yoyo_friend_search_01_03" /&gt;</t>
  </si>
  <si>
    <t>&lt;Sound Type="yoyo_friend_host_01"&gt;</t>
  </si>
  <si>
    <t>&lt;Clip SoundPath="yoyo_friend_host_01" /&gt;</t>
  </si>
  <si>
    <t>&lt;Sound Type="yoyo_friend_guest_01"&gt;</t>
  </si>
  <si>
    <t>&lt;Clip SoundPath="yoyo_friend_guest_01" /&gt;</t>
  </si>
  <si>
    <t>&lt;Sound Type="yoyo_friend_guest_out_01"&gt;</t>
  </si>
  <si>
    <t>&lt;Clip SoundPath="yoyo_friend_guest_out_01" /&gt;</t>
  </si>
  <si>
    <t>&lt;Clip SoundPath="yoyo_friend_guest_out_02" /&gt;</t>
  </si>
  <si>
    <t>&lt;Sound Type="yoyo_friend_guest_back_01"&gt;</t>
  </si>
  <si>
    <t>&lt;Clip SoundPath="yoyo_friend_guest_back_01" /&gt;</t>
  </si>
  <si>
    <t>&lt;Sound Type="yoyo_friend_fail_01"&gt;</t>
  </si>
  <si>
    <t>&lt;Clip SoundPath="yoyo_friend_fail_01" /&gt;</t>
  </si>
  <si>
    <t>&lt;Sound Type="yoyo_sleep_end_01"&gt;</t>
  </si>
  <si>
    <t>&lt;Clip SoundPath="yoyo_morning_01_01" /&gt;</t>
  </si>
  <si>
    <t>&lt;Clip SoundPath="yoyo_morning_01_02" /&gt;</t>
  </si>
  <si>
    <t>&lt;Clip SoundPath="yoyo_morning_01_03" /&gt;</t>
  </si>
  <si>
    <t>&lt;Sound Type="yoyo_play_up_01"&gt;</t>
  </si>
  <si>
    <t>&lt;Clip SoundPath="yoyo_play_up_01_01" /&gt;</t>
  </si>
  <si>
    <t>&lt;Clip SoundPath="yoyo_play_up_01_02" /&gt;</t>
  </si>
  <si>
    <t>&lt;Sound Type="yoyo_play_down_01"&gt;</t>
  </si>
  <si>
    <t>&lt;Clip SoundPath="yoyo_play_down_01_01" /&gt;</t>
  </si>
  <si>
    <t>&lt;Clip SoundPath="yoyo_play_down_01_02" /&gt;</t>
  </si>
  <si>
    <t>&lt;Sound Type="yoyo_play_up_down_01"&gt;</t>
  </si>
  <si>
    <t>&lt;Clip SoundPath="yoyo_play_up_down_01_01" /&gt;</t>
  </si>
  <si>
    <t>&lt;Clip SoundPath="yoyo_play_up_down_01_02" /&gt;</t>
  </si>
  <si>
    <t>&lt;Sound Type="level_up_YOYO" Des="哟哟升级"&gt;</t>
  </si>
  <si>
    <t>&lt;Clip SoundPath="level_up_yoyo_01" /&gt;</t>
  </si>
  <si>
    <t>&lt;Clip SoundPath="level_up_yoyo_02" /&gt;</t>
  </si>
  <si>
    <t>&lt;Sound Type="nim_chest_open_YOYO" Des="呦呦小生物宝箱"&gt;</t>
  </si>
  <si>
    <t>&lt;Clip SoundPath="nim_chest_open_yoyo_01" /&gt;</t>
  </si>
  <si>
    <t>&lt;Clip SoundPath="nim_chest_open_yoyo_02" /&gt;</t>
  </si>
  <si>
    <t>&lt;Clip SoundPath="nim_chest_open_yoyo_03" /&gt;</t>
  </si>
  <si>
    <t>&lt;Clip SoundPath="nim_chest_open_yoyo_04" /&gt;</t>
  </si>
  <si>
    <t>&lt;Sound Type="yoyo_eat_act_loop" Des="YOYO吃食物的音效"&gt;</t>
  </si>
  <si>
    <t>&lt;Clip SoundPath="yoyo_eat_act_loop" /&gt;</t>
  </si>
  <si>
    <t>&lt;Sound Type="YOYO_eat_act_loop_after" Des="YOYO吃完食物之后播放的随机音效"&gt;</t>
  </si>
  <si>
    <t>&lt;Clip SoundPath="yoyo_eat_act_01" /&gt;</t>
  </si>
  <si>
    <t>&lt;Clip SoundPath="yoyo_eat_act_02" /&gt;</t>
  </si>
  <si>
    <t>&lt;Clip SoundPath="yoyo_eat_act_03" /&gt;</t>
  </si>
  <si>
    <t>&lt;Sound Type="yoyo_eat_full_loop" Des="YOYO吃饱了的音效"&gt;</t>
  </si>
  <si>
    <t>&lt;Clip SoundPath="yoyo_eat_full_loop" /&gt;</t>
  </si>
  <si>
    <t>&lt;Sound Type="yoyo_eat_satisfaction" Des="YOYO吃满意的音效"&gt;</t>
  </si>
  <si>
    <t>&lt;Clip SoundPath="yoyo_eat_satisfaction" /&gt;</t>
  </si>
  <si>
    <t>&lt;!--========NuoNuo语音========--&gt;</t>
  </si>
  <si>
    <t>&lt;Sound Type="nuo_level_end_01"&gt;</t>
  </si>
  <si>
    <t>&lt;Clip SoundPath="nuo_level_end_01" /&gt;</t>
  </si>
  <si>
    <t>&lt;Sound Type="nuo_hello_01"&gt;</t>
  </si>
  <si>
    <t>&lt;Clip SoundPath="nuo_hello_01" /&gt;</t>
  </si>
  <si>
    <t>&lt;Sound Type="nuo_sleep_begin_01"&gt;</t>
  </si>
  <si>
    <t>&lt;Clip SoundPath="nuo_sleep_begin_01" /&gt;</t>
  </si>
  <si>
    <t>&lt;Sound Type="nuo_friend_search_01"&gt;</t>
  </si>
  <si>
    <t>&lt;Clip SoundPath="nuo_friend_search_01" /&gt;</t>
  </si>
  <si>
    <t>&lt;Sound Type="nuo_friend_host_01"&gt;</t>
  </si>
  <si>
    <t>&lt;Clip SoundPath="nuo_friend_host_01" /&gt;</t>
  </si>
  <si>
    <t>&lt;Sound Type="nuo_friend_guest_01"&gt;</t>
  </si>
  <si>
    <t>&lt;Clip SoundPath="nuo_friend_guest_01" /&gt;</t>
  </si>
  <si>
    <t>&lt;Sound Type="nuo_friend_guest_back_01"&gt;</t>
  </si>
  <si>
    <t>&lt;Clip SoundPath="nuo_friend_guest_back_01" /&gt;</t>
  </si>
  <si>
    <t>&lt;Sound Type="nuo_friend_guest_out_01"&gt;</t>
  </si>
  <si>
    <t>&lt;Clip SoundPath="nuo_friend_guest_out_01" /&gt;</t>
  </si>
  <si>
    <t>&lt;Sound Type="nuo_friend_fail_01"&gt;</t>
  </si>
  <si>
    <t>&lt;Clip SoundPath="nuo_friend_fail_01" /&gt;</t>
  </si>
  <si>
    <t>&lt;Sound Type="nuo_sleep_end_01"&gt;</t>
  </si>
  <si>
    <t>&lt;Clip SoundPath="nuo_morning_01" /&gt;</t>
  </si>
  <si>
    <t>&lt;Sound Type="nuo_play_up_01"&gt;</t>
  </si>
  <si>
    <t>&lt;Clip SoundPath="nuo_play_up_01" /&gt;</t>
  </si>
  <si>
    <t>&lt;Sound Type="nuo_play_down_01"&gt;</t>
  </si>
  <si>
    <t>&lt;Clip SoundPath="nuo_play_down_01" /&gt;</t>
  </si>
  <si>
    <t>&lt;Sound Type="nuo_play_up_down_01"&gt;</t>
  </si>
  <si>
    <t>&lt;Clip SoundPath="nuo_play_up_down_01" /&gt;</t>
  </si>
  <si>
    <t>&lt;Sound Type="level_up_NUO" Des="诺诺升级"&gt;</t>
  </si>
  <si>
    <t>&lt;Clip SoundPath="level_up_nuo_01" /&gt;</t>
  </si>
  <si>
    <t>&lt;Clip SoundPath="level_up_nuo_02" /&gt;</t>
  </si>
  <si>
    <t>&lt;Sound Type="nim_chest_open_NUO" Des="喏喏小生物宝箱"&gt;</t>
  </si>
  <si>
    <t>&lt;Clip SoundPath="nuo_chest_open_01" /&gt;</t>
  </si>
  <si>
    <t>&lt;Clip SoundPath="nuo_chest_open_02" /&gt;</t>
  </si>
  <si>
    <t>&lt;Clip SoundPath="nuo_chest_open_03" /&gt;</t>
  </si>
  <si>
    <t>&lt;Sound Type="nuo_eat_act_loop" Des="NUO吃食物的音效"&gt;</t>
  </si>
  <si>
    <t>&lt;Clip SoundPath="nuo_eat_act_loop" /&gt;</t>
  </si>
  <si>
    <t>&lt;Sound Type="NUO_eat_act_loop_after" Des="NUO吃完食物之后播放的随机音效"&gt;</t>
  </si>
  <si>
    <t>&lt;Clip SoundPath="nuo_eat_act_01" /&gt;</t>
  </si>
  <si>
    <t>&lt;Clip SoundPath="nuo_eat_act_02" /&gt;</t>
  </si>
  <si>
    <t>&lt;Clip SoundPath="nuo_eat_act_03" /&gt;</t>
  </si>
  <si>
    <t>&lt;Sound Type="nuo_eat_full_loop" Des="NUO吃饱了的音效"&gt;</t>
  </si>
  <si>
    <t>&lt;Clip SoundPath="nuo_eat_full_loop" /&gt;</t>
  </si>
  <si>
    <t>&lt;Sound Type="nuo_eat_satisfaction" Des="NUO吃满意的音效"&gt;</t>
  </si>
  <si>
    <t>&lt;Clip SoundPath="nuo_eat_satisfaction" /&gt;</t>
  </si>
  <si>
    <t>&lt;!--========背景音乐========--&gt;</t>
  </si>
  <si>
    <t>&lt;Sound Type="friend_bgm" Des="好友互动时的背景音乐"&gt;</t>
  </si>
  <si>
    <t>&lt;Clip SoundPath="friend_bgm_01" /&gt;</t>
  </si>
  <si>
    <t>&lt;!--========游戏音效========--&gt;</t>
  </si>
  <si>
    <t>&lt;Sound Type="water_drop_down" Des="水滴下"&gt;</t>
  </si>
  <si>
    <t>&lt;Clip SoundPath="water_drop_down_01" /&gt;</t>
  </si>
  <si>
    <t>&lt;Sound Type="water_drop_down_81001" Des="水滴下"&gt;</t>
  </si>
  <si>
    <t>&lt;Clip SoundPath="water_drop_down_81001" /&gt;</t>
  </si>
  <si>
    <t>&lt;Sound Type="water_drop_down_81002" Des="水滴下"&gt;</t>
  </si>
  <si>
    <t>&lt;Clip SoundPath="water_drop_down_81002" /&gt;</t>
  </si>
  <si>
    <t>&lt;Sound Type="water_drop_down_81003" Des="水滴下"&gt;</t>
  </si>
  <si>
    <t>&lt;Clip SoundPath="water_drop_down_81003" /&gt;</t>
  </si>
  <si>
    <t>&lt;Sound Type="water_drop_down_81004" Des="水滴下"&gt;</t>
  </si>
  <si>
    <t>&lt;Clip SoundPath="water_drop_down_81004" /&gt;</t>
  </si>
  <si>
    <t>&lt;Sound Type="water_raise" Des="水位上升"&gt;</t>
  </si>
  <si>
    <t>&lt;Clip SoundPath="water_raise_01" /&gt;</t>
  </si>
  <si>
    <t>&lt;Sound Type="daily_goal_progress_init_bgm" Des="初始化dailygoal进度条背景音乐"&gt;</t>
  </si>
  <si>
    <t>&lt;Clip SoundPath="daily_goal_progress_init_bgm" /&gt;</t>
  </si>
  <si>
    <t>&lt;Sound Type="daily_goal_progress_done_bgm" Des="dailygoal100%时的背景音乐"&gt;</t>
  </si>
  <si>
    <t>&lt;Clip SoundPath="daily_goal_progress_done_bgm" /&gt;</t>
  </si>
  <si>
    <t>&lt;Sound Type="daily_goal_crown_jump_in" Des="皇冠跳入到进度条上"&gt;</t>
  </si>
  <si>
    <t>&lt;Clip SoundPath="daily_goal_crown_jump_in" /&gt;</t>
  </si>
  <si>
    <t>&lt;Sound Type="daily_goal_crown_jump_out" Des="皇冠跳入到进度条上"&gt;</t>
  </si>
  <si>
    <t>&lt;Clip SoundPath="daily_goal_crown_jump_out" /&gt;</t>
  </si>
  <si>
    <t>&lt;Sound Type="daily_goal_progress_node_active_1" Des="进度条第1个节点点亮"&gt;</t>
  </si>
  <si>
    <t>&lt;Clip SoundPath="daily_goal_progress_node_active_1" /&gt;</t>
  </si>
  <si>
    <t>&lt;Sound Type="daily_goal_progress_node_active_2" Des="进度条第2个节点点亮"&gt;</t>
  </si>
  <si>
    <t>&lt;Clip SoundPath="daily_goal_progress_node_active_2" /&gt;</t>
  </si>
  <si>
    <t>&lt;Sound Type="daily_goal_progress_node_active_3" Des="进度条第3个节点点亮"&gt;</t>
  </si>
  <si>
    <t>&lt;Clip SoundPath="daily_goal_progress_node_active_3" /&gt;</t>
  </si>
  <si>
    <t>&lt;Sound Type="daily_goal_crown_fly_in_shapeshift" Des="dailygoal节点时皇冠飞入屏幕"&gt;</t>
  </si>
  <si>
    <t>&lt;Clip SoundPath="daily_goal_crown_fly_in_shapeshift" /&gt;</t>
  </si>
  <si>
    <t>&lt;Sound Type="daily_goal_crown_fly_out" Des="dailygoal节点时皇冠飞出屏幕"&gt;</t>
  </si>
  <si>
    <t>&lt;Clip SoundPath="daily_goal_crown_fly_out" /&gt;</t>
  </si>
  <si>
    <t>&lt;Sound Type="daily_goal_claim_award" Des="达成dailygoal30%，60%，100%时，奖励界面中点按钮后显示奖励内容时的配音"&gt;</t>
  </si>
  <si>
    <t>&lt;Clip SoundPath="daily_goal_claim_award" /&gt;</t>
  </si>
  <si>
    <t>&lt;Sound Type="daily_goal_milestone_01_crown_shapeshift" Des="达成日目标30%皇冠变身"&gt;</t>
  </si>
  <si>
    <t>&lt;Sound Type="daily_goal_milestone_02_crown_shapeshift" Des="达成日目标60%皇冠变身"&gt;</t>
  </si>
  <si>
    <t>&lt;Sound Type="daily_goal_milestone_03_crown_shapeshift" Des="达成日目标100%皇冠变身"&gt;</t>
  </si>
  <si>
    <t>&lt;Sound Type="mission_complete_init" Des="过关初始化，闪烁+文字"&gt;</t>
  </si>
  <si>
    <t>&lt;Clip SoundPath="mission_complete_init" /&gt;</t>
  </si>
  <si>
    <t>&lt;Sound Type="mission_complete_board_fly_in" Des="结算面板飞入屏幕"&gt;</t>
  </si>
  <si>
    <t>&lt;Clip SoundPath="mission_complete_board_fly_in" /&gt;</t>
  </si>
  <si>
    <t>&lt;Sound Type="mission_complete_board_fly_out" Des="结算面板飞出屏幕"&gt;</t>
  </si>
  <si>
    <t>&lt;Sound Type="mission_locked" Des="进入未解锁的关卡，锁跳动，提示未解锁"&gt;</t>
  </si>
  <si>
    <t>&lt;Clip SoundPath="mission_locked" /&gt;</t>
  </si>
  <si>
    <t>&lt;Sound Type="mission_unlock_action" Des="关卡锁打开"&gt;</t>
  </si>
  <si>
    <t>&lt;Clip SoundPath="mission_unlock_action" /&gt;</t>
  </si>
  <si>
    <t>&lt;!--========系统音效========--&gt;</t>
  </si>
  <si>
    <t>&lt;Sound Type="system_charging_start" Des="进入充电状态"&gt;</t>
  </si>
  <si>
    <t>&lt;Clip SoundPath="system_charging_start" /&gt;</t>
  </si>
  <si>
    <t>&lt;Sound Type="system_charging_low_battery_in" Des="低电量救护车进入"&gt;</t>
  </si>
  <si>
    <t>&lt;Clip SoundPath="system_charging_low_battery_in" /&gt;</t>
  </si>
  <si>
    <t>&lt;Sound Type="system_charging_low_battery_out" Des="电量符号缩小到右下角"&gt;</t>
  </si>
  <si>
    <t>&lt;Clip SoundPath="system_charging_low_battery_out" /&gt;</t>
  </si>
  <si>
    <t>&lt;Sound Type="system_button_click" Des="点击按钮"&gt;</t>
  </si>
  <si>
    <t>&lt;Clip SoundPath="system_button_click_01" /&gt;</t>
  </si>
  <si>
    <t>&lt;Sound Type="popup_alarm_sync" Des="闹钟设置已在水杯生效"&gt;</t>
  </si>
  <si>
    <t>&lt;Clip SoundPath="popup_alarm_sync" /&gt;</t>
  </si>
  <si>
    <t>&lt;Sound Type="popup_dailygoal_sync" Des="饮水目标更改已在水杯生效"&gt;</t>
  </si>
  <si>
    <t>&lt;Clip SoundPath="popup_dailygoal_sync" /&gt;</t>
  </si>
  <si>
    <t>&lt;Sound Type="popup_donotdisturb_sync" Des="勿扰模式更改已在水杯生效"&gt;</t>
  </si>
  <si>
    <t>&lt;Clip SoundPath="popup_donotdisturb_sync" /&gt;</t>
  </si>
  <si>
    <t>&lt;Sound Type="popup_newapk_sync" Des="新的APK下载完成，等待升级"&gt;</t>
  </si>
  <si>
    <t>&lt;Clip SoundPath="popup_newapk_sync" /&gt;</t>
  </si>
  <si>
    <t>&lt;Sound Type="popup_no_network" Des="天猫没有网络"&gt;</t>
  </si>
  <si>
    <t>&lt;Clip SoundPath="ai_popup_no_network" /&gt;</t>
  </si>
  <si>
    <t>&lt;Sound Type="popup_no_notauthorized" Des="天猫未授权"&gt;</t>
  </si>
  <si>
    <t>&lt;Clip SoundPath="ai_popup_notauthorized" /&gt;</t>
  </si>
  <si>
    <t>&lt;!--========闹铃========--&gt;</t>
  </si>
  <si>
    <t>&lt;Sound Type="alarm_morning" Des="起床闹铃"&gt;</t>
  </si>
  <si>
    <t>&lt;Clip SoundPath="alarm_morning" /&gt;</t>
  </si>
  <si>
    <t>&lt;Sound Type="alarm_other" Des="其他闹铃"&gt;</t>
  </si>
  <si>
    <t>&lt;Clip SoundPath="alarm_other" /&gt;</t>
  </si>
  <si>
    <t>&lt;Sound Type="alarm_sleep" Des="睡觉闹铃"&gt;</t>
  </si>
  <si>
    <t>&lt;Clip SoundPath="alarm_sleep" /&gt;</t>
  </si>
  <si>
    <t>&lt;Sound Type="alarm_study" Des="学习闹铃"&gt;</t>
  </si>
  <si>
    <t>&lt;Clip SoundPath="alarm_study" /&gt;</t>
  </si>
  <si>
    <t>&lt;!--========天猫精灵========--&gt;</t>
  </si>
  <si>
    <t>&lt;Sound Type="AI_scene_vad" Des="天猫精灵开始收音的音效"&gt;</t>
  </si>
  <si>
    <t>&lt;Clip SoundPath="AI_scene_vad" /&gt;</t>
  </si>
  <si>
    <t>&lt;Sound Type="ai_popup_not_activated" Des="天猫精灵没配对的音效"&gt;</t>
  </si>
  <si>
    <t>&lt;Clip SoundPath="ai_popup_not_activated" /&gt;</t>
  </si>
  <si>
    <t>&lt;!--========语音提示========--&gt;</t>
  </si>
  <si>
    <t>&lt;Sound Type="pair_start_cn" Des="收到密码，开始配对"&gt;</t>
  </si>
  <si>
    <t>&lt;Clip SoundPath="pair_start_cn" /&gt;</t>
  </si>
  <si>
    <t>&lt;Sound Type="pair_active_success_cn" Des="配对成功"&gt;</t>
  </si>
  <si>
    <t>&lt;Clip SoundPath="pair_active_success_cn" /&gt;</t>
  </si>
  <si>
    <t>&lt;Sound Type="pair_connect_to_cloud_fail_cn" Des="连接服务器失败（后半段失败）"&gt;</t>
  </si>
  <si>
    <t>&lt;Clip SoundPath="pair_connect_to_cloud_fail_cn" /&gt;</t>
  </si>
  <si>
    <t>&lt;Sound Type="pair_connect_to_router_fail_password_cn" Des="连接路由失败（前半段失败，密码错误）"&gt;</t>
  </si>
  <si>
    <t>&lt;Clip SoundPath="pair_connect_to_router_fail_password_cn" /&gt;</t>
  </si>
  <si>
    <t>&lt;Sound Type="pair_connect_to_router_fail_other_cn" Des="连接路由失败（前半段失败，其他错误）"&gt;</t>
  </si>
  <si>
    <t>&lt;Clip SoundPath="pair_connect_to_router_fail_other_cn" /&gt;</t>
  </si>
  <si>
    <t>&lt;Sound Type="pair_syncdata_start_cn" Des="开始同步数据"&gt;</t>
  </si>
  <si>
    <t>&lt;Clip SoundPath="pair_syncdata_start_cn" /&gt;</t>
  </si>
  <si>
    <t>&lt;Sound Type="pair_syncdata_success_cn" Des="数据同步完成"&gt;</t>
  </si>
  <si>
    <t>&lt;Clip SoundPath="pair_syncdata_success_cn" /&gt;</t>
  </si>
  <si>
    <t>&lt;Sound Type="pair_update_wifi_success_cn" Des="更新Wi-Fi成功"&gt;</t>
  </si>
  <si>
    <t>&lt;Clip SoundPath="pair_update_wifi_success_cn" /&gt;</t>
  </si>
  <si>
    <t>&lt;Sound Type="hint_map_lock_cn" Des="地图锁定"&gt;</t>
  </si>
  <si>
    <t>&lt;Clip SoundPath="hint_map_lock_cn" /&gt;</t>
  </si>
  <si>
    <t>&lt;Sound Type="hint_app_download_01_cn" Des="提示下载app"&gt;</t>
  </si>
  <si>
    <t>&lt;Clip SoundPath="hint_app_download_01_cn" /&gt;</t>
  </si>
  <si>
    <t>&lt;Sound Type="hint_app_download_crcode_cn" Des="摇一摇时提示扫描二维码下载app"&gt;</t>
  </si>
  <si>
    <t>&lt;Clip SoundPath="hint_app_download_crcode_cn" /&gt;</t>
  </si>
  <si>
    <t>&lt;Sound Type="guide_id" Des="id页面引导语音"&gt;</t>
  </si>
  <si>
    <t>&lt;Clip SoundPath="guide_2_id_1" /&gt;</t>
  </si>
  <si>
    <t>&lt;Sound Type="guide_system_page" Des="system页面引导语音"&gt;</t>
  </si>
  <si>
    <t>&lt;Clip SoundPath="guide_2_systempage_1" /&gt;</t>
  </si>
  <si>
    <t>&lt;Sound Type="fresh_news" Des="收到新闻"&gt;</t>
  </si>
  <si>
    <t>&lt;Clip SoundPath="fresh_news_01" /&gt;</t>
  </si>
  <si>
    <t>&lt;Clip SoundPath="fresh_news_02" /&gt;</t>
  </si>
  <si>
    <t>&lt;Clip SoundPath="fresh_news_03" /&gt;</t>
  </si>
  <si>
    <t>&lt;Clip SoundPath="fresh_news_04" /&gt;</t>
  </si>
  <si>
    <t>&lt;Sound Type="comming_soon" Des="暂未开放的功能"&gt;</t>
  </si>
  <si>
    <t>&lt;Clip SoundPath="navmenu_comingsoon_1" /&gt;</t>
  </si>
  <si>
    <t>&lt;Clip SoundPath="navmenu_comingsoon_2" /&gt;</t>
  </si>
  <si>
    <t>&lt;Clip SoundPath="navmenu_comingsoon_3" /&gt;</t>
  </si>
  <si>
    <t>&lt;!--&lt;Clip SoundPath="navmenu_comingsoon_4" /&gt;--&gt;</t>
  </si>
  <si>
    <t>&lt;Sound Type="collection_story_tip1" Des="请继续喝水解锁更多的小宠物"&gt;</t>
  </si>
  <si>
    <t>&lt;Clip SoundPath="collection_story_tip1" /&gt;</t>
  </si>
  <si>
    <t>&lt;Sound Type="collection_story_tip2" Des="更多资源(小宠物故事)正在制作中"&gt;</t>
  </si>
  <si>
    <t>&lt;Clip SoundPath="collection_story_tip2" /&gt;</t>
  </si>
  <si>
    <t>&lt;Sound Type="gain_coin" Des="喝水或其他途径获得金币时的音效"&gt;</t>
  </si>
  <si>
    <t>&lt;Clip SoundPath="gain_coin" /&gt;</t>
  </si>
  <si>
    <t>&lt;Sound Type="popup_download" Des="开始下载资源文件时的音效"&gt;</t>
  </si>
  <si>
    <t>&lt;Clip SoundPath="popup_download" /&gt;</t>
  </si>
  <si>
    <t>&lt;Sound Type="popup_download_cancel" Des="确认是否退出下载时的音效"&gt;</t>
  </si>
  <si>
    <t>&lt;Clip SoundPath="popup_download_cancel" /&gt;</t>
  </si>
  <si>
    <t>&lt;Sound Type="download_popup_no_network" Des="下载过程中断网时的音效"&gt;</t>
  </si>
  <si>
    <t>&lt;Clip SoundPath="popup_no_network" /&gt;</t>
  </si>
  <si>
    <t>&lt;Sound Type="first_enter_feed_scene" Des="第一次进入喂食场景"&gt;</t>
  </si>
  <si>
    <t>&lt;Clip SoundPath="popup_feed_welcome" /&gt;</t>
  </si>
  <si>
    <t>&lt;Sound Type="welcome_enter_feed_scene" Des="每次进入喂食场景"&gt;</t>
  </si>
  <si>
    <t>&lt;Clip SoundPath="feed_welcome_001" /&gt;</t>
  </si>
  <si>
    <t>&lt;Clip SoundPath="feed_welcome_002" /&gt;</t>
  </si>
  <si>
    <t>&lt;Clip SoundPath="feed_welcome_003" /&gt;</t>
  </si>
  <si>
    <t>&lt;Clip SoundPath="feed_welcome_004" /&gt;</t>
  </si>
  <si>
    <t>&lt;Clip SoundPath="feed_welcome_005" /&gt;</t>
  </si>
  <si>
    <t>&lt;Sound Type="no_coin" Des="金币不足"&gt;</t>
  </si>
  <si>
    <t>&lt;Clip SoundPath="popup_no_coin_001" /&gt;</t>
  </si>
  <si>
    <t>&lt;Clip SoundPath="popup_no_coin_002" /&gt;</t>
  </si>
  <si>
    <t>&lt;Clip SoundPath="popup_no_coin_003" /&gt;</t>
  </si>
  <si>
    <t>&lt;Sound Type="moon_moonfestival" Des="中秋节欢迎音频"&gt;</t>
  </si>
  <si>
    <t>&lt;Clip SoundPath="feed_welcome_moonfestival_01" /&gt;</t>
  </si>
  <si>
    <t>&lt;Clip SoundPath="feed_welcome_moonfestival_02" /&gt;</t>
  </si>
  <si>
    <t>&lt;Clip SoundPath="feed_welcome_moonfestival_03" /&gt;</t>
  </si>
  <si>
    <t>&lt;Clip SoundPath="feed_welcome_moonfestival_04" /&gt;</t>
  </si>
  <si>
    <t>&lt;Clip SoundPath="feed_welcome_moonfestival_05" /&gt;</t>
  </si>
  <si>
    <t>&lt;Sound Type="pet_hungry_tips" Des="宠物饥饿提醒"&gt;</t>
  </si>
  <si>
    <t>&lt;Clip SoundPath="feed_hungry_alert_001" /&gt;</t>
  </si>
  <si>
    <t>&lt;Clip SoundPath="feed_hungry_alert_002" /&gt;</t>
  </si>
  <si>
    <t>&lt;Clip SoundPath="feed_hungry_alert_003" /&gt;</t>
  </si>
  <si>
    <t>&lt;Sound Type="welcome_nationalday" Des="国庆节欢迎音频"&gt;</t>
  </si>
  <si>
    <t>&lt;Clip SoundPath="feed_welcome_china_001" /&gt;</t>
  </si>
  <si>
    <t>&lt;Clip SoundPath="feed_welcome_china_002" /&gt;</t>
  </si>
  <si>
    <t>&lt;Clip SoundPath="feed_welcome_china_003" /&gt;</t>
  </si>
  <si>
    <t>&lt;Clip SoundPath="feed_welcome_china_004" /&gt;</t>
  </si>
  <si>
    <t>&lt;Clip SoundPath="feed_welcome_china_005" /&gt;</t>
  </si>
  <si>
    <t>&lt;Sound Type="sale_out" Des="已下架提示音效"&gt;</t>
  </si>
  <si>
    <t>&lt;Clip SoundPath="goods_soldout" /&gt;</t>
  </si>
  <si>
    <t>&lt;Sound Type="galaxy_welcome_new" Des="世界地图页首次进入欢迎音效"&gt;</t>
  </si>
  <si>
    <t>&lt;Clip SoundPath="galaxy_welcome_new" /&gt;</t>
  </si>
  <si>
    <t>&lt;Sound Type="galaxy_welcome" Des="世界地图页非首次进入欢迎音效"&gt;</t>
  </si>
  <si>
    <t>&lt;Clip SoundPath="galaxy_welcome_001" /&gt;</t>
  </si>
  <si>
    <t>&lt;Clip SoundPath="galaxy_welcome_002" /&gt;</t>
  </si>
  <si>
    <t>&lt;Clip SoundPath="galaxy_welcome_003" /&gt;</t>
  </si>
  <si>
    <t>&lt;Clip SoundPath="galaxy_welcome_004" /&gt;</t>
  </si>
  <si>
    <t>&lt;Clip SoundPath="galaxy_welcome_005" /&gt;</t>
  </si>
  <si>
    <t>&lt;Clip SoundPath="galaxy_welcome_006" /&gt;</t>
  </si>
  <si>
    <t>&lt;Sound Type="world_scene_BGM" Des="世界地图背景音乐"&gt;</t>
  </si>
  <si>
    <t>&lt;Clip SoundPath="world_scene_BGM" /&gt;</t>
  </si>
  <si>
    <t>&lt;Sound Type="galaxy_new_world_welcome" Des="世界地图页单击弹出确认页面时的提示音"&gt;</t>
  </si>
  <si>
    <t>&lt;Clip SoundPath="galaxy_new_world_welcome_001" /&gt;</t>
  </si>
  <si>
    <t>&lt;Clip SoundPath="galaxy_new_world_welcome_002" /&gt;</t>
  </si>
  <si>
    <t>&lt;Sound Type="mission_complete_retry" Des="完成副本星球的所有关卡重新回到第1关时的提示音"&gt;</t>
  </si>
  <si>
    <t>&lt;Clip SoundPath="mission_complete_retry" /&gt;</t>
  </si>
  <si>
    <t>&lt;Sound Type="guide_homepage" Des="各页面功能退出返回主页面时播放的功能介绍提示音"&gt;</t>
  </si>
  <si>
    <t>&lt;Clip SoundPath="guide_homepage_001" /&gt;</t>
  </si>
  <si>
    <t>&lt;Clip SoundPath="guide_homepage_002" /&gt;</t>
  </si>
  <si>
    <t>&lt;Clip SoundPath="guide_homepage_003" /&gt;</t>
  </si>
  <si>
    <t>&lt;Clip SoundPath="guide_homepage_004" /&gt;</t>
  </si>
  <si>
    <t>&lt;Clip SoundPath="guide_homepage_005" /&gt;</t>
  </si>
  <si>
    <t>&lt;Clip SoundPath="guide_homepage_006" /&gt;</t>
  </si>
  <si>
    <t>&lt;Clip SoundPath="guide_homepage_007" /&gt;</t>
  </si>
  <si>
    <t>&lt;Clip SoundPath="guide_homepage_008" /&gt;</t>
  </si>
  <si>
    <t>&lt;Clip SoundPath="guide_homepage_009" /&gt;</t>
  </si>
  <si>
    <t>&lt;Clip SoundPath="guide_homepage_010" /&gt;</t>
  </si>
  <si>
    <t>&lt;Clip SoundPath="guide_homepage_011" /&gt;</t>
  </si>
  <si>
    <t>&lt;Sound Type="mainview_tips_sfx" Des="功能介绍提示音前的叮咚音效"&gt;</t>
  </si>
  <si>
    <t>&lt;Clip SoundPath="mainview_tips_sfx" /&gt;</t>
  </si>
  <si>
    <t>&lt;Sound Type="welcome_halloween" Des="万圣节欢迎音频"&gt;</t>
  </si>
  <si>
    <t>&lt;Clip SoundPath="feed_welcome_halloween_001" /&gt;</t>
  </si>
  <si>
    <t>&lt;Clip SoundPath="feed_welcome_halloween_002" /&gt;</t>
  </si>
  <si>
    <t>&lt;Clip SoundPath="feed_welcome_halloween_003" /&gt;</t>
  </si>
  <si>
    <t>&lt;Clip SoundPath="feed_welcome_halloween_004" /&gt;</t>
  </si>
  <si>
    <t>&lt;Clip SoundPath="feed_welcome_halloween_005" /&gt;</t>
  </si>
  <si>
    <t>&lt;Sound Type="hallowmas_bgm" Des="万圣节场景背景音乐"&gt;</t>
  </si>
  <si>
    <t>&lt;Clip SoundPath="sfx_halloween_11" Rate="100" /&gt;</t>
  </si>
  <si>
    <t>&lt;Clip SoundPath="sfx_halloween_12" Rate="100" /&gt;</t>
  </si>
  <si>
    <t>&lt;Clip SoundPath="sfx_halloween_13" Rate="100" /&gt;</t>
  </si>
  <si>
    <t>&lt;Sound Type="hallowmas_effect" Des="万圣节场景音效"&gt;</t>
  </si>
  <si>
    <t>&lt;Clip SoundPath="sfx_halloween_01" Rate="100" /&gt;</t>
  </si>
  <si>
    <t>&lt;Clip SoundPath="sfx_halloween_03" Rate="50" /&gt;</t>
  </si>
  <si>
    <t>&lt;Clip SoundPath="sfx_halloween_04" Rate="100" /&gt;</t>
  </si>
  <si>
    <t>&lt;Clip SoundPath="sfx_halloween_05" Rate="100" /&gt;</t>
  </si>
  <si>
    <t>&lt;Clip SoundPath="sfx_halloween_07" Rate="100" /&gt;</t>
  </si>
  <si>
    <t>&lt;Clip SoundPath="sfx_halloween_08" Rate="100" /&gt;</t>
  </si>
  <si>
    <t>我是一条分割线(下面的行，没有“输入”，内容手填)</t>
  </si>
  <si>
    <t>feed_welcome_denmark</t>
  </si>
  <si>
    <t>丹麦地图欢迎语音</t>
  </si>
  <si>
    <t>feed_welcome_dk_001</t>
  </si>
  <si>
    <t>feed_welcome_dk_002</t>
  </si>
  <si>
    <t>feed_welcome_dk_003</t>
  </si>
  <si>
    <t>feed_welcome_dk_004</t>
  </si>
  <si>
    <t>feed_welcome_dk_005</t>
  </si>
  <si>
    <t>galaxy_unlock</t>
  </si>
  <si>
    <t>星球或地图解锁提示音</t>
  </si>
  <si>
    <t>galaxy_unlock01</t>
  </si>
  <si>
    <t>galaxy_unlock02</t>
  </si>
  <si>
    <t>galaxy_unlock03</t>
  </si>
  <si>
    <t>galaxy_unlock04</t>
  </si>
  <si>
    <t>galaxy_lock_drink</t>
  </si>
  <si>
    <t>饮水解锁新地图</t>
  </si>
  <si>
    <t>galaxy_lock_time</t>
  </si>
  <si>
    <t>新地图稍后解锁</t>
  </si>
  <si>
    <t>mall_bgm</t>
  </si>
  <si>
    <t>换装页背景音乐</t>
  </si>
  <si>
    <t>mall_welcome</t>
  </si>
  <si>
    <t>换装页欢迎语音</t>
  </si>
  <si>
    <t>mall_welcome_001</t>
  </si>
  <si>
    <t>mall_welcome_002</t>
  </si>
  <si>
    <t>mall_welcome_003</t>
  </si>
  <si>
    <t>mall_welcome_004</t>
  </si>
  <si>
    <t>mall_welcome_005</t>
  </si>
  <si>
    <t>mall_purchase_lock</t>
  </si>
  <si>
    <t>换装页今日饮水量未达标提醒</t>
  </si>
  <si>
    <t>mall_suit_not_match</t>
  </si>
  <si>
    <t>换装页配饰不适用提醒</t>
  </si>
  <si>
    <t>popup_goods_level_lock</t>
  </si>
  <si>
    <t>换装页等级不够提醒</t>
  </si>
  <si>
    <t>mall_lock_time</t>
  </si>
  <si>
    <t>配饰未开放提示音</t>
  </si>
  <si>
    <t>mall_purchase_qr</t>
  </si>
  <si>
    <t>换装页显示二维码</t>
  </si>
  <si>
    <t>mall_purchase_qr_complete</t>
  </si>
  <si>
    <t>换装页二维码购物成功</t>
  </si>
  <si>
    <t>mall_change_item</t>
  </si>
  <si>
    <t>换装页切换配饰/小精灵</t>
  </si>
  <si>
    <t>mall_put_on_accessory</t>
  </si>
  <si>
    <t>换装页穿上配饰</t>
  </si>
  <si>
    <t>mall_take_off_accessory</t>
  </si>
  <si>
    <t>换装页脱下配饰</t>
  </si>
  <si>
    <t>mall_spirit_in</t>
  </si>
  <si>
    <t>换装页小精灵出场</t>
  </si>
  <si>
    <t>mall_spirit_out</t>
  </si>
  <si>
    <t>换装页小精灵退场</t>
  </si>
  <si>
    <t>feed_welcome_xmas</t>
  </si>
  <si>
    <t>喂食页圣诞节欢迎语音</t>
  </si>
  <si>
    <t>feed_welcome_xmas_001</t>
  </si>
  <si>
    <t>feed_welcome_xmas_002</t>
  </si>
  <si>
    <t>feed_welcome_xmas_003</t>
  </si>
  <si>
    <t>feed_welcome_xmas_004</t>
  </si>
  <si>
    <t>feed_welcome_xmas_005</t>
  </si>
  <si>
    <t>feed_bgm_xmas</t>
  </si>
  <si>
    <t>喂食页圣诞节背景音乐</t>
  </si>
  <si>
    <t>feed_bgm</t>
  </si>
  <si>
    <t>喂食场景背景音乐</t>
  </si>
  <si>
    <t>feed_bgm_denmark</t>
  </si>
  <si>
    <t>coin_spend</t>
  </si>
  <si>
    <t>消耗金币</t>
  </si>
  <si>
    <t>main_scene_wheel</t>
  </si>
  <si>
    <t>切换场景</t>
  </si>
  <si>
    <t>feed_hp_increase</t>
  </si>
  <si>
    <t>增加能量值</t>
  </si>
  <si>
    <t>feed_bgm_mouse</t>
  </si>
  <si>
    <t>喂食页鼠年春节背景音乐</t>
  </si>
  <si>
    <t>配置编码</t>
  </si>
  <si>
    <t>配置描述</t>
  </si>
  <si>
    <t>金币或道具百分比</t>
  </si>
  <si>
    <t>道具来源</t>
  </si>
  <si>
    <t>Percent</t>
  </si>
  <si>
    <t>Source</t>
  </si>
  <si>
    <t>普通30%dailyGoal宝箱</t>
  </si>
  <si>
    <t>普通60%dailyGoal宝箱</t>
  </si>
  <si>
    <t>普通100%dailyGoal宝箱</t>
  </si>
  <si>
    <t>role/garland</t>
    <phoneticPr fontId="16" type="noConversion"/>
  </si>
  <si>
    <t>role/lovehat</t>
    <phoneticPr fontId="16" type="noConversion"/>
  </si>
  <si>
    <t>role/glasses</t>
    <phoneticPr fontId="16" type="noConversion"/>
  </si>
  <si>
    <t>role/suit_valentine01</t>
    <phoneticPr fontId="16" type="noConversion"/>
  </si>
  <si>
    <t>role/suit_valentine</t>
    <phoneticPr fontId="16" type="noConversion"/>
  </si>
  <si>
    <t>role/suit_valentine02</t>
    <phoneticPr fontId="16" type="noConversion"/>
  </si>
  <si>
    <t>suit_valentine02_point_prefab</t>
  </si>
  <si>
    <t>suit_valentine_point_prefab</t>
  </si>
  <si>
    <t>garland_point_prefab</t>
  </si>
  <si>
    <t>suit_valentine01_point_prefab</t>
  </si>
  <si>
    <t>glasses_point_prefab</t>
  </si>
  <si>
    <t>lovehat_point_prefab</t>
  </si>
  <si>
    <t>Dummy_head</t>
  </si>
  <si>
    <t>Dummy_wing</t>
  </si>
  <si>
    <t>是否启用</t>
    <phoneticPr fontId="16" type="noConversion"/>
  </si>
  <si>
    <t>是</t>
    <phoneticPr fontId="16" type="noConversion"/>
  </si>
  <si>
    <t>否</t>
  </si>
  <si>
    <t>导航轮盘切换图标</t>
    <phoneticPr fontId="16" type="noConversion"/>
  </si>
  <si>
    <t>navigator_change_icon</t>
  </si>
  <si>
    <t>模块名字</t>
    <phoneticPr fontId="16" type="noConversion"/>
  </si>
  <si>
    <t>模块描述</t>
    <phoneticPr fontId="16" type="noConversion"/>
  </si>
  <si>
    <t>文件名字</t>
    <phoneticPr fontId="16" type="noConversion"/>
  </si>
  <si>
    <t>文件类型</t>
    <phoneticPr fontId="16" type="noConversion"/>
  </si>
  <si>
    <t>文件路径</t>
    <phoneticPr fontId="16" type="noConversion"/>
  </si>
  <si>
    <t>Module</t>
    <phoneticPr fontId="16" type="noConversion"/>
  </si>
  <si>
    <t>FileName</t>
    <phoneticPr fontId="16" type="noConversion"/>
  </si>
  <si>
    <t>FileType</t>
    <phoneticPr fontId="16" type="noConversion"/>
  </si>
  <si>
    <t>FilePath</t>
    <phoneticPr fontId="16" type="noConversion"/>
  </si>
  <si>
    <t>Enable</t>
    <phoneticPr fontId="16" type="noConversion"/>
  </si>
  <si>
    <t>PetDress</t>
    <phoneticPr fontId="16" type="noConversion"/>
  </si>
  <si>
    <t>换装页</t>
    <phoneticPr fontId="16" type="noConversion"/>
  </si>
  <si>
    <t>cash</t>
  </si>
  <si>
    <t>Image</t>
    <phoneticPr fontId="16" type="noConversion"/>
  </si>
  <si>
    <t>PetDress/View/</t>
    <phoneticPr fontId="16" type="noConversion"/>
  </si>
  <si>
    <t>check</t>
  </si>
  <si>
    <t>clock</t>
  </si>
  <si>
    <t>code_bg</t>
  </si>
  <si>
    <t>coin_bg</t>
  </si>
  <si>
    <t>default_pet</t>
  </si>
  <si>
    <t>disable</t>
  </si>
  <si>
    <t>disable_big</t>
  </si>
  <si>
    <t>icon_disable</t>
  </si>
  <si>
    <t>limited_CHS</t>
  </si>
  <si>
    <t>Image</t>
    <phoneticPr fontId="16" type="noConversion"/>
  </si>
  <si>
    <t>PetDress/View/</t>
    <phoneticPr fontId="16" type="noConversion"/>
  </si>
  <si>
    <t>limited_CHT</t>
  </si>
  <si>
    <t>limited_EN</t>
  </si>
  <si>
    <t>limited_JP</t>
  </si>
  <si>
    <t>lock_bg</t>
  </si>
  <si>
    <t>needcoin</t>
  </si>
  <si>
    <t>net_no</t>
  </si>
  <si>
    <t>nocoin</t>
  </si>
  <si>
    <t>nonpayment</t>
  </si>
  <si>
    <t>phone_pay</t>
  </si>
  <si>
    <t>red_dot</t>
  </si>
  <si>
    <t>sea_small</t>
  </si>
  <si>
    <t>special_label_activity 1</t>
  </si>
  <si>
    <t>Tips_bg</t>
  </si>
  <si>
    <t>title_have</t>
  </si>
  <si>
    <t>Unlock_bg</t>
  </si>
  <si>
    <t>wardrobe_bg</t>
  </si>
  <si>
    <t>acc_big</t>
  </si>
  <si>
    <t>PetDress/Types/</t>
    <phoneticPr fontId="16" type="noConversion"/>
  </si>
  <si>
    <t>acc_small</t>
  </si>
  <si>
    <t>board_left</t>
  </si>
  <si>
    <t>board_left_light</t>
  </si>
  <si>
    <t>elf_big</t>
  </si>
  <si>
    <t>elf_small</t>
  </si>
  <si>
    <t>return_big</t>
  </si>
  <si>
    <t>return_small</t>
  </si>
  <si>
    <t>suit_big</t>
  </si>
  <si>
    <t>suit_small</t>
  </si>
  <si>
    <t>elf_down_Batman_big</t>
  </si>
  <si>
    <t>PetDress/Accessories/</t>
    <phoneticPr fontId="16" type="noConversion"/>
  </si>
  <si>
    <t>elf_down_Batman_small</t>
  </si>
  <si>
    <t>elf_down_deer02_big</t>
  </si>
  <si>
    <t>elf_down_deer02_small</t>
  </si>
  <si>
    <t>elf_down_deer_big</t>
  </si>
  <si>
    <t>elf_down_deer_small</t>
  </si>
  <si>
    <t>elf_down_lmouse_big</t>
  </si>
  <si>
    <t>elf_down_lmouse_small</t>
  </si>
  <si>
    <t>elf_down_minions_big</t>
  </si>
  <si>
    <t>elf_down_minions_small</t>
  </si>
  <si>
    <t>elf_down_papercut_mice_big</t>
  </si>
  <si>
    <t>elf_down_papercut_mice_small</t>
  </si>
  <si>
    <t>elf_down_pumpkin_big</t>
  </si>
  <si>
    <t>elf_down_pumpkin_small</t>
  </si>
  <si>
    <t>elf_down_snowman02_big</t>
  </si>
  <si>
    <t>elf_down_snowman02_small</t>
  </si>
  <si>
    <t>elf_down_snowman03_big</t>
  </si>
  <si>
    <t>elf_down_snowman03_small</t>
  </si>
  <si>
    <t>elf_down_snowman_big</t>
  </si>
  <si>
    <t>elf_down_snowman_small</t>
  </si>
  <si>
    <t>elf_up_cloud02_big</t>
  </si>
  <si>
    <t>elf_up_cloud02_small</t>
  </si>
  <si>
    <t>elf_up_cloud_big</t>
  </si>
  <si>
    <t>elf_up_cloud_small</t>
  </si>
  <si>
    <t>elf_up_ghost_big</t>
  </si>
  <si>
    <t>elf_up_ghost_small</t>
  </si>
  <si>
    <t>elf_up_gift02_big</t>
  </si>
  <si>
    <t>elf_up_gift02_small</t>
  </si>
  <si>
    <t>elf_up_gift_big</t>
  </si>
  <si>
    <t>elf_up_gift_small</t>
  </si>
  <si>
    <t>part_head_antler02_big</t>
  </si>
  <si>
    <t>part_head_antler02_small</t>
  </si>
  <si>
    <t>part_head_antler_big</t>
  </si>
  <si>
    <t>part_head_antler_small</t>
  </si>
  <si>
    <t>part_head_coinhat_big</t>
  </si>
  <si>
    <t>part_head_coinhat_small</t>
  </si>
  <si>
    <t>part_head_hat02_big</t>
  </si>
  <si>
    <t>part_head_hat02_small</t>
  </si>
  <si>
    <t>part_head_hat_big</t>
  </si>
  <si>
    <t>part_head_hat_small</t>
  </si>
  <si>
    <t>part_head_merryhat_big</t>
  </si>
  <si>
    <t>part_head_merryhat_small</t>
  </si>
  <si>
    <t>part_wing_bat_big</t>
  </si>
  <si>
    <t>part_wing_bat_small</t>
  </si>
  <si>
    <t>part_wing_fan_big</t>
  </si>
  <si>
    <t>part_wing_fan_small</t>
  </si>
  <si>
    <t>part_wing_snow_big</t>
  </si>
  <si>
    <t>part_wing_snow_small</t>
  </si>
  <si>
    <t>suit_pur_merry_big</t>
  </si>
  <si>
    <t>suit_pur_merry_small</t>
  </si>
  <si>
    <t>suit_yoyo_mousespring_big</t>
  </si>
  <si>
    <t>suit_yoyo_mousespring_small</t>
  </si>
  <si>
    <t>part_ head_giftcap_big</t>
  </si>
  <si>
    <t>part_ head_giftcap_small</t>
  </si>
  <si>
    <t>part_ head_glasses_big</t>
  </si>
  <si>
    <t>part_ head_glasses_small</t>
  </si>
  <si>
    <t>part_ head_halo_big</t>
  </si>
  <si>
    <t>part_ head_halo_small</t>
  </si>
  <si>
    <t>part_ head_rose_big</t>
  </si>
  <si>
    <t>part_ head_rose_small</t>
  </si>
  <si>
    <t>part_ wing_bow_big</t>
  </si>
  <si>
    <t>part_ wing_bow_small</t>
  </si>
  <si>
    <t>part_ wing_love_big</t>
  </si>
  <si>
    <t>part_ wing_love_small</t>
  </si>
  <si>
    <t>PetFeed</t>
    <phoneticPr fontId="16" type="noConversion"/>
  </si>
  <si>
    <t>喂食页</t>
    <phoneticPr fontId="16" type="noConversion"/>
  </si>
  <si>
    <t>hallowmas_bg</t>
  </si>
  <si>
    <t>PetFeed/View/Background/</t>
    <phoneticPr fontId="16" type="noConversion"/>
  </si>
  <si>
    <t>restaurant_nationalday_bg</t>
  </si>
  <si>
    <t>restruant-christmas</t>
  </si>
  <si>
    <t>restruant-danmark</t>
  </si>
  <si>
    <t>restruant-springfestival</t>
  </si>
  <si>
    <t>bar01</t>
  </si>
  <si>
    <t>PetFeed/View/</t>
    <phoneticPr fontId="16" type="noConversion"/>
  </si>
  <si>
    <t>bar_bg</t>
  </si>
  <si>
    <t>bar_prospect</t>
  </si>
  <si>
    <t>desk</t>
  </si>
  <si>
    <t>foreground</t>
  </si>
  <si>
    <t>hungerbar</t>
  </si>
  <si>
    <t>hungerbar_bg</t>
  </si>
  <si>
    <t>hungerbar_t</t>
  </si>
  <si>
    <t>limited_jp</t>
  </si>
  <si>
    <t>little_mask_l</t>
  </si>
  <si>
    <t>little_mask_r</t>
  </si>
  <si>
    <t>moomcake_lock</t>
  </si>
  <si>
    <t>out_bg</t>
  </si>
  <si>
    <t>power_icon</t>
  </si>
  <si>
    <t>special_label_activity</t>
  </si>
  <si>
    <t>tag</t>
  </si>
  <si>
    <t>taro_lock</t>
  </si>
  <si>
    <t>tips_button0000</t>
  </si>
  <si>
    <t>tips_button0001</t>
  </si>
  <si>
    <t>tips_button0002</t>
  </si>
  <si>
    <t>tips_button0003</t>
  </si>
  <si>
    <t>PetFeed/Food/</t>
    <phoneticPr fontId="16" type="noConversion"/>
  </si>
  <si>
    <t>WorldMap</t>
    <phoneticPr fontId="16" type="noConversion"/>
  </si>
  <si>
    <t>世界地图页</t>
    <phoneticPr fontId="16" type="noConversion"/>
  </si>
  <si>
    <t>China</t>
  </si>
  <si>
    <t>WorldMap/SceneIcon/</t>
    <phoneticPr fontId="16" type="noConversion"/>
  </si>
  <si>
    <t>Denmark</t>
  </si>
  <si>
    <t>earth_Asia_big</t>
  </si>
  <si>
    <t>earth_Asia_small</t>
  </si>
  <si>
    <t>earth_Europe_big</t>
  </si>
  <si>
    <t>earth_Europe_small</t>
  </si>
  <si>
    <t>Hallowmas</t>
  </si>
  <si>
    <t>ima_desert_big</t>
  </si>
  <si>
    <t>ima_desert_small</t>
  </si>
  <si>
    <t>ima_forest_big</t>
  </si>
  <si>
    <t>ima_forest_small</t>
  </si>
  <si>
    <t>ima_sea_big</t>
  </si>
  <si>
    <t>ima_sea_small</t>
  </si>
  <si>
    <t>ima_volcano_big</t>
  </si>
  <si>
    <t>ima_volcano_small</t>
  </si>
  <si>
    <t>magic_halloween_big</t>
  </si>
  <si>
    <t>magic_halloween_small</t>
  </si>
  <si>
    <t>MAGIC_merry_big</t>
  </si>
  <si>
    <t>MAGIC_merry_small</t>
  </si>
  <si>
    <t>MAGIC_mouseyear_big</t>
  </si>
  <si>
    <t>MAGIC_mouseyear_small</t>
  </si>
  <si>
    <t>Rock</t>
  </si>
  <si>
    <t>EARTH_BG01</t>
  </si>
  <si>
    <t>WorldMap/ScenePreview/</t>
    <phoneticPr fontId="16" type="noConversion"/>
  </si>
  <si>
    <t>EARTH_BG02</t>
  </si>
  <si>
    <t>IMA_BG01</t>
  </si>
  <si>
    <t>IMA_BG02</t>
  </si>
  <si>
    <t>IMA_BG03</t>
  </si>
  <si>
    <t>IMA_BG04</t>
  </si>
  <si>
    <t>MAGIC_BG01</t>
  </si>
  <si>
    <t>MAGIC_BG02</t>
  </si>
  <si>
    <t>MAGIC_BG03</t>
  </si>
  <si>
    <t>arrow_l</t>
  </si>
  <si>
    <t>WorldMap/View/</t>
    <phoneticPr fontId="16" type="noConversion"/>
  </si>
  <si>
    <t>arrow_r</t>
  </si>
  <si>
    <t>bg</t>
  </si>
  <si>
    <t>BG_MASK</t>
  </si>
  <si>
    <t>clock_bg</t>
  </si>
  <si>
    <t>label_new</t>
  </si>
  <si>
    <t>label_new02</t>
  </si>
  <si>
    <t>lock</t>
  </si>
  <si>
    <t>map_lock</t>
  </si>
  <si>
    <t>mark</t>
  </si>
  <si>
    <t>preview_bg</t>
  </si>
  <si>
    <t>title_bg</t>
  </si>
  <si>
    <t>txt_bg</t>
  </si>
  <si>
    <t>tips_button0000</t>
    <phoneticPr fontId="16" type="noConversion"/>
  </si>
  <si>
    <t>galaxy_star</t>
  </si>
  <si>
    <t>WorldMap/</t>
    <phoneticPr fontId="16" type="noConversion"/>
  </si>
  <si>
    <t>planet_castle</t>
  </si>
  <si>
    <t>planet_earth</t>
  </si>
  <si>
    <t>planet_ima</t>
  </si>
  <si>
    <t>playagain_CHS</t>
  </si>
  <si>
    <t>playagain_CHT</t>
  </si>
  <si>
    <t>playagain_EN</t>
  </si>
  <si>
    <t>playagain_JP</t>
  </si>
  <si>
    <t>preview_castle</t>
  </si>
  <si>
    <t>preview_earth</t>
  </si>
  <si>
    <t>preview_ima</t>
  </si>
  <si>
    <t>title_castle</t>
  </si>
  <si>
    <t>title_earth</t>
  </si>
  <si>
    <t>title_ima</t>
  </si>
  <si>
    <t>restruant-normal</t>
    <phoneticPr fontId="16" type="noConversion"/>
  </si>
  <si>
    <t>feed_bgm_common</t>
    <phoneticPr fontId="16" type="noConversion"/>
  </si>
  <si>
    <t>喂食页通用背景音乐</t>
    <phoneticPr fontId="16" type="noConversion"/>
  </si>
  <si>
    <t>Expression</t>
    <phoneticPr fontId="16" type="noConversion"/>
  </si>
  <si>
    <t>表情页</t>
    <phoneticPr fontId="16" type="noConversion"/>
  </si>
  <si>
    <t>Expression/View/</t>
    <phoneticPr fontId="16" type="noConversion"/>
  </si>
  <si>
    <t>avatar01</t>
  </si>
  <si>
    <t>avatar02</t>
  </si>
  <si>
    <t>avatar03</t>
  </si>
  <si>
    <t>avatar04</t>
  </si>
  <si>
    <t>avatar05</t>
  </si>
  <si>
    <t>avatar06</t>
  </si>
  <si>
    <t>avatard</t>
  </si>
  <si>
    <t>avatarn</t>
  </si>
  <si>
    <t>avatarp</t>
  </si>
  <si>
    <t>avatars</t>
  </si>
  <si>
    <t>crownlable_b</t>
  </si>
  <si>
    <t>crownlable_o</t>
  </si>
  <si>
    <t>crown_c</t>
  </si>
  <si>
    <t>crown_g</t>
  </si>
  <si>
    <t>crown_s</t>
  </si>
  <si>
    <t>label_add_s</t>
  </si>
  <si>
    <t>label_add_us</t>
  </si>
  <si>
    <t>label_b_s</t>
  </si>
  <si>
    <t>label_b_us</t>
  </si>
  <si>
    <t>label_o_s</t>
  </si>
  <si>
    <t>label_o_us</t>
  </si>
  <si>
    <t>lable_me</t>
  </si>
  <si>
    <t>lv_bg</t>
  </si>
  <si>
    <t>NO1</t>
  </si>
  <si>
    <t>NO2</t>
  </si>
  <si>
    <t>NO3</t>
  </si>
  <si>
    <t>Picture_frame</t>
  </si>
  <si>
    <t>txt_friends_cn</t>
  </si>
  <si>
    <t>txt_friends_en</t>
  </si>
  <si>
    <t>txt_friends_jp</t>
  </si>
  <si>
    <t>txt_friends_tw</t>
  </si>
  <si>
    <t>Name</t>
    <phoneticPr fontId="16" type="noConversion"/>
  </si>
  <si>
    <t>Price</t>
    <phoneticPr fontId="16" type="noConversion"/>
  </si>
  <si>
    <t>Icon</t>
    <phoneticPr fontId="16" type="noConversion"/>
  </si>
  <si>
    <t>名字</t>
    <phoneticPr fontId="16" type="noConversion"/>
  </si>
  <si>
    <t>单价</t>
    <phoneticPr fontId="16" type="noConversion"/>
  </si>
  <si>
    <t>图标</t>
    <phoneticPr fontId="16" type="noConversion"/>
  </si>
  <si>
    <t>p_bomb</t>
  </si>
  <si>
    <t>p_flower</t>
  </si>
  <si>
    <t>p_love</t>
  </si>
  <si>
    <t>p_octopus</t>
  </si>
  <si>
    <t>p_paint</t>
  </si>
  <si>
    <t>p_pig</t>
  </si>
  <si>
    <t>bomb</t>
    <phoneticPr fontId="16" type="noConversion"/>
  </si>
  <si>
    <t>flower</t>
    <phoneticPr fontId="16" type="noConversion"/>
  </si>
  <si>
    <t>love</t>
    <phoneticPr fontId="16" type="noConversion"/>
  </si>
  <si>
    <t>octopus</t>
    <phoneticPr fontId="16" type="noConversion"/>
  </si>
  <si>
    <t>paint</t>
    <phoneticPr fontId="16" type="noConversion"/>
  </si>
  <si>
    <t>pig</t>
    <phoneticPr fontId="16" type="noConversion"/>
  </si>
  <si>
    <t>Achieve</t>
    <phoneticPr fontId="16" type="noConversion"/>
  </si>
  <si>
    <t>获取途径</t>
    <phoneticPr fontId="16" type="noConversion"/>
  </si>
  <si>
    <t>emoji_bg</t>
  </si>
  <si>
    <t>Expression/Icon/</t>
    <phoneticPr fontId="16" type="noConversion"/>
  </si>
  <si>
    <t>p_bomb_big</t>
  </si>
  <si>
    <t>p_bomb_small</t>
  </si>
  <si>
    <t>p_flower_big</t>
  </si>
  <si>
    <t>p_flower_small</t>
  </si>
  <si>
    <t>p_love_big</t>
  </si>
  <si>
    <t>p_love_small</t>
  </si>
  <si>
    <t>p_octopus_big</t>
  </si>
  <si>
    <t>p_octopus_small</t>
  </si>
  <si>
    <t>p_paint_big</t>
  </si>
  <si>
    <t>p_paint_small</t>
  </si>
  <si>
    <t>p_pig_big</t>
  </si>
  <si>
    <t>p_pig_small</t>
  </si>
  <si>
    <t>AB</t>
    <phoneticPr fontId="16" type="noConversion"/>
  </si>
  <si>
    <t>expression/bomb</t>
  </si>
  <si>
    <t>expression/love</t>
  </si>
  <si>
    <t>expression/octopus</t>
  </si>
  <si>
    <t>expression/paint</t>
  </si>
  <si>
    <t>expression/pig</t>
  </si>
  <si>
    <t>bomb_animation</t>
    <phoneticPr fontId="16" type="noConversion"/>
  </si>
  <si>
    <t>love_animation</t>
    <phoneticPr fontId="16" type="noConversion"/>
  </si>
  <si>
    <t>octopus_animation</t>
    <phoneticPr fontId="16" type="noConversion"/>
  </si>
  <si>
    <t>paint_animation</t>
    <phoneticPr fontId="16" type="noConversion"/>
  </si>
  <si>
    <t>pig_animation</t>
    <phoneticPr fontId="16" type="noConversion"/>
  </si>
  <si>
    <t>Prefab</t>
    <phoneticPr fontId="16" type="noConversion"/>
  </si>
  <si>
    <t>帧动画预制体</t>
    <phoneticPr fontId="16" type="noConversion"/>
  </si>
  <si>
    <t>帧动画AssetBundle</t>
    <phoneticPr fontId="16" type="noConversion"/>
  </si>
  <si>
    <t>expression/miss_you</t>
    <phoneticPr fontId="16" type="noConversion"/>
  </si>
  <si>
    <t>miss_you_animation</t>
    <phoneticPr fontId="16" type="noConversion"/>
  </si>
  <si>
    <t>我是一条分割线（以下是食物）</t>
    <phoneticPr fontId="16" type="noConversion"/>
  </si>
  <si>
    <t>我是一条分割线（以下是Ima星球的小生物）</t>
    <phoneticPr fontId="16" type="noConversion"/>
  </si>
  <si>
    <t>我是一条分割线（以下是表情）</t>
    <phoneticPr fontId="16" type="noConversion"/>
  </si>
  <si>
    <t>Expression</t>
  </si>
  <si>
    <t>expression_bgm_common</t>
  </si>
  <si>
    <t>expression_send</t>
  </si>
  <si>
    <t>expression_receive</t>
  </si>
  <si>
    <t>表情页通用背景音乐</t>
    <phoneticPr fontId="16" type="noConversion"/>
  </si>
  <si>
    <t>表情页发送表情</t>
    <phoneticPr fontId="16" type="noConversion"/>
  </si>
  <si>
    <t>表情页收到表情</t>
    <phoneticPr fontId="16" type="noConversion"/>
  </si>
  <si>
    <t>Sound1</t>
    <phoneticPr fontId="16" type="noConversion"/>
  </si>
  <si>
    <t>入场动画音频</t>
    <phoneticPr fontId="16" type="noConversion"/>
  </si>
  <si>
    <t>Sound2</t>
    <phoneticPr fontId="16" type="noConversion"/>
  </si>
  <si>
    <t>退场动画音频</t>
    <phoneticPr fontId="16" type="noConversion"/>
  </si>
  <si>
    <t>expression_effect_bomb</t>
  </si>
  <si>
    <t>expression_effect_love</t>
  </si>
  <si>
    <t>expression_effect_miss_you</t>
  </si>
  <si>
    <t>expression_effect_octpus</t>
  </si>
  <si>
    <t>expression_effect_paint</t>
  </si>
  <si>
    <t>表情音效-miss you</t>
    <phoneticPr fontId="16" type="noConversion"/>
  </si>
  <si>
    <t>表情音效-love</t>
    <phoneticPr fontId="16" type="noConversion"/>
  </si>
  <si>
    <t>表情音效-bomb</t>
    <phoneticPr fontId="16" type="noConversion"/>
  </si>
  <si>
    <t>表情音效-octopus</t>
    <phoneticPr fontId="16" type="noConversion"/>
  </si>
  <si>
    <t>表情音效-paint</t>
    <phoneticPr fontId="16" type="noConversion"/>
  </si>
  <si>
    <t>表情音效-pig</t>
    <phoneticPr fontId="16" type="noConversion"/>
  </si>
  <si>
    <t>expression_effect_bomb</t>
    <phoneticPr fontId="16" type="noConversion"/>
  </si>
  <si>
    <t>expression_effect_miss_you</t>
    <phoneticPr fontId="16" type="noConversion"/>
  </si>
  <si>
    <t>expression_effect_love</t>
    <phoneticPr fontId="16" type="noConversion"/>
  </si>
  <si>
    <t>expression_effect_octpus</t>
    <phoneticPr fontId="16" type="noConversion"/>
  </si>
  <si>
    <t>expression_effect_paint</t>
    <phoneticPr fontId="16" type="noConversion"/>
  </si>
  <si>
    <t>null</t>
    <phoneticPr fontId="16" type="noConversion"/>
  </si>
  <si>
    <t>Enable</t>
    <phoneticPr fontId="16" type="noConversion"/>
  </si>
  <si>
    <t>Action</t>
    <phoneticPr fontId="16" type="noConversion"/>
  </si>
  <si>
    <t>交互类型</t>
    <phoneticPr fontId="16" type="noConversion"/>
  </si>
  <si>
    <t>expression_flash</t>
  </si>
  <si>
    <t>expression_light</t>
  </si>
  <si>
    <t>expression_light</t>
    <phoneticPr fontId="16" type="noConversion"/>
  </si>
  <si>
    <t>页面音效-嗖的一声</t>
    <phoneticPr fontId="16" type="noConversion"/>
  </si>
  <si>
    <t>页面音效-布灵布灵</t>
    <phoneticPr fontId="16" type="noConversion"/>
  </si>
  <si>
    <t>expression_flash</t>
    <phoneticPr fontId="16" type="noConversion"/>
  </si>
  <si>
    <t>expression_effect_pig1</t>
    <phoneticPr fontId="16" type="noConversion"/>
  </si>
  <si>
    <t>expression_effect_pig2</t>
    <phoneticPr fontId="16" type="noConversion"/>
  </si>
  <si>
    <t>expression_effect_pig2</t>
    <phoneticPr fontId="16" type="noConversion"/>
  </si>
  <si>
    <t>avatar_default</t>
  </si>
  <si>
    <t>Index</t>
    <phoneticPr fontId="16" type="noConversion"/>
  </si>
  <si>
    <t>显示顺序</t>
    <phoneticPr fontId="16" type="noConversion"/>
  </si>
  <si>
    <t>Adress</t>
    <phoneticPr fontId="16" type="noConversion"/>
  </si>
  <si>
    <t>七牛文件地址</t>
    <phoneticPr fontId="16" type="noConversion"/>
  </si>
  <si>
    <t>expression_notify</t>
  </si>
  <si>
    <t>页面音效-错误提示</t>
    <phoneticPr fontId="16" type="noConversion"/>
  </si>
  <si>
    <t>drink_remind</t>
  </si>
  <si>
    <t>water_drop</t>
  </si>
  <si>
    <t>EARTH_Japan_bg01</t>
  </si>
  <si>
    <t>EARTH_Japan_bg02</t>
  </si>
  <si>
    <t>EARTH_Japan_bg03</t>
  </si>
  <si>
    <t>EARTH_Japan_bg04</t>
  </si>
  <si>
    <t>EARTH_BG03</t>
    <phoneticPr fontId="16" type="noConversion"/>
  </si>
  <si>
    <t>earth_Japan_big</t>
  </si>
  <si>
    <t>earth_Japan_small</t>
  </si>
  <si>
    <t>Type</t>
    <phoneticPr fontId="16" type="noConversion"/>
  </si>
  <si>
    <t>道具列表</t>
    <phoneticPr fontId="16" type="noConversion"/>
  </si>
  <si>
    <t>List</t>
    <phoneticPr fontId="16" type="noConversion"/>
  </si>
  <si>
    <t>Expression</t>
    <phoneticPr fontId="16" type="noConversion"/>
  </si>
  <si>
    <t>Food</t>
    <phoneticPr fontId="16" type="noConversion"/>
  </si>
  <si>
    <t>all</t>
    <phoneticPr fontId="16" type="noConversion"/>
  </si>
  <si>
    <t>Expression</t>
    <phoneticPr fontId="16" type="noConversion"/>
  </si>
  <si>
    <t>70003,70004,70005,70006</t>
    <phoneticPr fontId="16" type="noConversion"/>
  </si>
  <si>
    <t>1</t>
    <phoneticPr fontId="16" type="noConversion"/>
  </si>
  <si>
    <t>随机全部食物的规则</t>
    <phoneticPr fontId="16" type="noConversion"/>
  </si>
  <si>
    <t>随机全部表情的规则</t>
    <phoneticPr fontId="16" type="noConversion"/>
  </si>
  <si>
    <t>随机指定表情的规则</t>
    <phoneticPr fontId="16" type="noConversion"/>
  </si>
  <si>
    <t>基础产出</t>
    <phoneticPr fontId="16" type="noConversion"/>
  </si>
  <si>
    <t>附加产出1</t>
    <phoneticPr fontId="16" type="noConversion"/>
  </si>
  <si>
    <t>附加产出2</t>
    <phoneticPr fontId="16" type="noConversion"/>
  </si>
  <si>
    <t>2-3</t>
    <phoneticPr fontId="16" type="noConversion"/>
  </si>
  <si>
    <t>1-3</t>
    <phoneticPr fontId="16" type="noConversion"/>
  </si>
  <si>
    <t>2-4</t>
    <phoneticPr fontId="16" type="noConversion"/>
  </si>
  <si>
    <t>1</t>
    <phoneticPr fontId="16" type="noConversion"/>
  </si>
  <si>
    <t>1</t>
    <phoneticPr fontId="16" type="noConversion"/>
  </si>
  <si>
    <t>1-3</t>
    <phoneticPr fontId="16" type="noConversion"/>
  </si>
  <si>
    <t>1-3</t>
    <phoneticPr fontId="16" type="noConversion"/>
  </si>
  <si>
    <t>1-3</t>
    <phoneticPr fontId="16" type="noConversion"/>
  </si>
  <si>
    <t>2-4</t>
    <phoneticPr fontId="16" type="noConversion"/>
  </si>
  <si>
    <t>1</t>
    <phoneticPr fontId="16" type="noConversion"/>
  </si>
  <si>
    <t>1</t>
    <phoneticPr fontId="16" type="noConversion"/>
  </si>
  <si>
    <t>1-3</t>
    <phoneticPr fontId="16" type="noConversion"/>
  </si>
  <si>
    <t>1-3</t>
    <phoneticPr fontId="16" type="noConversion"/>
  </si>
  <si>
    <t>2-4</t>
    <phoneticPr fontId="16" type="noConversion"/>
  </si>
  <si>
    <t>2-3</t>
    <phoneticPr fontId="16" type="noConversion"/>
  </si>
  <si>
    <t>3-4</t>
    <phoneticPr fontId="16" type="noConversion"/>
  </si>
  <si>
    <t>3-4</t>
    <phoneticPr fontId="16" type="noConversion"/>
  </si>
  <si>
    <t>3-5</t>
    <phoneticPr fontId="16" type="noConversion"/>
  </si>
  <si>
    <t>2-3</t>
    <phoneticPr fontId="16" type="noConversion"/>
  </si>
  <si>
    <t>3-5</t>
    <phoneticPr fontId="16" type="noConversion"/>
  </si>
  <si>
    <t>3-7</t>
    <phoneticPr fontId="16" type="noConversion"/>
  </si>
  <si>
    <t>3-7</t>
    <phoneticPr fontId="16" type="noConversion"/>
  </si>
  <si>
    <t>3-6</t>
    <phoneticPr fontId="16" type="noConversion"/>
  </si>
  <si>
    <t>4-6</t>
    <phoneticPr fontId="16" type="noConversion"/>
  </si>
  <si>
    <t>4-6</t>
    <phoneticPr fontId="16" type="noConversion"/>
  </si>
  <si>
    <t>6-10</t>
    <phoneticPr fontId="16" type="noConversion"/>
  </si>
  <si>
    <t>6-10</t>
    <phoneticPr fontId="16" type="noConversion"/>
  </si>
  <si>
    <t>1-2</t>
    <phoneticPr fontId="16" type="noConversion"/>
  </si>
  <si>
    <t>1-2</t>
    <phoneticPr fontId="16" type="noConversion"/>
  </si>
  <si>
    <t>2-3</t>
    <phoneticPr fontId="16" type="noConversion"/>
  </si>
  <si>
    <t>btn_add_s</t>
  </si>
  <si>
    <t>btn_add_us</t>
  </si>
  <si>
    <t>btn_del_s</t>
  </si>
  <si>
    <t>btn_del_us</t>
  </si>
  <si>
    <t>expression_stamp</t>
  </si>
  <si>
    <t>expression_garbage</t>
  </si>
  <si>
    <t>页面音效-盖章音效</t>
    <phoneticPr fontId="16" type="noConversion"/>
  </si>
  <si>
    <t>页面音效-丢弃音效</t>
    <phoneticPr fontId="16" type="noConversion"/>
  </si>
  <si>
    <t>seal_ok</t>
  </si>
  <si>
    <t>MessageInbox</t>
    <phoneticPr fontId="16" type="noConversion"/>
  </si>
  <si>
    <t>消息收件箱页</t>
    <phoneticPr fontId="16" type="noConversion"/>
  </si>
  <si>
    <t>avatar_gululu</t>
  </si>
  <si>
    <t>board_selected</t>
  </si>
  <si>
    <t>board_txt</t>
  </si>
  <si>
    <t>board_unselected</t>
  </si>
  <si>
    <t>MessageInbox/View/</t>
    <phoneticPr fontId="16" type="noConversion"/>
  </si>
  <si>
    <t>img_no_info</t>
  </si>
  <si>
    <t>message_inbox_no_message</t>
  </si>
  <si>
    <t>页面音效-无消息</t>
    <phoneticPr fontId="16" type="noConversion"/>
  </si>
  <si>
    <t>message_inbox_no_message</t>
    <phoneticPr fontId="16" type="noConversion"/>
  </si>
  <si>
    <t>页面音效-胜利握手</t>
    <phoneticPr fontId="16" type="noConversion"/>
  </si>
  <si>
    <t>message_inbox_shake_hands</t>
    <phoneticPr fontId="16" type="noConversion"/>
  </si>
  <si>
    <t>rainbow</t>
    <phoneticPr fontId="16" type="noConversion"/>
  </si>
  <si>
    <t>tantan</t>
    <phoneticPr fontId="16" type="noConversion"/>
  </si>
  <si>
    <t>expression/rainbow</t>
    <phoneticPr fontId="16" type="noConversion"/>
  </si>
  <si>
    <t>expression/tantan</t>
    <phoneticPr fontId="16" type="noConversion"/>
  </si>
  <si>
    <t>rainbow_animation</t>
    <phoneticPr fontId="16" type="noConversion"/>
  </si>
  <si>
    <t>tantan_animation</t>
    <phoneticPr fontId="16" type="noConversion"/>
  </si>
  <si>
    <t>p_raindow</t>
    <phoneticPr fontId="16" type="noConversion"/>
  </si>
  <si>
    <t>p_tantan</t>
    <phoneticPr fontId="16" type="noConversion"/>
  </si>
  <si>
    <t>p_raindow_big</t>
  </si>
  <si>
    <t>p_raindow_small</t>
  </si>
  <si>
    <t>p_tantan_big</t>
  </si>
  <si>
    <t>p_tantan_small</t>
  </si>
  <si>
    <t>表情音效-rainbow</t>
    <phoneticPr fontId="16" type="noConversion"/>
  </si>
  <si>
    <t>表情音效-tantan</t>
    <phoneticPr fontId="16" type="noConversion"/>
  </si>
  <si>
    <t>expression_effect_rainbow</t>
    <phoneticPr fontId="16" type="noConversion"/>
  </si>
  <si>
    <t>expression_effect_stormrain</t>
    <phoneticPr fontId="16" type="noConversion"/>
  </si>
  <si>
    <t>expression_effect_stormrain_01</t>
    <phoneticPr fontId="16" type="noConversion"/>
  </si>
  <si>
    <t>expression_effect_rainbow_01</t>
  </si>
  <si>
    <t>expression_effect_rainbow_02</t>
  </si>
  <si>
    <t>expression_effect_rainbow_03</t>
  </si>
  <si>
    <t>expression_effect_rainbow_04</t>
  </si>
  <si>
    <t>expression_effect_rainbow_05</t>
  </si>
  <si>
    <t>expression_effect_rainbow</t>
    <phoneticPr fontId="16" type="noConversion"/>
  </si>
  <si>
    <t>avatar00</t>
  </si>
  <si>
    <t>avatar07</t>
  </si>
  <si>
    <t>avatar08</t>
  </si>
  <si>
    <t>avatar09</t>
  </si>
  <si>
    <t>avatar11</t>
  </si>
  <si>
    <t>avatar12</t>
  </si>
  <si>
    <t>avatar13</t>
  </si>
  <si>
    <t>avatar14</t>
  </si>
  <si>
    <t>avatar15</t>
  </si>
  <si>
    <t>avatar16</t>
  </si>
  <si>
    <t>avatar17</t>
  </si>
  <si>
    <t>avatar18</t>
  </si>
  <si>
    <t>avatar19</t>
  </si>
  <si>
    <t>avatar20</t>
  </si>
  <si>
    <t>avatar21</t>
  </si>
  <si>
    <t>avatar22</t>
  </si>
  <si>
    <t>avatar23</t>
  </si>
  <si>
    <t>avatar24</t>
  </si>
  <si>
    <t>message_inbox_trash</t>
    <phoneticPr fontId="16" type="noConversion"/>
  </si>
  <si>
    <t>页面音效-拒绝交友申请</t>
    <phoneticPr fontId="16" type="noConversion"/>
  </si>
  <si>
    <t>expression_not_go2</t>
    <phoneticPr fontId="16" type="noConversion"/>
  </si>
  <si>
    <t>表情页不是Go2水杯</t>
    <phoneticPr fontId="16" type="noConversion"/>
  </si>
  <si>
    <t>cup_ban</t>
  </si>
  <si>
    <t>ID</t>
    <phoneticPr fontId="29" type="noConversion"/>
  </si>
  <si>
    <t>Name</t>
    <phoneticPr fontId="29" type="noConversion"/>
  </si>
  <si>
    <t>EnglishName</t>
    <phoneticPr fontId="29" type="noConversion"/>
  </si>
  <si>
    <t>Price</t>
    <phoneticPr fontId="29" type="noConversion"/>
  </si>
  <si>
    <t>LockLevel</t>
    <phoneticPr fontId="29" type="noConversion"/>
  </si>
  <si>
    <t>Rarity</t>
    <phoneticPr fontId="29" type="noConversion"/>
  </si>
  <si>
    <t>编号</t>
    <phoneticPr fontId="29" type="noConversion"/>
  </si>
  <si>
    <t>名字</t>
    <phoneticPr fontId="29" type="noConversion"/>
  </si>
  <si>
    <t>英文名</t>
    <phoneticPr fontId="29" type="noConversion"/>
  </si>
  <si>
    <t>单价</t>
    <phoneticPr fontId="29" type="noConversion"/>
  </si>
  <si>
    <t>解锁等级</t>
    <phoneticPr fontId="29" type="noConversion"/>
  </si>
  <si>
    <t>稀有度</t>
    <phoneticPr fontId="29" type="noConversion"/>
  </si>
  <si>
    <t>GainExp</t>
    <phoneticPr fontId="29" type="noConversion"/>
  </si>
  <si>
    <t>GainAward</t>
    <phoneticPr fontId="16" type="noConversion"/>
  </si>
  <si>
    <t>GainValue</t>
    <phoneticPr fontId="29" type="noConversion"/>
  </si>
  <si>
    <t>收获奖励规则</t>
    <phoneticPr fontId="16" type="noConversion"/>
  </si>
  <si>
    <t>收获奖励经验</t>
    <phoneticPr fontId="29" type="noConversion"/>
  </si>
  <si>
    <t>只奖励金币的规则</t>
    <phoneticPr fontId="16" type="noConversion"/>
  </si>
  <si>
    <t>生长周期(小时)</t>
    <phoneticPr fontId="29" type="noConversion"/>
  </si>
  <si>
    <t>Period(h)</t>
    <phoneticPr fontId="29" type="noConversion"/>
  </si>
  <si>
    <t>Level</t>
    <phoneticPr fontId="29" type="noConversion"/>
  </si>
  <si>
    <t>Exp</t>
    <phoneticPr fontId="29" type="noConversion"/>
  </si>
  <si>
    <t>Difference</t>
    <phoneticPr fontId="29" type="noConversion"/>
  </si>
  <si>
    <t>等级</t>
    <phoneticPr fontId="29" type="noConversion"/>
  </si>
  <si>
    <t>经验</t>
    <phoneticPr fontId="29" type="noConversion"/>
  </si>
  <si>
    <t>经验差值</t>
    <phoneticPr fontId="29" type="noConversion"/>
  </si>
  <si>
    <t>Xml</t>
    <phoneticPr fontId="29" type="noConversion"/>
  </si>
  <si>
    <t>Food,Expression,Plant</t>
    <phoneticPr fontId="16" type="noConversion"/>
  </si>
  <si>
    <t>Food,Expression</t>
    <phoneticPr fontId="16" type="noConversion"/>
  </si>
  <si>
    <t>Xml</t>
    <phoneticPr fontId="16" type="noConversion"/>
  </si>
  <si>
    <t>我是一条分割线（以下是植物）</t>
    <phoneticPr fontId="16" type="noConversion"/>
  </si>
  <si>
    <t>显示顺序</t>
    <phoneticPr fontId="16" type="noConversion"/>
  </si>
  <si>
    <t>Index</t>
    <phoneticPr fontId="16" type="noConversion"/>
  </si>
  <si>
    <t>WaterExp</t>
    <phoneticPr fontId="16" type="noConversion"/>
  </si>
  <si>
    <t>WaterAward</t>
    <phoneticPr fontId="16" type="noConversion"/>
  </si>
  <si>
    <t>浇水奖励经验</t>
    <phoneticPr fontId="16" type="noConversion"/>
  </si>
  <si>
    <t>浇水奖励规则</t>
    <phoneticPr fontId="16" type="noConversion"/>
  </si>
  <si>
    <t>浇水奖励金币</t>
    <phoneticPr fontId="16" type="noConversion"/>
  </si>
  <si>
    <t>WaterValue</t>
    <phoneticPr fontId="16" type="noConversion"/>
  </si>
  <si>
    <t>收获奖励金币</t>
    <phoneticPr fontId="29" type="noConversion"/>
  </si>
  <si>
    <t>RobExp</t>
    <phoneticPr fontId="16" type="noConversion"/>
  </si>
  <si>
    <t>RobAward</t>
    <phoneticPr fontId="16" type="noConversion"/>
  </si>
  <si>
    <t>RobValue</t>
    <phoneticPr fontId="16" type="noConversion"/>
  </si>
  <si>
    <t>RobCoin</t>
    <phoneticPr fontId="16" type="noConversion"/>
  </si>
  <si>
    <t>偷菜奖励经验</t>
    <phoneticPr fontId="16" type="noConversion"/>
  </si>
  <si>
    <t>偷菜奖励规则</t>
    <phoneticPr fontId="16" type="noConversion"/>
  </si>
  <si>
    <t>偷菜奖励金币</t>
    <phoneticPr fontId="16" type="noConversion"/>
  </si>
  <si>
    <t>被偷一次扣多少</t>
    <phoneticPr fontId="16" type="noConversion"/>
  </si>
  <si>
    <t>庄园页</t>
    <phoneticPr fontId="16" type="noConversion"/>
  </si>
  <si>
    <t>Garden/View/</t>
    <phoneticPr fontId="16" type="noConversion"/>
  </si>
  <si>
    <t>Garden</t>
    <phoneticPr fontId="16" type="noConversion"/>
  </si>
  <si>
    <t>bar02</t>
  </si>
  <si>
    <t>board</t>
  </si>
  <si>
    <t>friend_bg</t>
  </si>
  <si>
    <t>friend_big</t>
  </si>
  <si>
    <t>friend_small</t>
  </si>
  <si>
    <t>like</t>
  </si>
  <si>
    <t>pitch_on</t>
  </si>
  <si>
    <t>seed_big</t>
  </si>
  <si>
    <t>seed_small</t>
  </si>
  <si>
    <t>time</t>
  </si>
  <si>
    <t>tips_board</t>
  </si>
  <si>
    <t>water_big</t>
  </si>
  <si>
    <t>water_small</t>
  </si>
  <si>
    <t>wood_bg</t>
  </si>
  <si>
    <t>Strawberry_Prefab</t>
  </si>
  <si>
    <t>草莓</t>
    <phoneticPr fontId="16" type="noConversion"/>
  </si>
  <si>
    <t>strawberry</t>
    <phoneticPr fontId="16" type="noConversion"/>
  </si>
  <si>
    <t>哈密瓜</t>
    <phoneticPr fontId="16" type="noConversion"/>
  </si>
  <si>
    <t>蓝莓</t>
    <phoneticPr fontId="16" type="noConversion"/>
  </si>
  <si>
    <t>西瓜</t>
    <phoneticPr fontId="16" type="noConversion"/>
  </si>
  <si>
    <t>watermelon</t>
    <phoneticPr fontId="16" type="noConversion"/>
  </si>
  <si>
    <t>覆盆子</t>
    <phoneticPr fontId="16" type="noConversion"/>
  </si>
  <si>
    <t>raspberry</t>
    <phoneticPr fontId="16" type="noConversion"/>
  </si>
  <si>
    <t>菠萝</t>
    <phoneticPr fontId="16" type="noConversion"/>
  </si>
  <si>
    <t>pineapple</t>
    <phoneticPr fontId="16" type="noConversion"/>
  </si>
  <si>
    <t>火龙果</t>
    <phoneticPr fontId="16" type="noConversion"/>
  </si>
  <si>
    <t>pitaya</t>
    <phoneticPr fontId="16" type="noConversion"/>
  </si>
  <si>
    <t>garden/strawberry</t>
    <phoneticPr fontId="16" type="noConversion"/>
  </si>
  <si>
    <t>steal</t>
  </si>
  <si>
    <t>town_bg_morning</t>
  </si>
  <si>
    <t>town_bg_night</t>
  </si>
  <si>
    <t>town_plantbg_1x2b</t>
  </si>
  <si>
    <t>town_plantbg_1x2f</t>
  </si>
  <si>
    <t>town_plantbg_2x2b</t>
  </si>
  <si>
    <t>town_plantbg_2x2f</t>
  </si>
  <si>
    <t>town_plantbg_3x3b</t>
  </si>
  <si>
    <t>town_plantbg_3x3f</t>
  </si>
  <si>
    <t>garden_bgm</t>
    <phoneticPr fontId="16" type="noConversion"/>
  </si>
  <si>
    <t>garden_panel_enter</t>
  </si>
  <si>
    <t>garden_panel_exit</t>
  </si>
  <si>
    <t>庄园背景音乐</t>
    <phoneticPr fontId="16" type="noConversion"/>
  </si>
  <si>
    <t>庄园面板入场</t>
    <phoneticPr fontId="16" type="noConversion"/>
  </si>
  <si>
    <t>庄园面板退场</t>
    <phoneticPr fontId="16" type="noConversion"/>
  </si>
  <si>
    <t>SeedIcon</t>
    <phoneticPr fontId="16" type="noConversion"/>
  </si>
  <si>
    <t>FruitIcon</t>
    <phoneticPr fontId="16" type="noConversion"/>
  </si>
  <si>
    <t>种子图标</t>
    <phoneticPr fontId="16" type="noConversion"/>
  </si>
  <si>
    <t>果实图标</t>
    <phoneticPr fontId="16" type="noConversion"/>
  </si>
  <si>
    <t>fruit01</t>
  </si>
  <si>
    <t>fruit02</t>
  </si>
  <si>
    <t>Garden/Fruit/</t>
    <phoneticPr fontId="16" type="noConversion"/>
  </si>
  <si>
    <t>fruit04</t>
  </si>
  <si>
    <t>addfriend</t>
  </si>
  <si>
    <t>add_friend_flag</t>
  </si>
  <si>
    <t>basket</t>
  </si>
  <si>
    <t>grey_mask</t>
  </si>
  <si>
    <t>shovel</t>
  </si>
  <si>
    <t>seed_blueberry_s</t>
  </si>
  <si>
    <t>seed_blueberry_us</t>
  </si>
  <si>
    <t>seed_hami_s</t>
  </si>
  <si>
    <t>seed_hami_us</t>
  </si>
  <si>
    <t>seed_pineapple_s</t>
  </si>
  <si>
    <t>seed_pineapple_us</t>
  </si>
  <si>
    <t>seed_pitaya_s</t>
  </si>
  <si>
    <t>seed_pitaya_us</t>
  </si>
  <si>
    <t>seed_raspberry_s</t>
  </si>
  <si>
    <t>seed_raspberry_us</t>
  </si>
  <si>
    <t>seed_strawberry_s</t>
  </si>
  <si>
    <t>seed_strawberry_us</t>
  </si>
  <si>
    <t>seed_watermelon_s</t>
  </si>
  <si>
    <t>seed_watermelon_us</t>
  </si>
  <si>
    <t>Garden/Icon/</t>
    <phoneticPr fontId="16" type="noConversion"/>
  </si>
  <si>
    <t>seed_panel</t>
  </si>
  <si>
    <t>seed_strawberry</t>
  </si>
  <si>
    <t>seed_hami</t>
  </si>
  <si>
    <t>seed_blueberry</t>
  </si>
  <si>
    <t>seed_watermelon</t>
  </si>
  <si>
    <t>seed_raspberry</t>
  </si>
  <si>
    <t>seed_pineapple</t>
  </si>
  <si>
    <t>seed_pitaya</t>
  </si>
  <si>
    <t>cancel_light</t>
  </si>
  <si>
    <t>cancel_normal</t>
  </si>
  <si>
    <t>EXP</t>
  </si>
  <si>
    <t>ok_light</t>
  </si>
  <si>
    <t>ok_normal</t>
  </si>
  <si>
    <t>fruit03</t>
  </si>
  <si>
    <t>fruit05</t>
  </si>
  <si>
    <t>fruit06</t>
  </si>
  <si>
    <t>fruit07</t>
  </si>
  <si>
    <t>blueberry</t>
    <phoneticPr fontId="16" type="noConversion"/>
  </si>
  <si>
    <t>garden/hamimelon</t>
    <phoneticPr fontId="16" type="noConversion"/>
  </si>
  <si>
    <t>garden/blueberry</t>
    <phoneticPr fontId="16" type="noConversion"/>
  </si>
  <si>
    <t>garden/watermelon</t>
    <phoneticPr fontId="16" type="noConversion"/>
  </si>
  <si>
    <t>garden/raspberry</t>
    <phoneticPr fontId="16" type="noConversion"/>
  </si>
  <si>
    <t>garden/pineapple</t>
    <phoneticPr fontId="16" type="noConversion"/>
  </si>
  <si>
    <t>garden/pitaya</t>
    <phoneticPr fontId="16" type="noConversion"/>
  </si>
  <si>
    <t>Watermelon_Prefab</t>
    <phoneticPr fontId="16" type="noConversion"/>
  </si>
  <si>
    <t>Blueberry_Prefab</t>
    <phoneticPr fontId="16" type="noConversion"/>
  </si>
  <si>
    <t>Raspberry_Prefab</t>
    <phoneticPr fontId="16" type="noConversion"/>
  </si>
  <si>
    <t>Pineapple_Prefab</t>
    <phoneticPr fontId="16" type="noConversion"/>
  </si>
  <si>
    <t>Pitaya_Prefab</t>
    <phoneticPr fontId="16" type="noConversion"/>
  </si>
  <si>
    <t>hamimelon</t>
    <phoneticPr fontId="16" type="noConversion"/>
  </si>
  <si>
    <t>Hamimelon_Prefab</t>
    <phoneticPr fontId="16" type="noConversion"/>
  </si>
  <si>
    <t>clock</t>
    <phoneticPr fontId="16" type="noConversion"/>
  </si>
  <si>
    <t>board_bg</t>
  </si>
  <si>
    <t>LandCount</t>
    <phoneticPr fontId="29" type="noConversion"/>
  </si>
  <si>
    <t>red_dot</t>
    <phoneticPr fontId="16" type="noConversion"/>
  </si>
  <si>
    <t>boarddark_bg</t>
  </si>
</sst>
</file>

<file path=xl/styles.xml><?xml version="1.0" encoding="utf-8"?>
<styleSheet xmlns="http://schemas.openxmlformats.org/spreadsheetml/2006/main">
  <numFmts count="2">
    <numFmt numFmtId="176" formatCode="yyyy/mm/dd\ hh:mm"/>
    <numFmt numFmtId="177" formatCode="0000"/>
  </numFmts>
  <fonts count="33">
    <font>
      <sz val="11"/>
      <color theme="1"/>
      <name val="等线"/>
      <charset val="134"/>
      <scheme val="minor"/>
    </font>
    <font>
      <sz val="12"/>
      <color theme="1"/>
      <name val="等线"/>
      <family val="2"/>
      <charset val="134"/>
      <scheme val="minor"/>
    </font>
    <font>
      <b/>
      <i/>
      <sz val="10"/>
      <color rgb="FFC7EB53"/>
      <name val="等线"/>
      <family val="3"/>
      <charset val="134"/>
      <scheme val="minor"/>
    </font>
    <font>
      <b/>
      <sz val="12"/>
      <color rgb="FFC7EB53"/>
      <name val="等线"/>
      <family val="3"/>
      <charset val="134"/>
      <scheme val="minor"/>
    </font>
    <font>
      <b/>
      <i/>
      <sz val="11"/>
      <color rgb="FF0070C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i/>
      <sz val="10"/>
      <color theme="4" tint="-0.249977111117893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12"/>
      <name val="等线"/>
      <family val="3"/>
      <charset val="134"/>
      <scheme val="minor"/>
    </font>
    <font>
      <b/>
      <sz val="11"/>
      <color theme="0"/>
      <name val="等线"/>
      <family val="3"/>
      <charset val="134"/>
      <scheme val="minor"/>
    </font>
    <font>
      <b/>
      <sz val="11"/>
      <color theme="0" tint="-0.499984740745262"/>
      <name val="等线"/>
      <family val="3"/>
      <charset val="134"/>
      <scheme val="minor"/>
    </font>
    <font>
      <sz val="11"/>
      <color theme="0"/>
      <name val="华文细黑"/>
      <family val="3"/>
      <charset val="134"/>
    </font>
    <font>
      <b/>
      <sz val="11"/>
      <color rgb="FFFFFF00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1"/>
      <color rgb="FF7030A0"/>
      <name val="等线"/>
      <family val="3"/>
      <charset val="134"/>
      <scheme val="minor"/>
    </font>
    <font>
      <i/>
      <sz val="10"/>
      <color theme="4" tint="-0.249977111117893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12"/>
      <name val="等线"/>
      <family val="3"/>
      <charset val="134"/>
      <scheme val="minor"/>
    </font>
    <font>
      <sz val="11"/>
      <color theme="0"/>
      <name val="等线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sz val="10"/>
      <color theme="1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sz val="10"/>
      <color rgb="FFFF0000"/>
      <name val="等线"/>
      <family val="3"/>
      <charset val="134"/>
      <scheme val="minor"/>
    </font>
    <font>
      <sz val="10"/>
      <color theme="0"/>
      <name val="等线"/>
      <family val="3"/>
      <charset val="134"/>
      <scheme val="minor"/>
    </font>
    <font>
      <sz val="9"/>
      <name val="等线"/>
      <charset val="134"/>
      <scheme val="minor"/>
    </font>
    <font>
      <i/>
      <sz val="10"/>
      <color theme="4" tint="-0.249977111117893"/>
      <name val="等线"/>
      <charset val="134"/>
      <scheme val="minor"/>
    </font>
    <font>
      <sz val="10"/>
      <color theme="1"/>
      <name val="等线"/>
      <charset val="134"/>
      <scheme val="minor"/>
    </font>
    <font>
      <sz val="10"/>
      <name val="等线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3999145481734672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AFAF"/>
        <bgColor indexed="64"/>
      </patternFill>
    </fill>
    <fill>
      <patternFill patternType="solid">
        <fgColor rgb="FF5BD4FF"/>
        <bgColor indexed="64"/>
      </patternFill>
    </fill>
    <fill>
      <patternFill patternType="solid">
        <fgColor rgb="FFEAD5FF"/>
        <bgColor indexed="64"/>
      </patternFill>
    </fill>
    <fill>
      <patternFill patternType="solid">
        <fgColor rgb="FFFF481D"/>
        <bgColor indexed="64"/>
      </patternFill>
    </fill>
    <fill>
      <patternFill patternType="solid">
        <fgColor rgb="FFC7EB53"/>
        <bgColor indexed="64"/>
      </patternFill>
    </fill>
    <fill>
      <patternFill patternType="solid">
        <fgColor rgb="FFFFFF5B"/>
        <bgColor indexed="64"/>
      </patternFill>
    </fill>
    <fill>
      <patternFill patternType="solid">
        <fgColor rgb="FF3BAB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79992065187536243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rgb="FFFFB9B9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C4E59F"/>
        <bgColor indexed="64"/>
      </patternFill>
    </fill>
    <fill>
      <patternFill patternType="solid">
        <fgColor rgb="FFE0C1FF"/>
        <bgColor indexed="64"/>
      </patternFill>
    </fill>
    <fill>
      <patternFill patternType="solid">
        <fgColor rgb="FFFF8F8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2C400"/>
        <bgColor indexed="64"/>
      </patternFill>
    </fill>
    <fill>
      <patternFill patternType="solid">
        <fgColor rgb="FFB2FF8B"/>
        <bgColor indexed="64"/>
      </patternFill>
    </fill>
  </fills>
  <borders count="23">
    <border>
      <left/>
      <right/>
      <top/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/>
      <top style="thin">
        <color theme="1" tint="0.34998626667073579"/>
      </top>
      <bottom style="thin">
        <color theme="1" tint="0.34998626667073579"/>
      </bottom>
      <diagonal/>
    </border>
    <border>
      <left/>
      <right/>
      <top style="thin">
        <color theme="1" tint="0.34998626667073579"/>
      </top>
      <bottom style="thin">
        <color theme="1" tint="0.34998626667073579"/>
      </bottom>
      <diagonal/>
    </border>
    <border>
      <left/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4" tint="0.59996337778862885"/>
      </left>
      <right style="thin">
        <color theme="4" tint="0.59996337778862885"/>
      </right>
      <top style="thin">
        <color theme="4" tint="0.59996337778862885"/>
      </top>
      <bottom style="thin">
        <color theme="4" tint="0.59996337778862885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0"/>
      </top>
      <bottom/>
      <diagonal/>
    </border>
    <border>
      <left style="thin">
        <color rgb="FFF5F5F5"/>
      </left>
      <right style="thin">
        <color rgb="FFF5F5F5"/>
      </right>
      <top style="thin">
        <color rgb="FFF5F5F5"/>
      </top>
      <bottom style="thin">
        <color rgb="FFF5F5F5"/>
      </bottom>
      <diagonal/>
    </border>
  </borders>
  <cellStyleXfs count="4">
    <xf numFmtId="0" fontId="0" fillId="0" borderId="0"/>
    <xf numFmtId="0" fontId="10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</cellStyleXfs>
  <cellXfs count="243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1" xfId="0" applyFont="1" applyBorder="1"/>
    <xf numFmtId="0" fontId="0" fillId="0" borderId="2" xfId="0" applyBorder="1"/>
    <xf numFmtId="0" fontId="0" fillId="0" borderId="2" xfId="0" applyBorder="1" applyAlignment="1">
      <alignment horizontal="left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5" fillId="0" borderId="1" xfId="0" applyFont="1" applyBorder="1"/>
    <xf numFmtId="0" fontId="0" fillId="0" borderId="0" xfId="0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6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0" fillId="7" borderId="6" xfId="0" applyFill="1" applyBorder="1" applyAlignment="1">
      <alignment vertical="center"/>
    </xf>
    <xf numFmtId="0" fontId="0" fillId="0" borderId="0" xfId="0" applyAlignment="1">
      <alignment horizontal="left"/>
    </xf>
    <xf numFmtId="0" fontId="6" fillId="12" borderId="6" xfId="0" applyFont="1" applyFill="1" applyBorder="1" applyAlignment="1">
      <alignment vertical="center"/>
    </xf>
    <xf numFmtId="0" fontId="6" fillId="0" borderId="6" xfId="0" applyFont="1" applyFill="1" applyBorder="1" applyAlignment="1">
      <alignment horizontal="left" vertical="center"/>
    </xf>
    <xf numFmtId="0" fontId="6" fillId="0" borderId="6" xfId="0" applyFont="1" applyFill="1" applyBorder="1" applyAlignment="1">
      <alignment vertical="center"/>
    </xf>
    <xf numFmtId="0" fontId="6" fillId="0" borderId="6" xfId="0" applyFont="1" applyFill="1" applyBorder="1" applyAlignment="1">
      <alignment horizontal="center" vertical="center"/>
    </xf>
    <xf numFmtId="0" fontId="0" fillId="3" borderId="6" xfId="0" applyFill="1" applyBorder="1" applyAlignment="1">
      <alignment vertical="center"/>
    </xf>
    <xf numFmtId="0" fontId="0" fillId="0" borderId="6" xfId="0" applyFill="1" applyBorder="1" applyAlignment="1">
      <alignment horizontal="left" vertical="center"/>
    </xf>
    <xf numFmtId="0" fontId="0" fillId="0" borderId="6" xfId="0" applyFill="1" applyBorder="1" applyAlignment="1">
      <alignment vertical="center"/>
    </xf>
    <xf numFmtId="0" fontId="0" fillId="0" borderId="6" xfId="0" applyBorder="1" applyAlignment="1">
      <alignment horizontal="center" vertical="center"/>
    </xf>
    <xf numFmtId="0" fontId="0" fillId="4" borderId="6" xfId="0" applyFill="1" applyBorder="1" applyAlignment="1">
      <alignment vertical="center"/>
    </xf>
    <xf numFmtId="0" fontId="0" fillId="5" borderId="6" xfId="0" applyFill="1" applyBorder="1" applyAlignment="1">
      <alignment vertical="center"/>
    </xf>
    <xf numFmtId="0" fontId="6" fillId="2" borderId="0" xfId="0" applyFont="1" applyFill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6" borderId="6" xfId="0" applyFill="1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6" xfId="0" applyFill="1" applyBorder="1" applyAlignment="1">
      <alignment horizontal="center" vertical="center"/>
    </xf>
    <xf numFmtId="0" fontId="0" fillId="13" borderId="6" xfId="0" applyFill="1" applyBorder="1" applyAlignment="1">
      <alignment vertical="center"/>
    </xf>
    <xf numFmtId="0" fontId="0" fillId="9" borderId="6" xfId="0" applyFill="1" applyBorder="1" applyAlignment="1">
      <alignment vertical="center"/>
    </xf>
    <xf numFmtId="0" fontId="0" fillId="10" borderId="6" xfId="0" applyFill="1" applyBorder="1" applyAlignment="1">
      <alignment vertical="center"/>
    </xf>
    <xf numFmtId="0" fontId="7" fillId="14" borderId="6" xfId="0" applyFont="1" applyFill="1" applyBorder="1" applyAlignment="1">
      <alignment vertical="center"/>
    </xf>
    <xf numFmtId="0" fontId="0" fillId="14" borderId="6" xfId="0" applyFill="1" applyBorder="1" applyAlignment="1">
      <alignment horizontal="left" vertical="center"/>
    </xf>
    <xf numFmtId="0" fontId="0" fillId="0" borderId="0" xfId="0" applyFont="1"/>
    <xf numFmtId="0" fontId="0" fillId="3" borderId="7" xfId="0" applyFill="1" applyBorder="1" applyAlignment="1">
      <alignment horizontal="center" vertical="center"/>
    </xf>
    <xf numFmtId="0" fontId="0" fillId="15" borderId="7" xfId="0" applyFill="1" applyBorder="1"/>
    <xf numFmtId="0" fontId="6" fillId="16" borderId="8" xfId="0" applyFont="1" applyFill="1" applyBorder="1" applyAlignment="1">
      <alignment horizontal="center"/>
    </xf>
    <xf numFmtId="0" fontId="0" fillId="3" borderId="7" xfId="0" applyFill="1" applyBorder="1" applyAlignment="1">
      <alignment horizontal="left" vertical="center"/>
    </xf>
    <xf numFmtId="0" fontId="0" fillId="15" borderId="7" xfId="0" applyFill="1" applyBorder="1" applyAlignment="1">
      <alignment horizontal="center"/>
    </xf>
    <xf numFmtId="0" fontId="0" fillId="16" borderId="7" xfId="0" applyFill="1" applyBorder="1" applyAlignment="1">
      <alignment horizontal="center"/>
    </xf>
    <xf numFmtId="0" fontId="0" fillId="17" borderId="7" xfId="0" applyFill="1" applyBorder="1" applyAlignment="1">
      <alignment horizontal="center"/>
    </xf>
    <xf numFmtId="0" fontId="0" fillId="0" borderId="7" xfId="0" applyBorder="1"/>
    <xf numFmtId="0" fontId="0" fillId="16" borderId="7" xfId="0" applyFill="1" applyBorder="1"/>
    <xf numFmtId="0" fontId="0" fillId="17" borderId="7" xfId="0" applyFill="1" applyBorder="1"/>
    <xf numFmtId="0" fontId="0" fillId="18" borderId="7" xfId="0" applyFill="1" applyBorder="1" applyAlignment="1">
      <alignment horizontal="center"/>
    </xf>
    <xf numFmtId="0" fontId="0" fillId="19" borderId="7" xfId="0" applyFill="1" applyBorder="1" applyAlignment="1">
      <alignment horizontal="center"/>
    </xf>
    <xf numFmtId="0" fontId="0" fillId="19" borderId="7" xfId="0" applyFont="1" applyFill="1" applyBorder="1" applyAlignment="1">
      <alignment horizontal="center"/>
    </xf>
    <xf numFmtId="0" fontId="0" fillId="18" borderId="7" xfId="0" applyFill="1" applyBorder="1"/>
    <xf numFmtId="0" fontId="0" fillId="19" borderId="7" xfId="0" applyFont="1" applyFill="1" applyBorder="1"/>
    <xf numFmtId="0" fontId="0" fillId="20" borderId="7" xfId="0" applyFont="1" applyFill="1" applyBorder="1"/>
    <xf numFmtId="0" fontId="0" fillId="20" borderId="7" xfId="0" applyFill="1" applyBorder="1"/>
    <xf numFmtId="0" fontId="0" fillId="5" borderId="7" xfId="0" applyFont="1" applyFill="1" applyBorder="1"/>
    <xf numFmtId="0" fontId="0" fillId="19" borderId="7" xfId="0" applyFill="1" applyBorder="1"/>
    <xf numFmtId="0" fontId="0" fillId="5" borderId="7" xfId="0" applyFill="1" applyBorder="1"/>
    <xf numFmtId="0" fontId="0" fillId="21" borderId="0" xfId="0" applyFill="1"/>
    <xf numFmtId="177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21" borderId="0" xfId="0" applyFill="1" applyAlignment="1">
      <alignment horizontal="center"/>
    </xf>
    <xf numFmtId="0" fontId="6" fillId="0" borderId="0" xfId="0" applyFont="1" applyAlignment="1">
      <alignment vertical="center"/>
    </xf>
    <xf numFmtId="0" fontId="0" fillId="0" borderId="0" xfId="0" applyNumberFormat="1" applyAlignment="1">
      <alignment horizontal="right" vertical="center"/>
    </xf>
    <xf numFmtId="176" fontId="0" fillId="0" borderId="0" xfId="0" applyNumberForma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22" borderId="0" xfId="0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22" borderId="0" xfId="0" applyFont="1" applyFill="1" applyAlignment="1">
      <alignment horizontal="center" vertical="center"/>
    </xf>
    <xf numFmtId="0" fontId="6" fillId="0" borderId="0" xfId="0" applyFont="1"/>
    <xf numFmtId="0" fontId="6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0" applyNumberFormat="1" applyFont="1" applyAlignment="1">
      <alignment horizontal="left" vertical="center"/>
    </xf>
    <xf numFmtId="176" fontId="8" fillId="0" borderId="0" xfId="0" applyNumberFormat="1" applyFont="1" applyAlignment="1">
      <alignment horizontal="left" vertical="center"/>
    </xf>
    <xf numFmtId="176" fontId="0" fillId="0" borderId="0" xfId="0" applyNumberFormat="1" applyAlignment="1">
      <alignment horizontal="left" vertical="center"/>
    </xf>
    <xf numFmtId="0" fontId="10" fillId="0" borderId="0" xfId="2" applyNumberFormat="1" applyAlignment="1">
      <alignment horizontal="right" vertical="center"/>
    </xf>
    <xf numFmtId="176" fontId="10" fillId="0" borderId="0" xfId="2" applyNumberFormat="1">
      <alignment vertical="center"/>
    </xf>
    <xf numFmtId="0" fontId="11" fillId="0" borderId="0" xfId="2" applyNumberFormat="1" applyFont="1" applyAlignment="1">
      <alignment horizontal="right" vertical="center"/>
    </xf>
    <xf numFmtId="176" fontId="11" fillId="0" borderId="0" xfId="2" applyNumberFormat="1" applyFont="1" applyFill="1">
      <alignment vertical="center"/>
    </xf>
    <xf numFmtId="176" fontId="10" fillId="0" borderId="0" xfId="2" applyNumberFormat="1" applyFill="1">
      <alignment vertical="center"/>
    </xf>
    <xf numFmtId="0" fontId="6" fillId="0" borderId="0" xfId="0" applyFont="1" applyFill="1" applyAlignment="1">
      <alignment vertical="center"/>
    </xf>
    <xf numFmtId="0" fontId="6" fillId="22" borderId="0" xfId="0" applyFont="1" applyFill="1" applyAlignment="1">
      <alignment vertical="center"/>
    </xf>
    <xf numFmtId="0" fontId="6" fillId="22" borderId="0" xfId="0" applyNumberFormat="1" applyFont="1" applyFill="1" applyAlignment="1">
      <alignment horizontal="right" vertical="center"/>
    </xf>
    <xf numFmtId="176" fontId="10" fillId="22" borderId="0" xfId="2" applyNumberFormat="1" applyFill="1">
      <alignment vertical="center"/>
    </xf>
    <xf numFmtId="176" fontId="6" fillId="22" borderId="0" xfId="0" applyNumberFormat="1" applyFont="1" applyFill="1" applyAlignment="1">
      <alignment horizontal="center" vertical="center"/>
    </xf>
    <xf numFmtId="0" fontId="8" fillId="23" borderId="0" xfId="0" applyFont="1" applyFill="1" applyAlignment="1">
      <alignment horizontal="left" vertical="center"/>
    </xf>
    <xf numFmtId="0" fontId="0" fillId="23" borderId="0" xfId="0" applyFill="1" applyAlignment="1">
      <alignment horizontal="left" vertical="center"/>
    </xf>
    <xf numFmtId="0" fontId="0" fillId="23" borderId="0" xfId="0" applyFill="1" applyAlignment="1">
      <alignment horizontal="center" vertical="center"/>
    </xf>
    <xf numFmtId="0" fontId="6" fillId="23" borderId="0" xfId="0" applyFont="1" applyFill="1" applyAlignment="1">
      <alignment horizontal="center" vertical="center"/>
    </xf>
    <xf numFmtId="0" fontId="6" fillId="23" borderId="0" xfId="0" applyFont="1" applyFill="1" applyAlignment="1">
      <alignment vertical="center"/>
    </xf>
    <xf numFmtId="0" fontId="0" fillId="23" borderId="0" xfId="0" applyFill="1" applyAlignment="1">
      <alignment vertical="center"/>
    </xf>
    <xf numFmtId="0" fontId="12" fillId="24" borderId="13" xfId="0" applyFont="1" applyFill="1" applyBorder="1" applyAlignment="1">
      <alignment horizontal="center" vertical="center"/>
    </xf>
    <xf numFmtId="0" fontId="12" fillId="24" borderId="14" xfId="0" applyFont="1" applyFill="1" applyBorder="1" applyAlignment="1">
      <alignment horizontal="center" vertical="center"/>
    </xf>
    <xf numFmtId="0" fontId="13" fillId="24" borderId="14" xfId="0" applyFont="1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0" fillId="5" borderId="16" xfId="0" applyFill="1" applyBorder="1" applyAlignment="1">
      <alignment horizontal="center" vertical="center"/>
    </xf>
    <xf numFmtId="0" fontId="0" fillId="5" borderId="16" xfId="0" applyFill="1" applyBorder="1" applyAlignment="1">
      <alignment vertical="center"/>
    </xf>
    <xf numFmtId="0" fontId="0" fillId="19" borderId="15" xfId="0" applyFont="1" applyFill="1" applyBorder="1" applyAlignment="1">
      <alignment horizontal="center" vertical="center"/>
    </xf>
    <xf numFmtId="0" fontId="0" fillId="19" borderId="16" xfId="0" applyFont="1" applyFill="1" applyBorder="1" applyAlignment="1">
      <alignment horizontal="center" vertical="center"/>
    </xf>
    <xf numFmtId="0" fontId="0" fillId="19" borderId="16" xfId="0" applyFont="1" applyFill="1" applyBorder="1" applyAlignment="1">
      <alignment vertical="center"/>
    </xf>
    <xf numFmtId="0" fontId="15" fillId="24" borderId="14" xfId="0" applyFont="1" applyFill="1" applyBorder="1" applyAlignment="1">
      <alignment horizontal="center" vertical="center"/>
    </xf>
    <xf numFmtId="0" fontId="12" fillId="24" borderId="18" xfId="0" applyFont="1" applyFill="1" applyBorder="1" applyAlignment="1">
      <alignment horizontal="center" vertical="center"/>
    </xf>
    <xf numFmtId="0" fontId="0" fillId="5" borderId="19" xfId="0" applyFill="1" applyBorder="1" applyAlignment="1">
      <alignment vertical="center"/>
    </xf>
    <xf numFmtId="0" fontId="0" fillId="5" borderId="17" xfId="0" applyFill="1" applyBorder="1" applyAlignment="1">
      <alignment vertical="center"/>
    </xf>
    <xf numFmtId="0" fontId="0" fillId="19" borderId="19" xfId="0" applyFont="1" applyFill="1" applyBorder="1" applyAlignment="1">
      <alignment vertical="center"/>
    </xf>
    <xf numFmtId="0" fontId="0" fillId="4" borderId="15" xfId="0" applyFont="1" applyFill="1" applyBorder="1" applyAlignment="1">
      <alignment horizontal="center" vertical="center"/>
    </xf>
    <xf numFmtId="0" fontId="0" fillId="4" borderId="16" xfId="0" applyFont="1" applyFill="1" applyBorder="1" applyAlignment="1">
      <alignment horizontal="center" vertical="center"/>
    </xf>
    <xf numFmtId="0" fontId="0" fillId="4" borderId="16" xfId="0" applyFont="1" applyFill="1" applyBorder="1" applyAlignment="1">
      <alignment vertical="center"/>
    </xf>
    <xf numFmtId="0" fontId="0" fillId="17" borderId="15" xfId="0" applyFont="1" applyFill="1" applyBorder="1" applyAlignment="1">
      <alignment horizontal="center" vertical="center"/>
    </xf>
    <xf numFmtId="0" fontId="0" fillId="17" borderId="16" xfId="0" applyFont="1" applyFill="1" applyBorder="1" applyAlignment="1">
      <alignment horizontal="center" vertical="center"/>
    </xf>
    <xf numFmtId="0" fontId="0" fillId="17" borderId="16" xfId="0" applyFont="1" applyFill="1" applyBorder="1" applyAlignment="1">
      <alignment vertical="center"/>
    </xf>
    <xf numFmtId="0" fontId="0" fillId="4" borderId="19" xfId="0" applyFont="1" applyFill="1" applyBorder="1" applyAlignment="1">
      <alignment vertical="center"/>
    </xf>
    <xf numFmtId="0" fontId="0" fillId="17" borderId="19" xfId="0" applyFont="1" applyFill="1" applyBorder="1" applyAlignment="1">
      <alignment vertical="center"/>
    </xf>
    <xf numFmtId="0" fontId="0" fillId="6" borderId="15" xfId="0" applyFont="1" applyFill="1" applyBorder="1" applyAlignment="1">
      <alignment horizontal="center" vertical="center"/>
    </xf>
    <xf numFmtId="0" fontId="0" fillId="6" borderId="16" xfId="0" applyFont="1" applyFill="1" applyBorder="1" applyAlignment="1">
      <alignment horizontal="center" vertical="center"/>
    </xf>
    <xf numFmtId="0" fontId="0" fillId="6" borderId="16" xfId="0" applyFont="1" applyFill="1" applyBorder="1" applyAlignment="1">
      <alignment vertical="center"/>
    </xf>
    <xf numFmtId="0" fontId="0" fillId="26" borderId="15" xfId="0" applyFill="1" applyBorder="1" applyAlignment="1">
      <alignment horizontal="center" vertical="center"/>
    </xf>
    <xf numFmtId="0" fontId="0" fillId="26" borderId="16" xfId="0" applyFill="1" applyBorder="1" applyAlignment="1">
      <alignment horizontal="center" vertical="center"/>
    </xf>
    <xf numFmtId="0" fontId="0" fillId="26" borderId="16" xfId="0" applyFill="1" applyBorder="1" applyAlignment="1">
      <alignment vertical="center"/>
    </xf>
    <xf numFmtId="0" fontId="0" fillId="7" borderId="16" xfId="0" applyFill="1" applyBorder="1" applyAlignment="1">
      <alignment vertical="center"/>
    </xf>
    <xf numFmtId="0" fontId="0" fillId="11" borderId="16" xfId="0" applyFill="1" applyBorder="1" applyAlignment="1">
      <alignment vertical="center"/>
    </xf>
    <xf numFmtId="0" fontId="0" fillId="6" borderId="19" xfId="0" applyFont="1" applyFill="1" applyBorder="1" applyAlignment="1">
      <alignment vertical="center"/>
    </xf>
    <xf numFmtId="0" fontId="0" fillId="7" borderId="16" xfId="0" applyFill="1" applyBorder="1" applyAlignment="1">
      <alignment horizontal="center" vertical="center"/>
    </xf>
    <xf numFmtId="0" fontId="0" fillId="11" borderId="16" xfId="0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left"/>
    </xf>
    <xf numFmtId="0" fontId="0" fillId="0" borderId="2" xfId="0" applyNumberFormat="1" applyBorder="1" applyAlignment="1">
      <alignment horizontal="center"/>
    </xf>
    <xf numFmtId="49" fontId="17" fillId="0" borderId="1" xfId="0" applyNumberFormat="1" applyFont="1" applyBorder="1" applyAlignment="1">
      <alignment horizontal="center"/>
    </xf>
    <xf numFmtId="0" fontId="17" fillId="0" borderId="1" xfId="0" applyFont="1" applyBorder="1"/>
    <xf numFmtId="0" fontId="17" fillId="0" borderId="1" xfId="0" applyFont="1" applyBorder="1" applyAlignment="1">
      <alignment horizontal="center"/>
    </xf>
    <xf numFmtId="0" fontId="17" fillId="0" borderId="0" xfId="0" applyFont="1"/>
    <xf numFmtId="49" fontId="0" fillId="0" borderId="1" xfId="0" applyNumberForma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17" fillId="0" borderId="1" xfId="0" applyNumberFormat="1" applyFont="1" applyBorder="1" applyAlignment="1">
      <alignment horizontal="center"/>
    </xf>
    <xf numFmtId="0" fontId="17" fillId="0" borderId="1" xfId="0" applyFont="1" applyBorder="1" applyAlignment="1">
      <alignment horizontal="left"/>
    </xf>
    <xf numFmtId="0" fontId="17" fillId="14" borderId="1" xfId="0" applyNumberFormat="1" applyFont="1" applyFill="1" applyBorder="1" applyAlignment="1">
      <alignment horizontal="center"/>
    </xf>
    <xf numFmtId="0" fontId="17" fillId="14" borderId="1" xfId="0" applyFont="1" applyFill="1" applyBorder="1" applyAlignment="1">
      <alignment horizontal="left"/>
    </xf>
    <xf numFmtId="0" fontId="17" fillId="14" borderId="1" xfId="0" applyFont="1" applyFill="1" applyBorder="1"/>
    <xf numFmtId="0" fontId="17" fillId="14" borderId="1" xfId="0" applyFont="1" applyFill="1" applyBorder="1" applyAlignment="1">
      <alignment horizontal="center"/>
    </xf>
    <xf numFmtId="0" fontId="18" fillId="0" borderId="0" xfId="0" applyFont="1" applyAlignment="1">
      <alignment horizontal="center" vertical="center"/>
    </xf>
    <xf numFmtId="0" fontId="19" fillId="0" borderId="0" xfId="3">
      <alignment vertical="center"/>
    </xf>
    <xf numFmtId="0" fontId="20" fillId="0" borderId="12" xfId="3" applyFont="1" applyFill="1" applyBorder="1">
      <alignment vertical="center"/>
    </xf>
    <xf numFmtId="176" fontId="20" fillId="0" borderId="12" xfId="3" applyNumberFormat="1" applyFont="1" applyFill="1" applyBorder="1">
      <alignment vertical="center"/>
    </xf>
    <xf numFmtId="0" fontId="19" fillId="0" borderId="12" xfId="3" applyBorder="1">
      <alignment vertical="center"/>
    </xf>
    <xf numFmtId="176" fontId="19" fillId="0" borderId="12" xfId="3" applyNumberFormat="1" applyBorder="1">
      <alignment vertical="center"/>
    </xf>
    <xf numFmtId="0" fontId="19" fillId="0" borderId="12" xfId="3" applyFill="1" applyBorder="1">
      <alignment vertical="center"/>
    </xf>
    <xf numFmtId="176" fontId="19" fillId="0" borderId="12" xfId="3" applyNumberFormat="1" applyFill="1" applyBorder="1">
      <alignment vertical="center"/>
    </xf>
    <xf numFmtId="176" fontId="19" fillId="0" borderId="0" xfId="3" applyNumberFormat="1">
      <alignment vertical="center"/>
    </xf>
    <xf numFmtId="0" fontId="8" fillId="0" borderId="0" xfId="0" applyFont="1" applyFill="1" applyAlignment="1">
      <alignment horizontal="left" vertical="center"/>
    </xf>
    <xf numFmtId="0" fontId="5" fillId="0" borderId="0" xfId="0" applyFont="1" applyFill="1" applyAlignment="1">
      <alignment vertical="center"/>
    </xf>
    <xf numFmtId="0" fontId="0" fillId="26" borderId="16" xfId="0" applyFill="1" applyBorder="1" applyAlignment="1">
      <alignment horizontal="left" vertical="center"/>
    </xf>
    <xf numFmtId="0" fontId="8" fillId="0" borderId="0" xfId="0" applyFont="1" applyFill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 vertical="center"/>
    </xf>
    <xf numFmtId="0" fontId="0" fillId="27" borderId="0" xfId="0" applyFill="1" applyAlignment="1">
      <alignment horizontal="center" vertical="center"/>
    </xf>
    <xf numFmtId="0" fontId="0" fillId="27" borderId="0" xfId="0" applyFill="1" applyAlignment="1">
      <alignment vertical="center"/>
    </xf>
    <xf numFmtId="0" fontId="21" fillId="9" borderId="0" xfId="0" applyFont="1" applyFill="1" applyAlignment="1">
      <alignment horizontal="center" vertical="center"/>
    </xf>
    <xf numFmtId="0" fontId="21" fillId="9" borderId="0" xfId="0" applyFont="1" applyFill="1" applyAlignment="1">
      <alignment vertical="center"/>
    </xf>
    <xf numFmtId="0" fontId="0" fillId="9" borderId="0" xfId="0" applyFill="1" applyAlignment="1">
      <alignment vertical="center"/>
    </xf>
    <xf numFmtId="0" fontId="0" fillId="22" borderId="15" xfId="0" applyFill="1" applyBorder="1" applyAlignment="1">
      <alignment horizontal="center" vertical="center"/>
    </xf>
    <xf numFmtId="0" fontId="0" fillId="22" borderId="16" xfId="0" applyFill="1" applyBorder="1" applyAlignment="1">
      <alignment horizontal="center" vertical="center"/>
    </xf>
    <xf numFmtId="0" fontId="0" fillId="22" borderId="16" xfId="0" applyFill="1" applyBorder="1" applyAlignment="1">
      <alignment horizontal="left" vertical="center"/>
    </xf>
    <xf numFmtId="0" fontId="0" fillId="22" borderId="16" xfId="0" applyFill="1" applyBorder="1" applyAlignment="1">
      <alignment vertical="center"/>
    </xf>
    <xf numFmtId="0" fontId="0" fillId="22" borderId="0" xfId="0" applyFill="1" applyAlignment="1">
      <alignment vertical="center"/>
    </xf>
    <xf numFmtId="0" fontId="7" fillId="28" borderId="6" xfId="0" applyFont="1" applyFill="1" applyBorder="1" applyAlignment="1">
      <alignment vertical="center"/>
    </xf>
    <xf numFmtId="0" fontId="25" fillId="0" borderId="0" xfId="0" applyFont="1" applyAlignment="1">
      <alignment horizontal="center" vertical="center"/>
    </xf>
    <xf numFmtId="0" fontId="25" fillId="3" borderId="0" xfId="0" applyFont="1" applyFill="1" applyAlignment="1">
      <alignment vertical="center"/>
    </xf>
    <xf numFmtId="0" fontId="25" fillId="0" borderId="0" xfId="0" applyFont="1" applyFill="1" applyAlignment="1">
      <alignment horizontal="left" vertical="center"/>
    </xf>
    <xf numFmtId="0" fontId="25" fillId="0" borderId="0" xfId="0" applyFont="1" applyFill="1" applyAlignment="1">
      <alignment horizontal="center" vertical="center"/>
    </xf>
    <xf numFmtId="0" fontId="25" fillId="0" borderId="0" xfId="0" applyFont="1" applyFill="1" applyAlignment="1">
      <alignment vertical="center"/>
    </xf>
    <xf numFmtId="0" fontId="25" fillId="4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6" fillId="5" borderId="0" xfId="0" applyFont="1" applyFill="1" applyAlignment="1">
      <alignment vertical="center"/>
    </xf>
    <xf numFmtId="0" fontId="25" fillId="6" borderId="0" xfId="0" applyFont="1" applyFill="1" applyAlignment="1">
      <alignment vertical="center"/>
    </xf>
    <xf numFmtId="0" fontId="25" fillId="0" borderId="0" xfId="0" applyFont="1" applyAlignment="1">
      <alignment horizontal="left" vertical="center"/>
    </xf>
    <xf numFmtId="0" fontId="25" fillId="7" borderId="6" xfId="0" applyFont="1" applyFill="1" applyBorder="1" applyAlignment="1">
      <alignment vertical="center"/>
    </xf>
    <xf numFmtId="0" fontId="25" fillId="7" borderId="0" xfId="0" applyFont="1" applyFill="1" applyBorder="1" applyAlignment="1">
      <alignment vertical="center"/>
    </xf>
    <xf numFmtId="0" fontId="25" fillId="8" borderId="0" xfId="0" applyFont="1" applyFill="1" applyBorder="1" applyAlignment="1">
      <alignment vertical="center"/>
    </xf>
    <xf numFmtId="0" fontId="25" fillId="9" borderId="0" xfId="0" applyFont="1" applyFill="1" applyBorder="1" applyAlignment="1">
      <alignment vertical="center"/>
    </xf>
    <xf numFmtId="0" fontId="25" fillId="10" borderId="0" xfId="0" applyFont="1" applyFill="1" applyAlignment="1">
      <alignment vertical="center"/>
    </xf>
    <xf numFmtId="0" fontId="25" fillId="11" borderId="0" xfId="0" applyFont="1" applyFill="1" applyBorder="1" applyAlignment="1">
      <alignment vertical="center"/>
    </xf>
    <xf numFmtId="0" fontId="27" fillId="28" borderId="6" xfId="0" applyFont="1" applyFill="1" applyBorder="1" applyAlignment="1">
      <alignment vertical="center"/>
    </xf>
    <xf numFmtId="49" fontId="2" fillId="0" borderId="1" xfId="0" applyNumberFormat="1" applyFont="1" applyBorder="1"/>
    <xf numFmtId="49" fontId="25" fillId="0" borderId="0" xfId="0" applyNumberFormat="1" applyFont="1" applyFill="1" applyAlignment="1">
      <alignment horizontal="center" vertical="center"/>
    </xf>
    <xf numFmtId="49" fontId="25" fillId="0" borderId="0" xfId="0" applyNumberFormat="1" applyFont="1" applyAlignment="1">
      <alignment horizontal="center" vertical="center"/>
    </xf>
    <xf numFmtId="0" fontId="25" fillId="0" borderId="0" xfId="0" applyFont="1"/>
    <xf numFmtId="0" fontId="25" fillId="0" borderId="2" xfId="0" applyFont="1" applyBorder="1"/>
    <xf numFmtId="0" fontId="25" fillId="0" borderId="2" xfId="0" applyFont="1" applyBorder="1" applyAlignment="1">
      <alignment horizontal="left"/>
    </xf>
    <xf numFmtId="49" fontId="25" fillId="0" borderId="2" xfId="0" applyNumberFormat="1" applyFont="1" applyBorder="1"/>
    <xf numFmtId="0" fontId="25" fillId="0" borderId="1" xfId="0" applyFont="1" applyBorder="1"/>
    <xf numFmtId="49" fontId="25" fillId="0" borderId="1" xfId="0" applyNumberFormat="1" applyFont="1" applyBorder="1"/>
    <xf numFmtId="0" fontId="25" fillId="0" borderId="1" xfId="0" applyFont="1" applyBorder="1" applyAlignment="1">
      <alignment horizontal="right"/>
    </xf>
    <xf numFmtId="0" fontId="26" fillId="0" borderId="1" xfId="0" applyFont="1" applyFill="1" applyBorder="1"/>
    <xf numFmtId="0" fontId="26" fillId="0" borderId="1" xfId="0" applyFont="1" applyBorder="1"/>
    <xf numFmtId="0" fontId="25" fillId="0" borderId="1" xfId="0" applyFont="1" applyBorder="1" applyAlignment="1">
      <alignment horizontal="center"/>
    </xf>
    <xf numFmtId="0" fontId="0" fillId="29" borderId="16" xfId="0" applyFill="1" applyBorder="1" applyAlignment="1">
      <alignment horizontal="center" vertical="center"/>
    </xf>
    <xf numFmtId="0" fontId="0" fillId="29" borderId="16" xfId="0" applyFill="1" applyBorder="1" applyAlignment="1">
      <alignment vertical="center"/>
    </xf>
    <xf numFmtId="0" fontId="14" fillId="25" borderId="0" xfId="0" applyFont="1" applyFill="1" applyBorder="1" applyAlignment="1">
      <alignment vertical="center"/>
    </xf>
    <xf numFmtId="0" fontId="25" fillId="0" borderId="20" xfId="0" applyFont="1" applyBorder="1" applyAlignment="1">
      <alignment vertical="center"/>
    </xf>
    <xf numFmtId="0" fontId="25" fillId="0" borderId="20" xfId="0" applyFont="1" applyBorder="1" applyAlignment="1">
      <alignment horizontal="center" vertical="center"/>
    </xf>
    <xf numFmtId="0" fontId="26" fillId="2" borderId="20" xfId="0" applyFont="1" applyFill="1" applyBorder="1" applyAlignment="1">
      <alignment horizontal="center" vertical="center"/>
    </xf>
    <xf numFmtId="49" fontId="26" fillId="2" borderId="20" xfId="0" applyNumberFormat="1" applyFont="1" applyFill="1" applyBorder="1" applyAlignment="1">
      <alignment horizontal="center" vertical="center"/>
    </xf>
    <xf numFmtId="0" fontId="30" fillId="0" borderId="0" xfId="0" applyNumberFormat="1" applyFont="1" applyAlignment="1">
      <alignment horizontal="left" vertical="center"/>
    </xf>
    <xf numFmtId="176" fontId="30" fillId="0" borderId="0" xfId="0" applyNumberFormat="1" applyFont="1" applyAlignment="1">
      <alignment horizontal="left" vertical="center"/>
    </xf>
    <xf numFmtId="0" fontId="30" fillId="23" borderId="0" xfId="0" applyFont="1" applyFill="1" applyAlignment="1">
      <alignment horizontal="left" vertical="center"/>
    </xf>
    <xf numFmtId="0" fontId="31" fillId="0" borderId="0" xfId="0" applyFont="1" applyAlignment="1">
      <alignment horizontal="left" vertical="center"/>
    </xf>
    <xf numFmtId="0" fontId="31" fillId="0" borderId="0" xfId="0" applyFont="1"/>
    <xf numFmtId="0" fontId="25" fillId="0" borderId="2" xfId="0" applyFont="1" applyBorder="1" applyAlignment="1">
      <alignment horizontal="center"/>
    </xf>
    <xf numFmtId="0" fontId="31" fillId="0" borderId="0" xfId="0" applyFont="1" applyAlignment="1">
      <alignment wrapText="1"/>
    </xf>
    <xf numFmtId="0" fontId="31" fillId="0" borderId="0" xfId="0" applyFont="1" applyFill="1" applyAlignment="1">
      <alignment horizontal="left" vertical="center"/>
    </xf>
    <xf numFmtId="0" fontId="31" fillId="0" borderId="0" xfId="0" applyFont="1" applyFill="1" applyAlignment="1">
      <alignment horizontal="center"/>
    </xf>
    <xf numFmtId="0" fontId="31" fillId="0" borderId="0" xfId="0" applyFont="1" applyFill="1" applyAlignment="1">
      <alignment vertical="center"/>
    </xf>
    <xf numFmtId="0" fontId="31" fillId="0" borderId="0" xfId="0" applyFont="1" applyFill="1" applyAlignment="1">
      <alignment horizontal="center" vertical="center"/>
    </xf>
    <xf numFmtId="0" fontId="32" fillId="0" borderId="0" xfId="0" applyFont="1" applyFill="1" applyAlignment="1">
      <alignment vertical="center"/>
    </xf>
    <xf numFmtId="0" fontId="0" fillId="33" borderId="22" xfId="0" applyFill="1" applyBorder="1" applyAlignment="1">
      <alignment horizontal="center" vertical="center"/>
    </xf>
    <xf numFmtId="0" fontId="0" fillId="33" borderId="22" xfId="0" applyFill="1" applyBorder="1" applyAlignment="1">
      <alignment vertical="center"/>
    </xf>
    <xf numFmtId="0" fontId="0" fillId="33" borderId="22" xfId="0" applyFill="1" applyBorder="1" applyAlignment="1">
      <alignment horizontal="left" vertical="center"/>
    </xf>
    <xf numFmtId="0" fontId="14" fillId="25" borderId="17" xfId="0" applyFont="1" applyFill="1" applyBorder="1" applyAlignment="1">
      <alignment horizontal="center" vertical="center"/>
    </xf>
    <xf numFmtId="0" fontId="14" fillId="25" borderId="21" xfId="0" applyFont="1" applyFill="1" applyBorder="1" applyAlignment="1">
      <alignment horizontal="center" vertical="center"/>
    </xf>
    <xf numFmtId="0" fontId="0" fillId="20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6" fillId="16" borderId="7" xfId="0" applyFont="1" applyFill="1" applyBorder="1" applyAlignment="1">
      <alignment horizontal="center"/>
    </xf>
    <xf numFmtId="0" fontId="0" fillId="17" borderId="8" xfId="0" applyFill="1" applyBorder="1" applyAlignment="1">
      <alignment horizontal="center"/>
    </xf>
    <xf numFmtId="0" fontId="0" fillId="17" borderId="9" xfId="0" applyFill="1" applyBorder="1" applyAlignment="1">
      <alignment horizontal="center"/>
    </xf>
    <xf numFmtId="0" fontId="0" fillId="18" borderId="7" xfId="0" applyFill="1" applyBorder="1" applyAlignment="1">
      <alignment horizontal="center"/>
    </xf>
    <xf numFmtId="0" fontId="0" fillId="19" borderId="7" xfId="0" applyFill="1" applyBorder="1" applyAlignment="1">
      <alignment horizontal="center"/>
    </xf>
    <xf numFmtId="0" fontId="25" fillId="2" borderId="20" xfId="0" applyFont="1" applyFill="1" applyBorder="1" applyAlignment="1">
      <alignment horizontal="center" vertical="center"/>
    </xf>
    <xf numFmtId="0" fontId="28" fillId="30" borderId="20" xfId="0" applyFont="1" applyFill="1" applyBorder="1" applyAlignment="1">
      <alignment horizontal="center" vertical="center"/>
    </xf>
    <xf numFmtId="0" fontId="28" fillId="32" borderId="20" xfId="0" applyFont="1" applyFill="1" applyBorder="1" applyAlignment="1">
      <alignment horizontal="center" vertical="center"/>
    </xf>
    <xf numFmtId="0" fontId="28" fillId="31" borderId="20" xfId="0" applyFont="1" applyFill="1" applyBorder="1" applyAlignment="1">
      <alignment horizontal="center" vertical="center"/>
    </xf>
    <xf numFmtId="0" fontId="26" fillId="2" borderId="20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</cellXfs>
  <cellStyles count="4">
    <cellStyle name="常规" xfId="0" builtinId="0"/>
    <cellStyle name="常规 2" xfId="2"/>
    <cellStyle name="常规 2 2" xfId="1"/>
    <cellStyle name="常规 2 2 2" xfId="3"/>
  </cellStyles>
  <dxfs count="98"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ont>
        <b/>
        <i val="0"/>
        <color auto="1"/>
      </font>
      <fill>
        <patternFill>
          <bgColor rgb="FFFF4B4B"/>
        </patternFill>
      </fill>
    </dxf>
    <dxf>
      <font>
        <b/>
        <i val="0"/>
        <color auto="1"/>
      </font>
      <fill>
        <patternFill>
          <bgColor rgb="FFFF4B4B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ont>
        <strike val="0"/>
        <outline val="0"/>
        <shadow val="0"/>
        <u val="none"/>
        <vertAlign val="baseline"/>
        <sz val="10"/>
        <name val="等线"/>
        <scheme val="minor"/>
      </font>
      <alignment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等线"/>
        <scheme val="minor"/>
      </font>
      <numFmt numFmtId="30" formatCode="@"/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等线"/>
        <scheme val="minor"/>
      </font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等线"/>
        <scheme val="minor"/>
      </font>
      <alignment horizontal="general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等线"/>
        <scheme val="minor"/>
      </font>
      <numFmt numFmtId="30" formatCode="@"/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等线"/>
        <scheme val="minor"/>
      </font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等线"/>
        <scheme val="minor"/>
      </font>
      <alignment horizontal="general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等线"/>
        <scheme val="minor"/>
      </font>
      <numFmt numFmtId="30" formatCode="@"/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等线"/>
        <scheme val="minor"/>
      </font>
      <alignment horizontal="center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等线"/>
        <scheme val="minor"/>
      </font>
      <alignment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等线"/>
        <scheme val="minor"/>
      </font>
      <alignment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等线"/>
        <scheme val="minor"/>
      </font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等线"/>
        <scheme val="minor"/>
      </font>
      <alignment horizontal="left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等线"/>
        <scheme val="minor"/>
      </font>
    </dxf>
    <dxf>
      <font>
        <strike val="0"/>
        <outline val="0"/>
        <shadow val="0"/>
        <u val="none"/>
        <vertAlign val="baseline"/>
        <sz val="10"/>
        <name val="等线"/>
        <scheme val="minor"/>
      </font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ill>
        <patternFill patternType="none"/>
      </fill>
      <alignment vertical="center"/>
      <border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</border>
    </dxf>
    <dxf>
      <fill>
        <patternFill patternType="none"/>
      </fill>
      <alignment vertical="center"/>
      <border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</border>
    </dxf>
    <dxf>
      <alignment vertical="center"/>
    </dxf>
    <dxf>
      <alignment horizontal="left"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left" vertical="center"/>
    </dxf>
    <dxf>
      <alignment vertical="center"/>
    </dxf>
    <dxf>
      <alignment vertical="center"/>
    </dxf>
    <dxf>
      <alignment horizontal="left" vertical="center"/>
    </dxf>
    <dxf>
      <font>
        <b/>
        <i val="0"/>
        <color auto="1"/>
      </font>
      <fill>
        <patternFill>
          <bgColor rgb="FFFF4B4B"/>
        </patternFill>
      </fill>
    </dxf>
    <dxf>
      <font>
        <b/>
        <i val="0"/>
        <color auto="1"/>
      </font>
      <fill>
        <patternFill>
          <bgColor rgb="FFFF4B4B"/>
        </patternFill>
      </fill>
    </dxf>
  </dxfs>
  <tableStyles count="0" defaultTableStyle="TableStyleMedium2" defaultPivotStyle="PivotStyleLight16"/>
  <colors>
    <mruColors>
      <color rgb="FFF5F5F5"/>
      <color rgb="FFE8E8E8"/>
      <color rgb="FFFFFFFF"/>
      <color rgb="FFFFFFCC"/>
      <color rgb="FFB2FF8B"/>
      <color rgb="FF99FF66"/>
      <color rgb="FFF2C400"/>
      <color rgb="FFFF481D"/>
      <color rgb="FF6CA6DA"/>
      <color rgb="FFFF8F8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28</xdr:col>
      <xdr:colOff>9525</xdr:colOff>
      <xdr:row>2</xdr:row>
      <xdr:rowOff>9525</xdr:rowOff>
    </xdr:from>
    <xdr:to>
      <xdr:col>37</xdr:col>
      <xdr:colOff>599230</xdr:colOff>
      <xdr:row>7</xdr:row>
      <xdr:rowOff>152269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021300" y="371475"/>
          <a:ext cx="6675755" cy="104711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表1_32" displayName="表1_32" ref="B1:S91" totalsRowShown="0">
  <autoFilter ref="B1:S91"/>
  <tableColumns count="18">
    <tableColumn id="1" name="Id" dataDxfId="95"/>
    <tableColumn id="2" name="Name" dataDxfId="94"/>
    <tableColumn id="3" name="Background" dataDxfId="93"/>
    <tableColumn id="4" name="Model" dataDxfId="92"/>
    <tableColumn id="5" name="NimIcon" dataDxfId="91"/>
    <tableColumn id="6" name="QuestId" dataDxfId="90"/>
    <tableColumn id="7" name="dailyGoalPercent" dataDxfId="89"/>
    <tableColumn id="8" name="AwardCoin" dataDxfId="88"/>
    <tableColumn id="9" name="BGM" dataDxfId="87"/>
    <tableColumn id="10" name="Sound" dataDxfId="86"/>
    <tableColumn id="11" name="WaterDrop" dataDxfId="85"/>
    <tableColumn id="12" name="WaterDropAudio" dataDxfId="84"/>
    <tableColumn id="13" name="Box1 ID" dataDxfId="83"/>
    <tableColumn id="14" name="Box1 Height" dataDxfId="82"/>
    <tableColumn id="15" name="Box2 ID" dataDxfId="81"/>
    <tableColumn id="16" name="Box2 Height" dataDxfId="80"/>
    <tableColumn id="17" name="输出" dataDxfId="79"/>
    <tableColumn id="18" name="输入" dataDxfId="78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3" name="表1_34" displayName="表1_34" ref="B3:N1048494" headerRowCount="0" totalsRowShown="0" headerRowDxfId="77" dataDxfId="76">
  <tableColumns count="13">
    <tableColumn id="1" name="Id" headerRowDxfId="75" dataDxfId="74"/>
    <tableColumn id="2" name="Type" headerRowDxfId="73" dataDxfId="72"/>
    <tableColumn id="3" name="Name" headerRowDxfId="71" dataDxfId="70"/>
    <tableColumn id="4" name="ItemId" headerRowDxfId="69" dataDxfId="68"/>
    <tableColumn id="7" name="Type2" headerRowDxfId="67" dataDxfId="66"/>
    <tableColumn id="5" name="Value" headerRowDxfId="65" dataDxfId="64"/>
    <tableColumn id="10" name="列1" headerRowDxfId="63" dataDxfId="62"/>
    <tableColumn id="11" name="列2" headerRowDxfId="61" dataDxfId="60"/>
    <tableColumn id="12" name="列3" headerRowDxfId="59" dataDxfId="58"/>
    <tableColumn id="13" name="列4" headerRowDxfId="57" dataDxfId="56"/>
    <tableColumn id="14" name="列5" headerRowDxfId="55" dataDxfId="54"/>
    <tableColumn id="15" name="列6" headerRowDxfId="53" dataDxfId="52"/>
    <tableColumn id="6" name="输出" headerRowDxfId="51" dataDxfId="5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baidu.com/link?url=AqRrteKUOkhAqMpAj15v8Hy-sogZ3B8L7wUfY3BrrB8i8_xF61-bslm2iGbXxkN8XE10026MfmgrI_xOX0xQXLdtEY8lTOJ0EMeZG1OXWW_" TargetMode="External"/><Relationship Id="rId2" Type="http://schemas.openxmlformats.org/officeDocument/2006/relationships/hyperlink" Target="http://www.baidu.com/link?url=AqRrteKUOkhAqMpAj15v8Hy-sogZ3B8L7wUfY3BrrB8i8_xF61-bslm2iGbXxkN8XE10026MfmgrI_xOX0xQXLdtEY8lTOJ0EMeZG1OXWW_" TargetMode="External"/><Relationship Id="rId1" Type="http://schemas.openxmlformats.org/officeDocument/2006/relationships/hyperlink" Target="https://www.baidu.com/link?url=aCu_2WN-m9aogP9l9gBnOwk73toG6UXiBrId3cVLio0WU9ittEkL_kQyT34lQ9AwxZQBhZNIr47UitYULVkoQQstVcF_orOxMJ8FSrzW6lK&amp;wd=&amp;eqid=aa8acf2c00021b9e000000045f703004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 enableFormatConditionsCalculation="0"/>
  <dimension ref="A1:O228"/>
  <sheetViews>
    <sheetView workbookViewId="0">
      <pane xSplit="4" ySplit="1" topLeftCell="E205" activePane="bottomRight" state="frozen"/>
      <selection pane="topRight" activeCell="E1" sqref="E1"/>
      <selection pane="bottomLeft" activeCell="A2" sqref="A2"/>
      <selection pane="bottomRight" activeCell="C222" sqref="C222:C228"/>
    </sheetView>
  </sheetViews>
  <sheetFormatPr defaultColWidth="8.875" defaultRowHeight="13.5"/>
  <cols>
    <col min="1" max="1" width="7.375" style="12" customWidth="1"/>
    <col min="2" max="2" width="9.625" style="12" customWidth="1"/>
    <col min="3" max="3" width="17.5" style="14" customWidth="1"/>
    <col min="4" max="4" width="35.125" style="14" customWidth="1"/>
    <col min="5" max="6" width="8.875" style="14"/>
    <col min="7" max="7" width="12.125" style="14" customWidth="1"/>
    <col min="8" max="8" width="15.375" style="14" customWidth="1"/>
    <col min="9" max="9" width="12.375" style="12" customWidth="1"/>
    <col min="10" max="10" width="14.375" style="14" customWidth="1"/>
    <col min="11" max="11" width="28.125" style="14" customWidth="1"/>
    <col min="12" max="12" width="14.375" style="12" customWidth="1"/>
    <col min="13" max="13" width="20" style="14" customWidth="1"/>
    <col min="14" max="14" width="20.625" style="14" customWidth="1"/>
    <col min="15" max="15" width="8.875" style="14" hidden="1" customWidth="1"/>
    <col min="16" max="16384" width="8.875" style="14"/>
  </cols>
  <sheetData>
    <row r="1" spans="1:15">
      <c r="A1" s="97" t="s">
        <v>0</v>
      </c>
      <c r="B1" s="98" t="s">
        <v>1</v>
      </c>
      <c r="C1" s="98" t="s">
        <v>2</v>
      </c>
      <c r="D1" s="98" t="s">
        <v>3</v>
      </c>
      <c r="E1" s="99" t="s">
        <v>4</v>
      </c>
      <c r="F1" s="99" t="s">
        <v>5</v>
      </c>
      <c r="G1" s="99" t="s">
        <v>6</v>
      </c>
      <c r="H1" s="99" t="s">
        <v>7</v>
      </c>
      <c r="I1" s="106" t="s">
        <v>8</v>
      </c>
      <c r="J1" s="106" t="s">
        <v>9</v>
      </c>
      <c r="K1" s="106" t="s">
        <v>10</v>
      </c>
      <c r="L1" s="106" t="s">
        <v>11</v>
      </c>
      <c r="M1" s="106" t="s">
        <v>12</v>
      </c>
      <c r="N1" s="98" t="s">
        <v>13</v>
      </c>
      <c r="O1" s="107" t="s">
        <v>14</v>
      </c>
    </row>
    <row r="2" spans="1:15">
      <c r="A2" s="100">
        <f>Accessory!A3</f>
        <v>20001</v>
      </c>
      <c r="B2" s="101">
        <v>2</v>
      </c>
      <c r="C2" s="102" t="str">
        <f>Accessory!D3</f>
        <v>wizard hat</v>
      </c>
      <c r="D2" s="102" t="str">
        <f>Accessory!E3</f>
        <v>part_head_hat</v>
      </c>
      <c r="E2" s="102"/>
      <c r="F2" s="102"/>
      <c r="G2" s="102"/>
      <c r="H2" s="102"/>
      <c r="I2" s="101"/>
      <c r="J2" s="102"/>
      <c r="K2" s="102"/>
      <c r="L2" s="101"/>
      <c r="M2" s="102"/>
      <c r="N2" s="102" t="str">
        <f t="shared" ref="N2" si="0">"&lt;Item Id="""&amp;A2&amp;""" Type="""&amp;B2&amp;""" Name="""&amp;C2&amp;""" getImage="""&amp;D2&amp;""" Icon="""&amp;E2&amp;""" StoryBg="""&amp;F2&amp;""" AudioId="""&amp;G2&amp;""" Description="""&amp;H2&amp;""" PetType="""&amp;I2&amp;""" Image="""&amp;J2&amp;""" Audio="""&amp;K2&amp;""" Animation="""&amp;L2&amp;""" Preview="""&amp;M2&amp;"""/&gt;"</f>
        <v>&lt;Item Id="20001" Type="2" Name="wizard hat" getImage="part_head_hat" Icon="" StoryBg="" AudioId="" Description="" PetType="" Image="" Audio="" Animation="" Preview=""/&gt;</v>
      </c>
      <c r="O2" s="108"/>
    </row>
    <row r="3" spans="1:15">
      <c r="A3" s="100">
        <f>Accessory!A4</f>
        <v>20002</v>
      </c>
      <c r="B3" s="101">
        <v>2</v>
      </c>
      <c r="C3" s="102" t="str">
        <f>Accessory!D4</f>
        <v>devil wing</v>
      </c>
      <c r="D3" s="102" t="str">
        <f>Accessory!E4</f>
        <v>part_wing_bat</v>
      </c>
      <c r="E3" s="102"/>
      <c r="F3" s="102"/>
      <c r="G3" s="102"/>
      <c r="H3" s="102"/>
      <c r="I3" s="101"/>
      <c r="J3" s="102"/>
      <c r="K3" s="102"/>
      <c r="L3" s="101"/>
      <c r="M3" s="102"/>
      <c r="N3" s="102" t="str">
        <f t="shared" ref="N3:N26" si="1">"&lt;Item Id="""&amp;A3&amp;""" Type="""&amp;B3&amp;""" Name="""&amp;C3&amp;""" getImage="""&amp;D3&amp;""" Icon="""&amp;E3&amp;""" StoryBg="""&amp;F3&amp;""" AudioId="""&amp;G3&amp;""" Description="""&amp;H3&amp;""" PetType="""&amp;I3&amp;""" Image="""&amp;J3&amp;""" Audio="""&amp;K3&amp;""" Animation="""&amp;L3&amp;""" Preview="""&amp;M3&amp;"""/&gt;"</f>
        <v>&lt;Item Id="20002" Type="2" Name="devil wing" getImage="part_wing_bat" Icon="" StoryBg="" AudioId="" Description="" PetType="" Image="" Audio="" Animation="" Preview=""/&gt;</v>
      </c>
      <c r="O3" s="108"/>
    </row>
    <row r="4" spans="1:15">
      <c r="A4" s="100">
        <f>Accessory!A5</f>
        <v>20003</v>
      </c>
      <c r="B4" s="101">
        <v>2</v>
      </c>
      <c r="C4" s="102" t="str">
        <f>Accessory!D5</f>
        <v>ghost</v>
      </c>
      <c r="D4" s="102" t="str">
        <f>Accessory!E5</f>
        <v>elf_up_ghost</v>
      </c>
      <c r="E4" s="102"/>
      <c r="F4" s="102"/>
      <c r="G4" s="102"/>
      <c r="H4" s="102"/>
      <c r="I4" s="101"/>
      <c r="J4" s="102"/>
      <c r="K4" s="102"/>
      <c r="L4" s="101"/>
      <c r="M4" s="102"/>
      <c r="N4" s="102" t="str">
        <f t="shared" si="1"/>
        <v>&lt;Item Id="20003" Type="2" Name="ghost" getImage="elf_up_ghost" Icon="" StoryBg="" AudioId="" Description="" PetType="" Image="" Audio="" Animation="" Preview=""/&gt;</v>
      </c>
      <c r="O4" s="108"/>
    </row>
    <row r="5" spans="1:15">
      <c r="A5" s="100">
        <f>Accessory!A6</f>
        <v>20004</v>
      </c>
      <c r="B5" s="101">
        <v>2</v>
      </c>
      <c r="C5" s="102" t="str">
        <f>Accessory!D6</f>
        <v>pumpkin</v>
      </c>
      <c r="D5" s="102" t="str">
        <f>Accessory!E6</f>
        <v>elf_down_pumpkin</v>
      </c>
      <c r="E5" s="102"/>
      <c r="F5" s="102"/>
      <c r="G5" s="102"/>
      <c r="H5" s="102"/>
      <c r="I5" s="101"/>
      <c r="J5" s="102"/>
      <c r="K5" s="102"/>
      <c r="L5" s="101"/>
      <c r="M5" s="102"/>
      <c r="N5" s="102" t="str">
        <f t="shared" si="1"/>
        <v>&lt;Item Id="20004" Type="2" Name="pumpkin" getImage="elf_down_pumpkin" Icon="" StoryBg="" AudioId="" Description="" PetType="" Image="" Audio="" Animation="" Preview=""/&gt;</v>
      </c>
      <c r="O5" s="108"/>
    </row>
    <row r="6" spans="1:15">
      <c r="A6" s="100">
        <f>Accessory!A7</f>
        <v>20005</v>
      </c>
      <c r="B6" s="101">
        <v>2</v>
      </c>
      <c r="C6" s="102" t="str">
        <f>Accessory!D7</f>
        <v>snow cloud</v>
      </c>
      <c r="D6" s="102" t="str">
        <f>Accessory!E7</f>
        <v>elf_up_cloud</v>
      </c>
      <c r="E6" s="102"/>
      <c r="F6" s="102"/>
      <c r="G6" s="102"/>
      <c r="H6" s="102"/>
      <c r="I6" s="101"/>
      <c r="J6" s="102"/>
      <c r="K6" s="102"/>
      <c r="L6" s="101"/>
      <c r="M6" s="102"/>
      <c r="N6" s="102" t="str">
        <f t="shared" si="1"/>
        <v>&lt;Item Id="20005" Type="2" Name="snow cloud" getImage="elf_up_cloud" Icon="" StoryBg="" AudioId="" Description="" PetType="" Image="" Audio="" Animation="" Preview=""/&gt;</v>
      </c>
      <c r="O6" s="108"/>
    </row>
    <row r="7" spans="1:15">
      <c r="A7" s="100">
        <f>Accessory!A8</f>
        <v>20006</v>
      </c>
      <c r="B7" s="101">
        <v>2</v>
      </c>
      <c r="C7" s="102" t="str">
        <f>Accessory!D8</f>
        <v>snow wing</v>
      </c>
      <c r="D7" s="102" t="str">
        <f>Accessory!E8</f>
        <v>part_wing_snow</v>
      </c>
      <c r="E7" s="102"/>
      <c r="F7" s="102"/>
      <c r="G7" s="102"/>
      <c r="H7" s="102"/>
      <c r="I7" s="101"/>
      <c r="J7" s="102"/>
      <c r="K7" s="102"/>
      <c r="L7" s="101"/>
      <c r="M7" s="102"/>
      <c r="N7" s="102" t="str">
        <f t="shared" si="1"/>
        <v>&lt;Item Id="20006" Type="2" Name="snow wing" getImage="part_wing_snow" Icon="" StoryBg="" AudioId="" Description="" PetType="" Image="" Audio="" Animation="" Preview=""/&gt;</v>
      </c>
      <c r="O7" s="108"/>
    </row>
    <row r="8" spans="1:15">
      <c r="A8" s="100">
        <f>Accessory!A9</f>
        <v>20007</v>
      </c>
      <c r="B8" s="101">
        <v>2</v>
      </c>
      <c r="C8" s="102" t="str">
        <f>Accessory!D9</f>
        <v>cornu cervi</v>
      </c>
      <c r="D8" s="102" t="str">
        <f>Accessory!E9</f>
        <v>part_head_antler</v>
      </c>
      <c r="E8" s="102"/>
      <c r="F8" s="102"/>
      <c r="G8" s="102"/>
      <c r="H8" s="102"/>
      <c r="I8" s="101"/>
      <c r="J8" s="102"/>
      <c r="K8" s="102"/>
      <c r="L8" s="101"/>
      <c r="M8" s="102"/>
      <c r="N8" s="102" t="str">
        <f t="shared" si="1"/>
        <v>&lt;Item Id="20007" Type="2" Name="cornu cervi" getImage="part_head_antler" Icon="" StoryBg="" AudioId="" Description="" PetType="" Image="" Audio="" Animation="" Preview=""/&gt;</v>
      </c>
      <c r="O8" s="108"/>
    </row>
    <row r="9" spans="1:15">
      <c r="A9" s="100">
        <f>Accessory!A10</f>
        <v>20008</v>
      </c>
      <c r="B9" s="101">
        <v>2</v>
      </c>
      <c r="C9" s="102" t="str">
        <f>Accessory!D10</f>
        <v>snowman</v>
      </c>
      <c r="D9" s="102" t="str">
        <f>Accessory!E10</f>
        <v>elf_down_snowman</v>
      </c>
      <c r="E9" s="102"/>
      <c r="F9" s="102"/>
      <c r="G9" s="102"/>
      <c r="H9" s="102"/>
      <c r="I9" s="101"/>
      <c r="J9" s="102"/>
      <c r="K9" s="102"/>
      <c r="L9" s="101"/>
      <c r="M9" s="102"/>
      <c r="N9" s="102" t="str">
        <f t="shared" si="1"/>
        <v>&lt;Item Id="20008" Type="2" Name="snowman" getImage="elf_down_snowman" Icon="" StoryBg="" AudioId="" Description="" PetType="" Image="" Audio="" Animation="" Preview=""/&gt;</v>
      </c>
      <c r="O9" s="108"/>
    </row>
    <row r="10" spans="1:15">
      <c r="A10" s="100">
        <f>Accessory!A11</f>
        <v>20009</v>
      </c>
      <c r="B10" s="101">
        <v>2</v>
      </c>
      <c r="C10" s="102" t="str">
        <f>Accessory!D11</f>
        <v>antler ponit</v>
      </c>
      <c r="D10" s="102" t="str">
        <f>Accessory!E11</f>
        <v>part_head_antler02</v>
      </c>
      <c r="E10" s="102"/>
      <c r="F10" s="102"/>
      <c r="G10" s="102"/>
      <c r="H10" s="102"/>
      <c r="I10" s="101"/>
      <c r="J10" s="102"/>
      <c r="K10" s="102"/>
      <c r="L10" s="101"/>
      <c r="M10" s="102"/>
      <c r="N10" s="102" t="str">
        <f t="shared" si="1"/>
        <v>&lt;Item Id="20009" Type="2" Name="antler ponit" getImage="part_head_antler02" Icon="" StoryBg="" AudioId="" Description="" PetType="" Image="" Audio="" Animation="" Preview=""/&gt;</v>
      </c>
      <c r="O10" s="108"/>
    </row>
    <row r="11" spans="1:15">
      <c r="A11" s="100">
        <f>Accessory!A12</f>
        <v>20010</v>
      </c>
      <c r="B11" s="101">
        <v>2</v>
      </c>
      <c r="C11" s="102" t="str">
        <f>Accessory!D12</f>
        <v>christmas hat</v>
      </c>
      <c r="D11" s="102" t="str">
        <f>Accessory!E12</f>
        <v>part_head_merryhat</v>
      </c>
      <c r="E11" s="102"/>
      <c r="F11" s="102"/>
      <c r="G11" s="102"/>
      <c r="H11" s="102"/>
      <c r="I11" s="101"/>
      <c r="J11" s="102"/>
      <c r="K11" s="102"/>
      <c r="L11" s="101"/>
      <c r="M11" s="102"/>
      <c r="N11" s="102" t="str">
        <f t="shared" si="1"/>
        <v>&lt;Item Id="20010" Type="2" Name="christmas hat" getImage="part_head_merryhat" Icon="" StoryBg="" AudioId="" Description="" PetType="" Image="" Audio="" Animation="" Preview=""/&gt;</v>
      </c>
      <c r="O11" s="108"/>
    </row>
    <row r="12" spans="1:15">
      <c r="A12" s="100">
        <f>Accessory!A13</f>
        <v>20011</v>
      </c>
      <c r="B12" s="101">
        <v>2</v>
      </c>
      <c r="C12" s="102" t="str">
        <f>Accessory!D13</f>
        <v>christmas point</v>
      </c>
      <c r="D12" s="102" t="str">
        <f>Accessory!E13</f>
        <v>suit_pur_merry</v>
      </c>
      <c r="E12" s="102"/>
      <c r="F12" s="102"/>
      <c r="G12" s="102"/>
      <c r="H12" s="102"/>
      <c r="I12" s="101"/>
      <c r="J12" s="102"/>
      <c r="K12" s="102"/>
      <c r="L12" s="101"/>
      <c r="M12" s="102"/>
      <c r="N12" s="102" t="str">
        <f t="shared" si="1"/>
        <v>&lt;Item Id="20011" Type="2" Name="christmas point" getImage="suit_pur_merry" Icon="" StoryBg="" AudioId="" Description="" PetType="" Image="" Audio="" Animation="" Preview=""/&gt;</v>
      </c>
      <c r="O12" s="108"/>
    </row>
    <row r="13" spans="1:15">
      <c r="A13" s="100">
        <f>Accessory!A14</f>
        <v>20012</v>
      </c>
      <c r="B13" s="101">
        <v>2</v>
      </c>
      <c r="C13" s="102" t="str">
        <f>Accessory!D14</f>
        <v>elk</v>
      </c>
      <c r="D13" s="102" t="str">
        <f>Accessory!E14</f>
        <v>elf_down_deer</v>
      </c>
      <c r="E13" s="102"/>
      <c r="F13" s="102"/>
      <c r="G13" s="102"/>
      <c r="H13" s="102"/>
      <c r="I13" s="101"/>
      <c r="J13" s="102"/>
      <c r="K13" s="102"/>
      <c r="L13" s="101"/>
      <c r="M13" s="102"/>
      <c r="N13" s="102" t="str">
        <f t="shared" si="1"/>
        <v>&lt;Item Id="20012" Type="2" Name="elk" getImage="elf_down_deer" Icon="" StoryBg="" AudioId="" Description="" PetType="" Image="" Audio="" Animation="" Preview=""/&gt;</v>
      </c>
      <c r="O13" s="108"/>
    </row>
    <row r="14" spans="1:15">
      <c r="A14" s="100">
        <f>Accessory!A15</f>
        <v>20013</v>
      </c>
      <c r="B14" s="101">
        <v>2</v>
      </c>
      <c r="C14" s="102" t="str">
        <f>Accessory!D15</f>
        <v>elk02</v>
      </c>
      <c r="D14" s="102" t="str">
        <f>Accessory!E15</f>
        <v>elf_down_deer02</v>
      </c>
      <c r="E14" s="102"/>
      <c r="F14" s="102"/>
      <c r="G14" s="102"/>
      <c r="H14" s="102"/>
      <c r="I14" s="101"/>
      <c r="J14" s="102"/>
      <c r="K14" s="102"/>
      <c r="L14" s="101"/>
      <c r="M14" s="102"/>
      <c r="N14" s="102" t="str">
        <f t="shared" si="1"/>
        <v>&lt;Item Id="20013" Type="2" Name="elk02" getImage="elf_down_deer02" Icon="" StoryBg="" AudioId="" Description="" PetType="" Image="" Audio="" Animation="" Preview=""/&gt;</v>
      </c>
      <c r="O14" s="108"/>
    </row>
    <row r="15" spans="1:15">
      <c r="A15" s="100">
        <f>Accessory!A16</f>
        <v>20014</v>
      </c>
      <c r="B15" s="101">
        <v>2</v>
      </c>
      <c r="C15" s="102" t="str">
        <f>Accessory!D16</f>
        <v>giftbox</v>
      </c>
      <c r="D15" s="102" t="str">
        <f>Accessory!E16</f>
        <v>elf_up_gift</v>
      </c>
      <c r="E15" s="102"/>
      <c r="F15" s="102"/>
      <c r="G15" s="102"/>
      <c r="H15" s="102"/>
      <c r="I15" s="101"/>
      <c r="J15" s="102"/>
      <c r="K15" s="102"/>
      <c r="L15" s="101"/>
      <c r="M15" s="102"/>
      <c r="N15" s="102" t="str">
        <f t="shared" si="1"/>
        <v>&lt;Item Id="20014" Type="2" Name="giftbox" getImage="elf_up_gift" Icon="" StoryBg="" AudioId="" Description="" PetType="" Image="" Audio="" Animation="" Preview=""/&gt;</v>
      </c>
      <c r="O15" s="108"/>
    </row>
    <row r="16" spans="1:15">
      <c r="A16" s="100">
        <f>Accessory!A17</f>
        <v>20015</v>
      </c>
      <c r="B16" s="101">
        <v>2</v>
      </c>
      <c r="C16" s="102" t="str">
        <f>Accessory!D17</f>
        <v>giftbox02</v>
      </c>
      <c r="D16" s="102" t="str">
        <f>Accessory!E17</f>
        <v>elf_up_gift02</v>
      </c>
      <c r="E16" s="102"/>
      <c r="F16" s="102"/>
      <c r="G16" s="102"/>
      <c r="H16" s="102"/>
      <c r="I16" s="101"/>
      <c r="J16" s="102"/>
      <c r="K16" s="102"/>
      <c r="L16" s="101"/>
      <c r="M16" s="102"/>
      <c r="N16" s="102" t="str">
        <f t="shared" si="1"/>
        <v>&lt;Item Id="20015" Type="2" Name="giftbox02" getImage="elf_up_gift02" Icon="" StoryBg="" AudioId="" Description="" PetType="" Image="" Audio="" Animation="" Preview=""/&gt;</v>
      </c>
      <c r="O16" s="108"/>
    </row>
    <row r="17" spans="1:15">
      <c r="A17" s="100">
        <f>Accessory!A18</f>
        <v>20016</v>
      </c>
      <c r="B17" s="101">
        <v>2</v>
      </c>
      <c r="C17" s="102" t="str">
        <f>Accessory!D18</f>
        <v>part_head</v>
      </c>
      <c r="D17" s="102" t="str">
        <f>Accessory!E18</f>
        <v>part_head_hat02</v>
      </c>
      <c r="E17" s="102"/>
      <c r="F17" s="102"/>
      <c r="G17" s="102"/>
      <c r="H17" s="102"/>
      <c r="I17" s="101"/>
      <c r="J17" s="102"/>
      <c r="K17" s="102"/>
      <c r="L17" s="101"/>
      <c r="M17" s="102"/>
      <c r="N17" s="102" t="str">
        <f t="shared" si="1"/>
        <v>&lt;Item Id="20016" Type="2" Name="part_head" getImage="part_head_hat02" Icon="" StoryBg="" AudioId="" Description="" PetType="" Image="" Audio="" Animation="" Preview=""/&gt;</v>
      </c>
      <c r="O17" s="109"/>
    </row>
    <row r="18" spans="1:15">
      <c r="A18" s="100">
        <f>Accessory!A19</f>
        <v>20017</v>
      </c>
      <c r="B18" s="101">
        <v>2</v>
      </c>
      <c r="C18" s="102" t="str">
        <f>Accessory!D19</f>
        <v>coin hat</v>
      </c>
      <c r="D18" s="102" t="str">
        <f>Accessory!E19</f>
        <v>part_head_coinhat</v>
      </c>
      <c r="E18" s="102"/>
      <c r="F18" s="102"/>
      <c r="G18" s="102"/>
      <c r="H18" s="102"/>
      <c r="I18" s="101"/>
      <c r="J18" s="102"/>
      <c r="K18" s="102"/>
      <c r="L18" s="101"/>
      <c r="M18" s="102"/>
      <c r="N18" s="102" t="str">
        <f t="shared" si="1"/>
        <v>&lt;Item Id="20017" Type="2" Name="coin hat" getImage="part_head_coinhat" Icon="" StoryBg="" AudioId="" Description="" PetType="" Image="" Audio="" Animation="" Preview=""/&gt;</v>
      </c>
      <c r="O18" s="109"/>
    </row>
    <row r="19" spans="1:15">
      <c r="A19" s="100">
        <f>Accessory!A20</f>
        <v>20018</v>
      </c>
      <c r="B19" s="101">
        <v>2</v>
      </c>
      <c r="C19" s="102" t="str">
        <f>Accessory!D20</f>
        <v>fan wing</v>
      </c>
      <c r="D19" s="102" t="str">
        <f>Accessory!E20</f>
        <v>part_wing_fan</v>
      </c>
      <c r="E19" s="102"/>
      <c r="F19" s="102"/>
      <c r="G19" s="102"/>
      <c r="H19" s="102"/>
      <c r="I19" s="101"/>
      <c r="J19" s="102"/>
      <c r="K19" s="102"/>
      <c r="L19" s="101"/>
      <c r="M19" s="102"/>
      <c r="N19" s="102" t="str">
        <f t="shared" si="1"/>
        <v>&lt;Item Id="20018" Type="2" Name="fan wing" getImage="part_wing_fan" Icon="" StoryBg="" AudioId="" Description="" PetType="" Image="" Audio="" Animation="" Preview=""/&gt;</v>
      </c>
      <c r="O19" s="109"/>
    </row>
    <row r="20" spans="1:15">
      <c r="A20" s="100">
        <f>Accessory!A21</f>
        <v>20019</v>
      </c>
      <c r="B20" s="101">
        <v>2</v>
      </c>
      <c r="C20" s="102" t="str">
        <f>Accessory!D21</f>
        <v>mouse spring</v>
      </c>
      <c r="D20" s="102" t="str">
        <f>Accessory!E21</f>
        <v>suit_yoyo_mousespring</v>
      </c>
      <c r="E20" s="102"/>
      <c r="F20" s="102"/>
      <c r="G20" s="102"/>
      <c r="H20" s="102"/>
      <c r="I20" s="101"/>
      <c r="J20" s="102"/>
      <c r="K20" s="102"/>
      <c r="L20" s="101"/>
      <c r="M20" s="102"/>
      <c r="N20" s="102" t="str">
        <f t="shared" si="1"/>
        <v>&lt;Item Id="20019" Type="2" Name="mouse spring" getImage="suit_yoyo_mousespring" Icon="" StoryBg="" AudioId="" Description="" PetType="" Image="" Audio="" Animation="" Preview=""/&gt;</v>
      </c>
      <c r="O20" s="109"/>
    </row>
    <row r="21" spans="1:15">
      <c r="A21" s="100">
        <f>Accessory!A22</f>
        <v>20020</v>
      </c>
      <c r="B21" s="101">
        <v>2</v>
      </c>
      <c r="C21" s="102" t="str">
        <f>Accessory!D22</f>
        <v>cloud02</v>
      </c>
      <c r="D21" s="102" t="str">
        <f>Accessory!E22</f>
        <v>elf_up_cloud02</v>
      </c>
      <c r="E21" s="102"/>
      <c r="F21" s="102"/>
      <c r="G21" s="102"/>
      <c r="H21" s="102"/>
      <c r="I21" s="101"/>
      <c r="J21" s="102"/>
      <c r="K21" s="102"/>
      <c r="L21" s="101"/>
      <c r="M21" s="102"/>
      <c r="N21" s="102" t="str">
        <f t="shared" si="1"/>
        <v>&lt;Item Id="20020" Type="2" Name="cloud02" getImage="elf_up_cloud02" Icon="" StoryBg="" AudioId="" Description="" PetType="" Image="" Audio="" Animation="" Preview=""/&gt;</v>
      </c>
      <c r="O21" s="109"/>
    </row>
    <row r="22" spans="1:15">
      <c r="A22" s="100">
        <f>Accessory!A23</f>
        <v>20021</v>
      </c>
      <c r="B22" s="101">
        <v>2</v>
      </c>
      <c r="C22" s="102" t="str">
        <f>Accessory!D23</f>
        <v>snowman02</v>
      </c>
      <c r="D22" s="102" t="str">
        <f>Accessory!E23</f>
        <v>elf_down_snowman02</v>
      </c>
      <c r="E22" s="102"/>
      <c r="F22" s="102"/>
      <c r="G22" s="102"/>
      <c r="H22" s="102"/>
      <c r="I22" s="101"/>
      <c r="J22" s="102"/>
      <c r="K22" s="102"/>
      <c r="L22" s="101"/>
      <c r="M22" s="102"/>
      <c r="N22" s="102" t="str">
        <f t="shared" si="1"/>
        <v>&lt;Item Id="20021" Type="2" Name="snowman02" getImage="elf_down_snowman02" Icon="" StoryBg="" AudioId="" Description="" PetType="" Image="" Audio="" Animation="" Preview=""/&gt;</v>
      </c>
      <c r="O22" s="109"/>
    </row>
    <row r="23" spans="1:15">
      <c r="A23" s="100">
        <f>Accessory!A24</f>
        <v>20022</v>
      </c>
      <c r="B23" s="101">
        <v>2</v>
      </c>
      <c r="C23" s="102" t="str">
        <f>Accessory!D24</f>
        <v>snowman03</v>
      </c>
      <c r="D23" s="102" t="str">
        <f>Accessory!E24</f>
        <v>elf_down_snowman03</v>
      </c>
      <c r="E23" s="102"/>
      <c r="F23" s="102"/>
      <c r="G23" s="102"/>
      <c r="H23" s="102"/>
      <c r="I23" s="101"/>
      <c r="J23" s="102"/>
      <c r="K23" s="102"/>
      <c r="L23" s="101"/>
      <c r="M23" s="102"/>
      <c r="N23" s="102" t="str">
        <f t="shared" si="1"/>
        <v>&lt;Item Id="20022" Type="2" Name="snowman03" getImage="elf_down_snowman03" Icon="" StoryBg="" AudioId="" Description="" PetType="" Image="" Audio="" Animation="" Preview=""/&gt;</v>
      </c>
      <c r="O23" s="109"/>
    </row>
    <row r="24" spans="1:15">
      <c r="A24" s="100">
        <f>Accessory!A25</f>
        <v>20023</v>
      </c>
      <c r="B24" s="101">
        <v>2</v>
      </c>
      <c r="C24" s="102" t="str">
        <f>Accessory!D25</f>
        <v>minions</v>
      </c>
      <c r="D24" s="102" t="str">
        <f>Accessory!E25</f>
        <v>elf_down_minions</v>
      </c>
      <c r="E24" s="102"/>
      <c r="F24" s="102"/>
      <c r="G24" s="102"/>
      <c r="H24" s="102"/>
      <c r="I24" s="101"/>
      <c r="J24" s="102"/>
      <c r="K24" s="102"/>
      <c r="L24" s="101"/>
      <c r="M24" s="102"/>
      <c r="N24" s="102" t="str">
        <f t="shared" si="1"/>
        <v>&lt;Item Id="20023" Type="2" Name="minions" getImage="elf_down_minions" Icon="" StoryBg="" AudioId="" Description="" PetType="" Image="" Audio="" Animation="" Preview=""/&gt;</v>
      </c>
      <c r="O24" s="109"/>
    </row>
    <row r="25" spans="1:15">
      <c r="A25" s="100">
        <f>Accessory!A26</f>
        <v>20024</v>
      </c>
      <c r="B25" s="101">
        <v>2</v>
      </c>
      <c r="C25" s="102" t="str">
        <f>Accessory!D26</f>
        <v>Batman</v>
      </c>
      <c r="D25" s="102" t="str">
        <f>Accessory!E26</f>
        <v>elf_down_Batman</v>
      </c>
      <c r="E25" s="102"/>
      <c r="F25" s="102"/>
      <c r="G25" s="102"/>
      <c r="H25" s="102"/>
      <c r="I25" s="101"/>
      <c r="J25" s="102"/>
      <c r="K25" s="102"/>
      <c r="L25" s="101"/>
      <c r="M25" s="102"/>
      <c r="N25" s="102" t="str">
        <f t="shared" si="1"/>
        <v>&lt;Item Id="20024" Type="2" Name="Batman" getImage="elf_down_Batman" Icon="" StoryBg="" AudioId="" Description="" PetType="" Image="" Audio="" Animation="" Preview=""/&gt;</v>
      </c>
      <c r="O25" s="109"/>
    </row>
    <row r="26" spans="1:15">
      <c r="A26" s="100">
        <f>Accessory!A27</f>
        <v>20025</v>
      </c>
      <c r="B26" s="101">
        <v>2</v>
      </c>
      <c r="C26" s="102" t="str">
        <f>Accessory!D27</f>
        <v>little mouse</v>
      </c>
      <c r="D26" s="102" t="str">
        <f>Accessory!E27</f>
        <v>elf_down_lmouse</v>
      </c>
      <c r="E26" s="102"/>
      <c r="F26" s="102"/>
      <c r="G26" s="102"/>
      <c r="H26" s="102"/>
      <c r="I26" s="101"/>
      <c r="J26" s="102"/>
      <c r="K26" s="102"/>
      <c r="L26" s="101"/>
      <c r="M26" s="102"/>
      <c r="N26" s="102" t="str">
        <f t="shared" si="1"/>
        <v>&lt;Item Id="20025" Type="2" Name="little mouse" getImage="elf_down_lmouse" Icon="" StoryBg="" AudioId="" Description="" PetType="" Image="" Audio="" Animation="" Preview=""/&gt;</v>
      </c>
      <c r="O26" s="109"/>
    </row>
    <row r="27" spans="1:15">
      <c r="A27" s="100">
        <f>Accessory!A28</f>
        <v>20026</v>
      </c>
      <c r="B27" s="101">
        <v>2</v>
      </c>
      <c r="C27" s="102" t="str">
        <f>Accessory!D28</f>
        <v>papercut mice</v>
      </c>
      <c r="D27" s="102" t="str">
        <f>Accessory!E28</f>
        <v>elf_down_papercut_mice</v>
      </c>
      <c r="E27" s="102"/>
      <c r="F27" s="102"/>
      <c r="G27" s="102"/>
      <c r="H27" s="102"/>
      <c r="I27" s="101"/>
      <c r="J27" s="102"/>
      <c r="K27" s="102"/>
      <c r="L27" s="101"/>
      <c r="M27" s="102"/>
      <c r="N27" s="102" t="str">
        <f t="shared" ref="N27:N33" si="2">"&lt;Item Id="""&amp;A27&amp;""" Type="""&amp;B27&amp;""" Name="""&amp;C27&amp;""" getImage="""&amp;D27&amp;""" Icon="""&amp;E27&amp;""" StoryBg="""&amp;F27&amp;""" AudioId="""&amp;G27&amp;""" Description="""&amp;H27&amp;""" PetType="""&amp;I27&amp;""" Image="""&amp;J27&amp;""" Audio="""&amp;K27&amp;""" Animation="""&amp;L27&amp;""" Preview="""&amp;M27&amp;"""/&gt;"</f>
        <v>&lt;Item Id="20026" Type="2" Name="papercut mice" getImage="elf_down_papercut_mice" Icon="" StoryBg="" AudioId="" Description="" PetType="" Image="" Audio="" Animation="" Preview=""/&gt;</v>
      </c>
      <c r="O27" s="109"/>
    </row>
    <row r="28" spans="1:15">
      <c r="A28" s="100">
        <f>Accessory!A29</f>
        <v>20027</v>
      </c>
      <c r="B28" s="101">
        <v>2</v>
      </c>
      <c r="C28" s="102" t="str">
        <f>Accessory!D29</f>
        <v>giftcap</v>
      </c>
      <c r="D28" s="102" t="str">
        <f>Accessory!E29</f>
        <v>part_ head_giftcap</v>
      </c>
      <c r="E28" s="102"/>
      <c r="F28" s="102"/>
      <c r="G28" s="102"/>
      <c r="H28" s="102"/>
      <c r="I28" s="101"/>
      <c r="J28" s="102"/>
      <c r="K28" s="102"/>
      <c r="L28" s="101"/>
      <c r="M28" s="102"/>
      <c r="N28" s="102" t="str">
        <f t="shared" si="2"/>
        <v>&lt;Item Id="20027" Type="2" Name="giftcap" getImage="part_ head_giftcap" Icon="" StoryBg="" AudioId="" Description="" PetType="" Image="" Audio="" Animation="" Preview=""/&gt;</v>
      </c>
      <c r="O28" s="109"/>
    </row>
    <row r="29" spans="1:15">
      <c r="A29" s="100">
        <f>Accessory!A30</f>
        <v>20028</v>
      </c>
      <c r="B29" s="101">
        <v>2</v>
      </c>
      <c r="C29" s="102" t="str">
        <f>Accessory!D30</f>
        <v>glasses</v>
      </c>
      <c r="D29" s="102" t="str">
        <f>Accessory!E30</f>
        <v>part_ head_glasses</v>
      </c>
      <c r="E29" s="102"/>
      <c r="F29" s="102"/>
      <c r="G29" s="102"/>
      <c r="H29" s="102"/>
      <c r="I29" s="101"/>
      <c r="J29" s="102"/>
      <c r="K29" s="102"/>
      <c r="L29" s="101"/>
      <c r="M29" s="102"/>
      <c r="N29" s="102" t="str">
        <f t="shared" si="2"/>
        <v>&lt;Item Id="20028" Type="2" Name="glasses" getImage="part_ head_glasses" Icon="" StoryBg="" AudioId="" Description="" PetType="" Image="" Audio="" Animation="" Preview=""/&gt;</v>
      </c>
      <c r="O29" s="109"/>
    </row>
    <row r="30" spans="1:15">
      <c r="A30" s="100">
        <f>Accessory!A31</f>
        <v>20029</v>
      </c>
      <c r="B30" s="101">
        <v>2</v>
      </c>
      <c r="C30" s="102" t="str">
        <f>Accessory!D31</f>
        <v>halo</v>
      </c>
      <c r="D30" s="102" t="str">
        <f>Accessory!E31</f>
        <v>part_ head_halo</v>
      </c>
      <c r="E30" s="102"/>
      <c r="F30" s="102"/>
      <c r="G30" s="102"/>
      <c r="H30" s="102"/>
      <c r="I30" s="101"/>
      <c r="J30" s="102"/>
      <c r="K30" s="102"/>
      <c r="L30" s="101"/>
      <c r="M30" s="102"/>
      <c r="N30" s="102" t="str">
        <f t="shared" si="2"/>
        <v>&lt;Item Id="20029" Type="2" Name="halo" getImage="part_ head_halo" Icon="" StoryBg="" AudioId="" Description="" PetType="" Image="" Audio="" Animation="" Preview=""/&gt;</v>
      </c>
      <c r="O30" s="109"/>
    </row>
    <row r="31" spans="1:15">
      <c r="A31" s="100">
        <f>Accessory!A32</f>
        <v>20030</v>
      </c>
      <c r="B31" s="101">
        <v>2</v>
      </c>
      <c r="C31" s="102" t="str">
        <f>Accessory!D32</f>
        <v>rose</v>
      </c>
      <c r="D31" s="102" t="str">
        <f>Accessory!E32</f>
        <v>part_ head_rose</v>
      </c>
      <c r="E31" s="102"/>
      <c r="F31" s="102"/>
      <c r="G31" s="102"/>
      <c r="H31" s="102"/>
      <c r="I31" s="101"/>
      <c r="J31" s="102"/>
      <c r="K31" s="102"/>
      <c r="L31" s="101"/>
      <c r="M31" s="102"/>
      <c r="N31" s="102" t="str">
        <f t="shared" si="2"/>
        <v>&lt;Item Id="20030" Type="2" Name="rose" getImage="part_ head_rose" Icon="" StoryBg="" AudioId="" Description="" PetType="" Image="" Audio="" Animation="" Preview=""/&gt;</v>
      </c>
      <c r="O31" s="109"/>
    </row>
    <row r="32" spans="1:15">
      <c r="A32" s="100">
        <f>Accessory!A33</f>
        <v>20031</v>
      </c>
      <c r="B32" s="101">
        <v>2</v>
      </c>
      <c r="C32" s="102" t="str">
        <f>Accessory!D33</f>
        <v>bow</v>
      </c>
      <c r="D32" s="102" t="str">
        <f>Accessory!E33</f>
        <v>part_ wing_bow</v>
      </c>
      <c r="E32" s="102"/>
      <c r="F32" s="102"/>
      <c r="G32" s="102"/>
      <c r="H32" s="102"/>
      <c r="I32" s="101"/>
      <c r="J32" s="102"/>
      <c r="K32" s="102"/>
      <c r="L32" s="101"/>
      <c r="M32" s="102"/>
      <c r="N32" s="102" t="str">
        <f t="shared" si="2"/>
        <v>&lt;Item Id="20031" Type="2" Name="bow" getImage="part_ wing_bow" Icon="" StoryBg="" AudioId="" Description="" PetType="" Image="" Audio="" Animation="" Preview=""/&gt;</v>
      </c>
      <c r="O32" s="109"/>
    </row>
    <row r="33" spans="1:15">
      <c r="A33" s="100">
        <f>Accessory!A34</f>
        <v>20032</v>
      </c>
      <c r="B33" s="101">
        <v>2</v>
      </c>
      <c r="C33" s="102" t="str">
        <f>Accessory!D34</f>
        <v>love</v>
      </c>
      <c r="D33" s="102" t="str">
        <f>Accessory!E34</f>
        <v>part_ wing_love</v>
      </c>
      <c r="E33" s="102"/>
      <c r="F33" s="102"/>
      <c r="G33" s="102"/>
      <c r="H33" s="102"/>
      <c r="I33" s="101"/>
      <c r="J33" s="102"/>
      <c r="K33" s="102"/>
      <c r="L33" s="101"/>
      <c r="M33" s="102"/>
      <c r="N33" s="102" t="str">
        <f t="shared" si="2"/>
        <v>&lt;Item Id="20032" Type="2" Name="love" getImage="part_ wing_love" Icon="" StoryBg="" AudioId="" Description="" PetType="" Image="" Audio="" Animation="" Preview=""/&gt;</v>
      </c>
      <c r="O33" s="109"/>
    </row>
    <row r="34" spans="1:15" ht="15.75">
      <c r="A34" s="223" t="s">
        <v>2452</v>
      </c>
      <c r="B34" s="223"/>
      <c r="C34" s="223"/>
      <c r="D34" s="223"/>
      <c r="E34" s="223"/>
      <c r="F34" s="223"/>
      <c r="G34" s="223"/>
      <c r="H34" s="223"/>
      <c r="I34" s="223"/>
      <c r="J34" s="223"/>
      <c r="K34" s="223"/>
      <c r="L34" s="223"/>
      <c r="M34" s="223"/>
      <c r="N34" s="223"/>
      <c r="O34" s="223"/>
    </row>
    <row r="35" spans="1:15">
      <c r="A35" s="103" t="str">
        <f>MID(O35,FIND("Item Id=""",O35,1)+9,5)</f>
        <v>40001</v>
      </c>
      <c r="B35" s="104" t="str">
        <f>MID(O35,FIND("Type=""",O35,1)+6,1)</f>
        <v>4</v>
      </c>
      <c r="C35" s="105" t="str">
        <f>MID(O35,FIND("Name=""",O35,1)+6,7)</f>
        <v>nim0101</v>
      </c>
      <c r="D35" s="105" t="str">
        <f>MID(O35,FIND("getImage=""",O35)+10,FIND(""" Icon=",O35)-FIND("getImage=""",O35)-10)</f>
        <v>Home_box_nim_ocean brim01 (1)</v>
      </c>
      <c r="E35" s="105" t="str">
        <f t="shared" ref="E35:E98" si="3">MID(O35,FIND("Icon=""",O35)+6,FIND(""" StoryBg=",O35)-FIND("Icon=""",O35)-6)</f>
        <v/>
      </c>
      <c r="F35" s="105" t="str">
        <f t="shared" ref="F35:F98" si="4">MID(O35,FIND("StoryBg=""",O35)+9,FIND(""" AudioId=",O35)-FIND("StoryBg=""",O35)-9)</f>
        <v/>
      </c>
      <c r="G35" s="105" t="str">
        <f t="shared" ref="G35:G98" si="5">MID(O35,FIND("AudioId=""",O35)+9,FIND(""" Description=",O35)-FIND("AudioId=""",O35)-9)</f>
        <v/>
      </c>
      <c r="H35" s="105" t="str">
        <f t="shared" ref="H35:H98" si="6">MID(O35,FIND("Description=""",O35)+13,FIND("""/&gt;",O35)-FIND("Description=""",O35)-13)</f>
        <v/>
      </c>
      <c r="I35" s="104">
        <v>1</v>
      </c>
      <c r="J35" s="105" t="s">
        <v>15</v>
      </c>
      <c r="K35" s="105" t="s">
        <v>16</v>
      </c>
      <c r="L35" s="104">
        <v>40001</v>
      </c>
      <c r="M35" s="105" t="s">
        <v>17</v>
      </c>
      <c r="N35" s="105" t="str">
        <f>"&lt;Item Id="""&amp;A35&amp;""" Type="""&amp;B35&amp;""" Name="""&amp;C35&amp;""" getImage="""&amp;D35&amp;""" Icon="""&amp;E35&amp;""" StoryBg="""&amp;F35&amp;""" AudioId="""&amp;G35&amp;""" Description="""&amp;H35&amp;""" PetType="""&amp;I35&amp;""" Image="""&amp;J35&amp;""" Audio="""&amp;K35&amp;""" Animation="""&amp;L35&amp;""" Preview="""&amp;M35&amp;"""/&gt;"</f>
        <v>&lt;Item Id="40001" Type="4" Name="nim0101" getImage="Home_box_nim_ocean brim01 (1)" Icon="" StoryBg="" AudioId="" Description="" PetType="1" Image="atom_icon0001" Audio="Sea/1-1-128" Animation="40001" Preview="Ocean/imgNim01011"/&gt;</v>
      </c>
      <c r="O35" s="110" t="s">
        <v>18</v>
      </c>
    </row>
    <row r="36" spans="1:15">
      <c r="A36" s="103" t="str">
        <f t="shared" ref="A36:A99" si="7">MID(O36,FIND("Item Id=""",O36,1)+9,5)</f>
        <v>40002</v>
      </c>
      <c r="B36" s="104" t="str">
        <f t="shared" ref="B36:B99" si="8">MID(O36,FIND("Type=""",O36,1)+6,1)</f>
        <v>4</v>
      </c>
      <c r="C36" s="105" t="str">
        <f t="shared" ref="C36:C99" si="9">MID(O36,FIND("Name=""",O36,1)+6,7)</f>
        <v>nim0102</v>
      </c>
      <c r="D36" s="105" t="str">
        <f t="shared" ref="D36:D99" si="10">MID(O36,FIND("getImage=""",O36)+10,FIND(""" Icon=",O36)-FIND("getImage=""",O36)-10)</f>
        <v>Home_box_nim_ocean brim02 (1)</v>
      </c>
      <c r="E36" s="105" t="str">
        <f t="shared" si="3"/>
        <v/>
      </c>
      <c r="F36" s="105" t="str">
        <f t="shared" si="4"/>
        <v/>
      </c>
      <c r="G36" s="105" t="str">
        <f t="shared" si="5"/>
        <v/>
      </c>
      <c r="H36" s="105" t="str">
        <f t="shared" si="6"/>
        <v/>
      </c>
      <c r="I36" s="104">
        <v>1</v>
      </c>
      <c r="J36" s="105" t="s">
        <v>19</v>
      </c>
      <c r="K36" s="105" t="s">
        <v>20</v>
      </c>
      <c r="L36" s="104">
        <v>40002</v>
      </c>
      <c r="M36" s="105" t="s">
        <v>21</v>
      </c>
      <c r="N36" s="105" t="str">
        <f t="shared" ref="N36:N99" si="11">"&lt;Item Id="""&amp;A36&amp;""" Type="""&amp;B36&amp;""" Name="""&amp;C36&amp;""" getImage="""&amp;D36&amp;""" Icon="""&amp;E36&amp;""" StoryBg="""&amp;F36&amp;""" AudioId="""&amp;G36&amp;""" Description="""&amp;H36&amp;""" PetType="""&amp;I36&amp;""" Image="""&amp;J36&amp;""" Audio="""&amp;K36&amp;""" Animation="""&amp;L36&amp;""" Preview="""&amp;M36&amp;"""/&gt;"</f>
        <v>&lt;Item Id="40002" Type="4" Name="nim0102" getImage="Home_box_nim_ocean brim02 (1)" Icon="" StoryBg="" AudioId="" Description="" PetType="1" Image="atom_icon0022" Audio="Sea/1-2-128" Animation="40002" Preview="Ocean/imgNim01012"/&gt;</v>
      </c>
      <c r="O36" s="110" t="s">
        <v>22</v>
      </c>
    </row>
    <row r="37" spans="1:15">
      <c r="A37" s="103" t="str">
        <f t="shared" si="7"/>
        <v>40003</v>
      </c>
      <c r="B37" s="104" t="str">
        <f t="shared" si="8"/>
        <v>4</v>
      </c>
      <c r="C37" s="105" t="str">
        <f t="shared" si="9"/>
        <v>nim0103</v>
      </c>
      <c r="D37" s="105" t="str">
        <f t="shared" si="10"/>
        <v>Home_box_nim_ocean brim01 (2)</v>
      </c>
      <c r="E37" s="105" t="str">
        <f t="shared" si="3"/>
        <v/>
      </c>
      <c r="F37" s="105" t="str">
        <f t="shared" si="4"/>
        <v/>
      </c>
      <c r="G37" s="105" t="str">
        <f t="shared" si="5"/>
        <v/>
      </c>
      <c r="H37" s="105" t="str">
        <f t="shared" si="6"/>
        <v/>
      </c>
      <c r="I37" s="104">
        <v>1</v>
      </c>
      <c r="J37" s="105" t="s">
        <v>23</v>
      </c>
      <c r="K37" s="105" t="s">
        <v>24</v>
      </c>
      <c r="L37" s="104">
        <v>40003</v>
      </c>
      <c r="M37" s="105" t="s">
        <v>25</v>
      </c>
      <c r="N37" s="105" t="str">
        <f t="shared" si="11"/>
        <v>&lt;Item Id="40003" Type="4" Name="nim0103" getImage="Home_box_nim_ocean brim01 (2)" Icon="" StoryBg="" AudioId="" Description="" PetType="1" Image="atom_icon0002" Audio="Sea/2-1-128" Animation="40003" Preview="Ocean/imgNim01021"/&gt;</v>
      </c>
      <c r="O37" s="110" t="s">
        <v>26</v>
      </c>
    </row>
    <row r="38" spans="1:15">
      <c r="A38" s="103" t="str">
        <f t="shared" si="7"/>
        <v>40004</v>
      </c>
      <c r="B38" s="104" t="str">
        <f t="shared" si="8"/>
        <v>4</v>
      </c>
      <c r="C38" s="105" t="str">
        <f t="shared" si="9"/>
        <v>nim0104</v>
      </c>
      <c r="D38" s="105" t="str">
        <f t="shared" si="10"/>
        <v>Home_box_nim_ocean brim02 (2)</v>
      </c>
      <c r="E38" s="105" t="str">
        <f t="shared" si="3"/>
        <v/>
      </c>
      <c r="F38" s="105" t="str">
        <f t="shared" si="4"/>
        <v/>
      </c>
      <c r="G38" s="105" t="str">
        <f t="shared" si="5"/>
        <v/>
      </c>
      <c r="H38" s="105" t="str">
        <f t="shared" si="6"/>
        <v/>
      </c>
      <c r="I38" s="104">
        <v>1</v>
      </c>
      <c r="J38" s="105" t="s">
        <v>27</v>
      </c>
      <c r="K38" s="105" t="s">
        <v>28</v>
      </c>
      <c r="L38" s="104">
        <v>40004</v>
      </c>
      <c r="M38" s="105" t="s">
        <v>29</v>
      </c>
      <c r="N38" s="105" t="str">
        <f t="shared" si="11"/>
        <v>&lt;Item Id="40004" Type="4" Name="nim0104" getImage="Home_box_nim_ocean brim02 (2)" Icon="" StoryBg="" AudioId="" Description="" PetType="1" Image="atom_icon0023" Audio="Sea/2-2-128" Animation="40004" Preview="Ocean/imgNim01022"/&gt;</v>
      </c>
      <c r="O38" s="110" t="s">
        <v>30</v>
      </c>
    </row>
    <row r="39" spans="1:15">
      <c r="A39" s="103" t="str">
        <f t="shared" si="7"/>
        <v>40005</v>
      </c>
      <c r="B39" s="104" t="str">
        <f t="shared" si="8"/>
        <v>4</v>
      </c>
      <c r="C39" s="105" t="str">
        <f t="shared" si="9"/>
        <v>nim0105</v>
      </c>
      <c r="D39" s="105" t="str">
        <f t="shared" si="10"/>
        <v>Home_box_nim_ocean brim01 (3)</v>
      </c>
      <c r="E39" s="105" t="str">
        <f t="shared" si="3"/>
        <v/>
      </c>
      <c r="F39" s="105" t="str">
        <f t="shared" si="4"/>
        <v/>
      </c>
      <c r="G39" s="105" t="str">
        <f t="shared" si="5"/>
        <v/>
      </c>
      <c r="H39" s="105" t="str">
        <f t="shared" si="6"/>
        <v/>
      </c>
      <c r="I39" s="104">
        <v>1</v>
      </c>
      <c r="J39" s="105" t="s">
        <v>31</v>
      </c>
      <c r="K39" s="105" t="s">
        <v>32</v>
      </c>
      <c r="L39" s="104">
        <v>40005</v>
      </c>
      <c r="M39" s="105" t="s">
        <v>33</v>
      </c>
      <c r="N39" s="105" t="str">
        <f t="shared" si="11"/>
        <v>&lt;Item Id="40005" Type="4" Name="nim0105" getImage="Home_box_nim_ocean brim01 (3)" Icon="" StoryBg="" AudioId="" Description="" PetType="1" Image="atom_icon0003" Audio="Sea/3-1-128" Animation="40005" Preview="Ocean/imgNim01031"/&gt;</v>
      </c>
      <c r="O39" s="110" t="s">
        <v>34</v>
      </c>
    </row>
    <row r="40" spans="1:15">
      <c r="A40" s="103" t="str">
        <f t="shared" si="7"/>
        <v>40006</v>
      </c>
      <c r="B40" s="104" t="str">
        <f t="shared" si="8"/>
        <v>4</v>
      </c>
      <c r="C40" s="105" t="str">
        <f t="shared" si="9"/>
        <v>nim0106</v>
      </c>
      <c r="D40" s="105" t="str">
        <f t="shared" si="10"/>
        <v>Home_box_nim_ocean brim02 (3)</v>
      </c>
      <c r="E40" s="105" t="str">
        <f t="shared" si="3"/>
        <v/>
      </c>
      <c r="F40" s="105" t="str">
        <f t="shared" si="4"/>
        <v/>
      </c>
      <c r="G40" s="105" t="str">
        <f t="shared" si="5"/>
        <v/>
      </c>
      <c r="H40" s="105" t="str">
        <f t="shared" si="6"/>
        <v/>
      </c>
      <c r="I40" s="104">
        <v>1</v>
      </c>
      <c r="J40" s="105" t="s">
        <v>35</v>
      </c>
      <c r="K40" s="105" t="s">
        <v>36</v>
      </c>
      <c r="L40" s="104">
        <v>40006</v>
      </c>
      <c r="M40" s="105" t="s">
        <v>37</v>
      </c>
      <c r="N40" s="105" t="str">
        <f t="shared" si="11"/>
        <v>&lt;Item Id="40006" Type="4" Name="nim0106" getImage="Home_box_nim_ocean brim02 (3)" Icon="" StoryBg="" AudioId="" Description="" PetType="1" Image="atom_icon0024" Audio="Sea/3-2-128" Animation="40006" Preview="Ocean/imgNim01032"/&gt;</v>
      </c>
      <c r="O40" s="110" t="s">
        <v>38</v>
      </c>
    </row>
    <row r="41" spans="1:15">
      <c r="A41" s="103" t="str">
        <f t="shared" si="7"/>
        <v>40007</v>
      </c>
      <c r="B41" s="104" t="str">
        <f t="shared" si="8"/>
        <v>4</v>
      </c>
      <c r="C41" s="105" t="str">
        <f t="shared" si="9"/>
        <v>nim0107</v>
      </c>
      <c r="D41" s="105" t="str">
        <f t="shared" si="10"/>
        <v>Home_box_nim_ocean brim01 (4)</v>
      </c>
      <c r="E41" s="105" t="str">
        <f t="shared" si="3"/>
        <v/>
      </c>
      <c r="F41" s="105" t="str">
        <f t="shared" si="4"/>
        <v/>
      </c>
      <c r="G41" s="105" t="str">
        <f t="shared" si="5"/>
        <v/>
      </c>
      <c r="H41" s="105" t="str">
        <f t="shared" si="6"/>
        <v/>
      </c>
      <c r="I41" s="104">
        <v>1</v>
      </c>
      <c r="J41" s="105" t="s">
        <v>39</v>
      </c>
      <c r="K41" s="105" t="s">
        <v>40</v>
      </c>
      <c r="L41" s="104">
        <v>40007</v>
      </c>
      <c r="M41" s="105" t="s">
        <v>41</v>
      </c>
      <c r="N41" s="105" t="str">
        <f t="shared" si="11"/>
        <v>&lt;Item Id="40007" Type="4" Name="nim0107" getImage="Home_box_nim_ocean brim01 (4)" Icon="" StoryBg="" AudioId="" Description="" PetType="1" Image="atom_icon0004" Audio="Sea/4-1-128" Animation="40007" Preview="Ocean/imgNim01041"/&gt;</v>
      </c>
      <c r="O41" s="110" t="s">
        <v>42</v>
      </c>
    </row>
    <row r="42" spans="1:15">
      <c r="A42" s="103" t="str">
        <f t="shared" si="7"/>
        <v>40008</v>
      </c>
      <c r="B42" s="104" t="str">
        <f t="shared" si="8"/>
        <v>4</v>
      </c>
      <c r="C42" s="105" t="str">
        <f t="shared" si="9"/>
        <v>nim0108</v>
      </c>
      <c r="D42" s="105" t="str">
        <f t="shared" si="10"/>
        <v>Home_box_nim_ocean brim02 (4)</v>
      </c>
      <c r="E42" s="105" t="str">
        <f t="shared" si="3"/>
        <v/>
      </c>
      <c r="F42" s="105" t="str">
        <f t="shared" si="4"/>
        <v/>
      </c>
      <c r="G42" s="105" t="str">
        <f t="shared" si="5"/>
        <v/>
      </c>
      <c r="H42" s="105" t="str">
        <f t="shared" si="6"/>
        <v/>
      </c>
      <c r="I42" s="104">
        <v>1</v>
      </c>
      <c r="J42" s="105" t="s">
        <v>43</v>
      </c>
      <c r="K42" s="105" t="s">
        <v>44</v>
      </c>
      <c r="L42" s="104">
        <v>40008</v>
      </c>
      <c r="M42" s="105" t="s">
        <v>45</v>
      </c>
      <c r="N42" s="105" t="str">
        <f t="shared" si="11"/>
        <v>&lt;Item Id="40008" Type="4" Name="nim0108" getImage="Home_box_nim_ocean brim02 (4)" Icon="" StoryBg="" AudioId="" Description="" PetType="1" Image="atom_icon0025" Audio="Sea/4-2-128" Animation="40008" Preview="Ocean/imgNim01042"/&gt;</v>
      </c>
      <c r="O42" s="110" t="s">
        <v>46</v>
      </c>
    </row>
    <row r="43" spans="1:15">
      <c r="A43" s="103" t="str">
        <f t="shared" si="7"/>
        <v>40009</v>
      </c>
      <c r="B43" s="104" t="str">
        <f t="shared" si="8"/>
        <v>4</v>
      </c>
      <c r="C43" s="105" t="str">
        <f t="shared" si="9"/>
        <v>nim0109</v>
      </c>
      <c r="D43" s="105" t="str">
        <f t="shared" si="10"/>
        <v>Home_box_nim_ocean brim01 (5)</v>
      </c>
      <c r="E43" s="105" t="str">
        <f t="shared" si="3"/>
        <v/>
      </c>
      <c r="F43" s="105" t="str">
        <f t="shared" si="4"/>
        <v/>
      </c>
      <c r="G43" s="105" t="str">
        <f t="shared" si="5"/>
        <v/>
      </c>
      <c r="H43" s="105" t="str">
        <f t="shared" si="6"/>
        <v/>
      </c>
      <c r="I43" s="104">
        <v>1</v>
      </c>
      <c r="J43" s="105" t="s">
        <v>47</v>
      </c>
      <c r="K43" s="105" t="s">
        <v>48</v>
      </c>
      <c r="L43" s="104">
        <v>40009</v>
      </c>
      <c r="M43" s="105" t="s">
        <v>49</v>
      </c>
      <c r="N43" s="105" t="str">
        <f t="shared" si="11"/>
        <v>&lt;Item Id="40009" Type="4" Name="nim0109" getImage="Home_box_nim_ocean brim01 (5)" Icon="" StoryBg="" AudioId="" Description="" PetType="1" Image="atom_icon0005" Audio="Sea/5-1-128" Animation="40009" Preview="Ocean/imgNim01051"/&gt;</v>
      </c>
      <c r="O43" s="110" t="s">
        <v>50</v>
      </c>
    </row>
    <row r="44" spans="1:15">
      <c r="A44" s="103" t="str">
        <f t="shared" si="7"/>
        <v>40010</v>
      </c>
      <c r="B44" s="104" t="str">
        <f t="shared" si="8"/>
        <v>4</v>
      </c>
      <c r="C44" s="105" t="str">
        <f t="shared" si="9"/>
        <v>nim0110</v>
      </c>
      <c r="D44" s="105" t="str">
        <f t="shared" si="10"/>
        <v>Home_box_nim_ocean brim02 (5)</v>
      </c>
      <c r="E44" s="105" t="str">
        <f t="shared" si="3"/>
        <v/>
      </c>
      <c r="F44" s="105" t="str">
        <f t="shared" si="4"/>
        <v/>
      </c>
      <c r="G44" s="105" t="str">
        <f t="shared" si="5"/>
        <v/>
      </c>
      <c r="H44" s="105" t="str">
        <f t="shared" si="6"/>
        <v/>
      </c>
      <c r="I44" s="104">
        <v>1</v>
      </c>
      <c r="J44" s="105" t="s">
        <v>51</v>
      </c>
      <c r="K44" s="105" t="s">
        <v>52</v>
      </c>
      <c r="L44" s="104">
        <v>40010</v>
      </c>
      <c r="M44" s="105" t="s">
        <v>53</v>
      </c>
      <c r="N44" s="105" t="str">
        <f t="shared" si="11"/>
        <v>&lt;Item Id="40010" Type="4" Name="nim0110" getImage="Home_box_nim_ocean brim02 (5)" Icon="" StoryBg="" AudioId="" Description="" PetType="1" Image="atom_icon0026" Audio="Sea/5-2-128" Animation="40010" Preview="Ocean/imgNim01052"/&gt;</v>
      </c>
      <c r="O44" s="110" t="s">
        <v>54</v>
      </c>
    </row>
    <row r="45" spans="1:15">
      <c r="A45" s="103" t="str">
        <f t="shared" si="7"/>
        <v>40011</v>
      </c>
      <c r="B45" s="104" t="str">
        <f t="shared" si="8"/>
        <v>4</v>
      </c>
      <c r="C45" s="105" t="str">
        <f t="shared" si="9"/>
        <v>nim0111</v>
      </c>
      <c r="D45" s="105" t="str">
        <f t="shared" si="10"/>
        <v>Home_box_nim_ocean brim01 (6)</v>
      </c>
      <c r="E45" s="105" t="str">
        <f t="shared" si="3"/>
        <v/>
      </c>
      <c r="F45" s="105" t="str">
        <f t="shared" si="4"/>
        <v/>
      </c>
      <c r="G45" s="105" t="str">
        <f t="shared" si="5"/>
        <v/>
      </c>
      <c r="H45" s="105" t="str">
        <f t="shared" si="6"/>
        <v/>
      </c>
      <c r="I45" s="104">
        <v>1</v>
      </c>
      <c r="J45" s="105" t="s">
        <v>55</v>
      </c>
      <c r="K45" s="105" t="s">
        <v>56</v>
      </c>
      <c r="L45" s="104">
        <v>40011</v>
      </c>
      <c r="M45" s="105" t="s">
        <v>57</v>
      </c>
      <c r="N45" s="105" t="str">
        <f t="shared" si="11"/>
        <v>&lt;Item Id="40011" Type="4" Name="nim0111" getImage="Home_box_nim_ocean brim01 (6)" Icon="" StoryBg="" AudioId="" Description="" PetType="1" Image="atom_icon0006" Audio="Sea/6-1-128" Animation="40011" Preview="Ocean/imgNim01061"/&gt;</v>
      </c>
      <c r="O45" s="110" t="s">
        <v>58</v>
      </c>
    </row>
    <row r="46" spans="1:15">
      <c r="A46" s="103" t="str">
        <f t="shared" si="7"/>
        <v>40012</v>
      </c>
      <c r="B46" s="104" t="str">
        <f t="shared" si="8"/>
        <v>4</v>
      </c>
      <c r="C46" s="105" t="str">
        <f t="shared" si="9"/>
        <v>nim0112</v>
      </c>
      <c r="D46" s="105" t="str">
        <f t="shared" si="10"/>
        <v>Home_box_nim_ocean brim02 (6)</v>
      </c>
      <c r="E46" s="105" t="str">
        <f t="shared" si="3"/>
        <v/>
      </c>
      <c r="F46" s="105" t="str">
        <f t="shared" si="4"/>
        <v/>
      </c>
      <c r="G46" s="105" t="str">
        <f t="shared" si="5"/>
        <v/>
      </c>
      <c r="H46" s="105" t="str">
        <f t="shared" si="6"/>
        <v/>
      </c>
      <c r="I46" s="104">
        <v>1</v>
      </c>
      <c r="J46" s="105" t="s">
        <v>59</v>
      </c>
      <c r="K46" s="105" t="s">
        <v>60</v>
      </c>
      <c r="L46" s="104">
        <v>40012</v>
      </c>
      <c r="M46" s="105" t="s">
        <v>61</v>
      </c>
      <c r="N46" s="105" t="str">
        <f t="shared" si="11"/>
        <v>&lt;Item Id="40012" Type="4" Name="nim0112" getImage="Home_box_nim_ocean brim02 (6)" Icon="" StoryBg="" AudioId="" Description="" PetType="1" Image="atom_icon0027" Audio="Sea/6-2-128" Animation="40012" Preview="Ocean/imgNim01062"/&gt;</v>
      </c>
      <c r="O46" s="110" t="s">
        <v>62</v>
      </c>
    </row>
    <row r="47" spans="1:15">
      <c r="A47" s="103" t="str">
        <f t="shared" si="7"/>
        <v>40013</v>
      </c>
      <c r="B47" s="104" t="str">
        <f t="shared" si="8"/>
        <v>4</v>
      </c>
      <c r="C47" s="105" t="str">
        <f t="shared" si="9"/>
        <v>nim0113</v>
      </c>
      <c r="D47" s="105" t="str">
        <f t="shared" si="10"/>
        <v>Home_box_nim_ocean brim01 (7)</v>
      </c>
      <c r="E47" s="105" t="str">
        <f t="shared" si="3"/>
        <v/>
      </c>
      <c r="F47" s="105" t="str">
        <f t="shared" si="4"/>
        <v/>
      </c>
      <c r="G47" s="105" t="str">
        <f t="shared" si="5"/>
        <v/>
      </c>
      <c r="H47" s="105" t="str">
        <f t="shared" si="6"/>
        <v/>
      </c>
      <c r="I47" s="104">
        <v>1</v>
      </c>
      <c r="J47" s="105" t="s">
        <v>63</v>
      </c>
      <c r="K47" s="105" t="s">
        <v>64</v>
      </c>
      <c r="L47" s="104">
        <v>40013</v>
      </c>
      <c r="M47" s="105" t="s">
        <v>65</v>
      </c>
      <c r="N47" s="105" t="str">
        <f t="shared" si="11"/>
        <v>&lt;Item Id="40013" Type="4" Name="nim0113" getImage="Home_box_nim_ocean brim01 (7)" Icon="" StoryBg="" AudioId="" Description="" PetType="1" Image="atom_icon0007" Audio="Sea/7-1-128" Animation="40013" Preview="Ocean/imgNim01071"/&gt;</v>
      </c>
      <c r="O47" s="110" t="s">
        <v>66</v>
      </c>
    </row>
    <row r="48" spans="1:15">
      <c r="A48" s="103" t="str">
        <f t="shared" si="7"/>
        <v>40014</v>
      </c>
      <c r="B48" s="104" t="str">
        <f t="shared" si="8"/>
        <v>4</v>
      </c>
      <c r="C48" s="105" t="str">
        <f t="shared" si="9"/>
        <v>nim0114</v>
      </c>
      <c r="D48" s="105" t="str">
        <f t="shared" si="10"/>
        <v>Home_box_nim_ocean brim02 (7)</v>
      </c>
      <c r="E48" s="105" t="str">
        <f t="shared" si="3"/>
        <v/>
      </c>
      <c r="F48" s="105" t="str">
        <f t="shared" si="4"/>
        <v/>
      </c>
      <c r="G48" s="105" t="str">
        <f t="shared" si="5"/>
        <v/>
      </c>
      <c r="H48" s="105" t="str">
        <f t="shared" si="6"/>
        <v/>
      </c>
      <c r="I48" s="104">
        <v>1</v>
      </c>
      <c r="J48" s="105" t="s">
        <v>67</v>
      </c>
      <c r="K48" s="105" t="s">
        <v>68</v>
      </c>
      <c r="L48" s="104">
        <v>40014</v>
      </c>
      <c r="M48" s="105" t="s">
        <v>69</v>
      </c>
      <c r="N48" s="105" t="str">
        <f t="shared" si="11"/>
        <v>&lt;Item Id="40014" Type="4" Name="nim0114" getImage="Home_box_nim_ocean brim02 (7)" Icon="" StoryBg="" AudioId="" Description="" PetType="1" Image="atom_icon0028" Audio="Sea/7-2-128" Animation="40014" Preview="Ocean/imgNim01072"/&gt;</v>
      </c>
      <c r="O48" s="110" t="s">
        <v>70</v>
      </c>
    </row>
    <row r="49" spans="1:15">
      <c r="A49" s="103" t="str">
        <f t="shared" si="7"/>
        <v>40015</v>
      </c>
      <c r="B49" s="104" t="str">
        <f t="shared" si="8"/>
        <v>4</v>
      </c>
      <c r="C49" s="105" t="str">
        <f t="shared" si="9"/>
        <v>nim0115</v>
      </c>
      <c r="D49" s="105" t="str">
        <f t="shared" si="10"/>
        <v>Home_box_nim_ocean brim01 (8)</v>
      </c>
      <c r="E49" s="105" t="str">
        <f t="shared" si="3"/>
        <v/>
      </c>
      <c r="F49" s="105" t="str">
        <f t="shared" si="4"/>
        <v/>
      </c>
      <c r="G49" s="105" t="str">
        <f t="shared" si="5"/>
        <v/>
      </c>
      <c r="H49" s="105" t="str">
        <f t="shared" si="6"/>
        <v/>
      </c>
      <c r="I49" s="104">
        <v>1</v>
      </c>
      <c r="J49" s="105" t="s">
        <v>71</v>
      </c>
      <c r="K49" s="105" t="s">
        <v>72</v>
      </c>
      <c r="L49" s="104">
        <v>40015</v>
      </c>
      <c r="M49" s="105" t="s">
        <v>73</v>
      </c>
      <c r="N49" s="105" t="str">
        <f t="shared" si="11"/>
        <v>&lt;Item Id="40015" Type="4" Name="nim0115" getImage="Home_box_nim_ocean brim01 (8)" Icon="" StoryBg="" AudioId="" Description="" PetType="1" Image="atom_icon0008" Audio="Sea/8-1-128" Animation="40015" Preview="Ocean/imgNim01081"/&gt;</v>
      </c>
      <c r="O49" s="110" t="s">
        <v>74</v>
      </c>
    </row>
    <row r="50" spans="1:15">
      <c r="A50" s="103" t="str">
        <f t="shared" si="7"/>
        <v>40016</v>
      </c>
      <c r="B50" s="104" t="str">
        <f t="shared" si="8"/>
        <v>4</v>
      </c>
      <c r="C50" s="105" t="str">
        <f t="shared" si="9"/>
        <v>nim0116</v>
      </c>
      <c r="D50" s="105" t="str">
        <f t="shared" si="10"/>
        <v>Home_box_nim_ocean brim02 (8)</v>
      </c>
      <c r="E50" s="105" t="str">
        <f t="shared" si="3"/>
        <v/>
      </c>
      <c r="F50" s="105" t="str">
        <f t="shared" si="4"/>
        <v/>
      </c>
      <c r="G50" s="105" t="str">
        <f t="shared" si="5"/>
        <v/>
      </c>
      <c r="H50" s="105" t="str">
        <f t="shared" si="6"/>
        <v/>
      </c>
      <c r="I50" s="104">
        <v>1</v>
      </c>
      <c r="J50" s="105" t="s">
        <v>75</v>
      </c>
      <c r="K50" s="105" t="s">
        <v>76</v>
      </c>
      <c r="L50" s="104">
        <v>40016</v>
      </c>
      <c r="M50" s="105" t="s">
        <v>77</v>
      </c>
      <c r="N50" s="105" t="str">
        <f t="shared" si="11"/>
        <v>&lt;Item Id="40016" Type="4" Name="nim0116" getImage="Home_box_nim_ocean brim02 (8)" Icon="" StoryBg="" AudioId="" Description="" PetType="1" Image="atom_icon0029" Audio="Sea/8-2-128" Animation="40016" Preview="Ocean/imgNim01082"/&gt;</v>
      </c>
      <c r="O50" s="110" t="s">
        <v>78</v>
      </c>
    </row>
    <row r="51" spans="1:15">
      <c r="A51" s="103" t="str">
        <f t="shared" si="7"/>
        <v>40017</v>
      </c>
      <c r="B51" s="104" t="str">
        <f t="shared" si="8"/>
        <v>4</v>
      </c>
      <c r="C51" s="105" t="str">
        <f t="shared" si="9"/>
        <v>nim0117</v>
      </c>
      <c r="D51" s="105" t="str">
        <f t="shared" si="10"/>
        <v>Home_box_nim_ocean brim01 (9)</v>
      </c>
      <c r="E51" s="105" t="str">
        <f t="shared" si="3"/>
        <v/>
      </c>
      <c r="F51" s="105" t="str">
        <f t="shared" si="4"/>
        <v/>
      </c>
      <c r="G51" s="105" t="str">
        <f t="shared" si="5"/>
        <v/>
      </c>
      <c r="H51" s="105" t="str">
        <f t="shared" si="6"/>
        <v/>
      </c>
      <c r="I51" s="104">
        <v>1</v>
      </c>
      <c r="J51" s="105" t="s">
        <v>79</v>
      </c>
      <c r="K51" s="105" t="s">
        <v>80</v>
      </c>
      <c r="L51" s="104">
        <v>40017</v>
      </c>
      <c r="M51" s="105" t="s">
        <v>81</v>
      </c>
      <c r="N51" s="105" t="str">
        <f t="shared" si="11"/>
        <v>&lt;Item Id="40017" Type="4" Name="nim0117" getImage="Home_box_nim_ocean brim01 (9)" Icon="" StoryBg="" AudioId="" Description="" PetType="1" Image="atom_icon0009" Audio="Sea/9-1-128" Animation="40017" Preview="Ocean/imgNim01091"/&gt;</v>
      </c>
      <c r="O51" s="110" t="s">
        <v>82</v>
      </c>
    </row>
    <row r="52" spans="1:15">
      <c r="A52" s="103" t="str">
        <f t="shared" si="7"/>
        <v>40018</v>
      </c>
      <c r="B52" s="104" t="str">
        <f t="shared" si="8"/>
        <v>4</v>
      </c>
      <c r="C52" s="105" t="str">
        <f t="shared" si="9"/>
        <v>nim0118</v>
      </c>
      <c r="D52" s="105" t="str">
        <f t="shared" si="10"/>
        <v>Home_box_nim_ocean brim02 (9)</v>
      </c>
      <c r="E52" s="105" t="str">
        <f t="shared" si="3"/>
        <v/>
      </c>
      <c r="F52" s="105" t="str">
        <f t="shared" si="4"/>
        <v/>
      </c>
      <c r="G52" s="105" t="str">
        <f t="shared" si="5"/>
        <v/>
      </c>
      <c r="H52" s="105" t="str">
        <f t="shared" si="6"/>
        <v/>
      </c>
      <c r="I52" s="104">
        <v>1</v>
      </c>
      <c r="J52" s="105" t="s">
        <v>83</v>
      </c>
      <c r="K52" s="105" t="s">
        <v>84</v>
      </c>
      <c r="L52" s="104">
        <v>40018</v>
      </c>
      <c r="M52" s="105" t="s">
        <v>85</v>
      </c>
      <c r="N52" s="105" t="str">
        <f t="shared" si="11"/>
        <v>&lt;Item Id="40018" Type="4" Name="nim0118" getImage="Home_box_nim_ocean brim02 (9)" Icon="" StoryBg="" AudioId="" Description="" PetType="1" Image="atom_icon0030" Audio="Sea/9-2-128" Animation="40018" Preview="Ocean/imgNim01092"/&gt;</v>
      </c>
      <c r="O52" s="110" t="s">
        <v>86</v>
      </c>
    </row>
    <row r="53" spans="1:15">
      <c r="A53" s="103" t="str">
        <f t="shared" si="7"/>
        <v>40019</v>
      </c>
      <c r="B53" s="104" t="str">
        <f t="shared" si="8"/>
        <v>4</v>
      </c>
      <c r="C53" s="105" t="str">
        <f t="shared" si="9"/>
        <v>nim0119</v>
      </c>
      <c r="D53" s="105" t="str">
        <f t="shared" si="10"/>
        <v>Home_box_nim_ocean brim01 (10)</v>
      </c>
      <c r="E53" s="105" t="str">
        <f t="shared" si="3"/>
        <v/>
      </c>
      <c r="F53" s="105" t="str">
        <f t="shared" si="4"/>
        <v/>
      </c>
      <c r="G53" s="105" t="str">
        <f t="shared" si="5"/>
        <v/>
      </c>
      <c r="H53" s="105" t="str">
        <f t="shared" si="6"/>
        <v/>
      </c>
      <c r="I53" s="104">
        <v>1</v>
      </c>
      <c r="J53" s="105" t="s">
        <v>87</v>
      </c>
      <c r="K53" s="105" t="s">
        <v>88</v>
      </c>
      <c r="L53" s="104">
        <v>40019</v>
      </c>
      <c r="M53" s="105" t="s">
        <v>89</v>
      </c>
      <c r="N53" s="105" t="str">
        <f t="shared" si="11"/>
        <v>&lt;Item Id="40019" Type="4" Name="nim0119" getImage="Home_box_nim_ocean brim01 (10)" Icon="" StoryBg="" AudioId="" Description="" PetType="1" Image="atom_icon0010" Audio="Sea/10-1-128" Animation="40019" Preview="Ocean/imgNim01101"/&gt;</v>
      </c>
      <c r="O53" s="110" t="s">
        <v>90</v>
      </c>
    </row>
    <row r="54" spans="1:15">
      <c r="A54" s="103" t="str">
        <f t="shared" si="7"/>
        <v>40020</v>
      </c>
      <c r="B54" s="104" t="str">
        <f t="shared" si="8"/>
        <v>4</v>
      </c>
      <c r="C54" s="105" t="str">
        <f t="shared" si="9"/>
        <v>nim0120</v>
      </c>
      <c r="D54" s="105" t="str">
        <f t="shared" si="10"/>
        <v>Home_box_nim_ocean brim02 (10)</v>
      </c>
      <c r="E54" s="105" t="str">
        <f t="shared" si="3"/>
        <v/>
      </c>
      <c r="F54" s="105" t="str">
        <f t="shared" si="4"/>
        <v/>
      </c>
      <c r="G54" s="105" t="str">
        <f t="shared" si="5"/>
        <v/>
      </c>
      <c r="H54" s="105" t="str">
        <f t="shared" si="6"/>
        <v/>
      </c>
      <c r="I54" s="104">
        <v>1</v>
      </c>
      <c r="J54" s="105" t="s">
        <v>91</v>
      </c>
      <c r="K54" s="105" t="s">
        <v>92</v>
      </c>
      <c r="L54" s="104">
        <v>40020</v>
      </c>
      <c r="M54" s="105" t="s">
        <v>93</v>
      </c>
      <c r="N54" s="105" t="str">
        <f t="shared" si="11"/>
        <v>&lt;Item Id="40020" Type="4" Name="nim0120" getImage="Home_box_nim_ocean brim02 (10)" Icon="" StoryBg="" AudioId="" Description="" PetType="1" Image="atom_icon0031" Audio="Sea/10-2-128" Animation="40020" Preview="Ocean/imgNim01102"/&gt;</v>
      </c>
      <c r="O54" s="110" t="s">
        <v>94</v>
      </c>
    </row>
    <row r="55" spans="1:15">
      <c r="A55" s="103" t="str">
        <f t="shared" si="7"/>
        <v>40021</v>
      </c>
      <c r="B55" s="104" t="str">
        <f t="shared" si="8"/>
        <v>4</v>
      </c>
      <c r="C55" s="105" t="str">
        <f t="shared" si="9"/>
        <v>nim0121</v>
      </c>
      <c r="D55" s="105" t="str">
        <f t="shared" si="10"/>
        <v>Home_box_nim_ocean brim01 (11)</v>
      </c>
      <c r="E55" s="105" t="str">
        <f t="shared" si="3"/>
        <v/>
      </c>
      <c r="F55" s="105" t="str">
        <f t="shared" si="4"/>
        <v/>
      </c>
      <c r="G55" s="105" t="str">
        <f t="shared" si="5"/>
        <v/>
      </c>
      <c r="H55" s="105" t="str">
        <f t="shared" si="6"/>
        <v/>
      </c>
      <c r="I55" s="104">
        <v>1</v>
      </c>
      <c r="J55" s="105" t="s">
        <v>95</v>
      </c>
      <c r="K55" s="105" t="s">
        <v>96</v>
      </c>
      <c r="L55" s="104">
        <v>40021</v>
      </c>
      <c r="M55" s="105" t="s">
        <v>97</v>
      </c>
      <c r="N55" s="105" t="str">
        <f t="shared" si="11"/>
        <v>&lt;Item Id="40021" Type="4" Name="nim0121" getImage="Home_box_nim_ocean brim01 (11)" Icon="" StoryBg="" AudioId="" Description="" PetType="1" Image="atom_icon0011" Audio="Sea/11-1-128" Animation="40021" Preview="Ocean/imgNim01111"/&gt;</v>
      </c>
      <c r="O55" s="110" t="s">
        <v>98</v>
      </c>
    </row>
    <row r="56" spans="1:15">
      <c r="A56" s="103" t="str">
        <f t="shared" si="7"/>
        <v>40022</v>
      </c>
      <c r="B56" s="104" t="str">
        <f t="shared" si="8"/>
        <v>4</v>
      </c>
      <c r="C56" s="105" t="str">
        <f t="shared" si="9"/>
        <v>nim0122</v>
      </c>
      <c r="D56" s="105" t="str">
        <f t="shared" si="10"/>
        <v>Home_box_nim_ocean brim02 (11)</v>
      </c>
      <c r="E56" s="105" t="str">
        <f t="shared" si="3"/>
        <v/>
      </c>
      <c r="F56" s="105" t="str">
        <f t="shared" si="4"/>
        <v/>
      </c>
      <c r="G56" s="105" t="str">
        <f t="shared" si="5"/>
        <v/>
      </c>
      <c r="H56" s="105" t="str">
        <f t="shared" si="6"/>
        <v/>
      </c>
      <c r="I56" s="104">
        <v>1</v>
      </c>
      <c r="J56" s="105" t="s">
        <v>99</v>
      </c>
      <c r="K56" s="105" t="s">
        <v>100</v>
      </c>
      <c r="L56" s="104">
        <v>40022</v>
      </c>
      <c r="M56" s="105" t="s">
        <v>101</v>
      </c>
      <c r="N56" s="105" t="str">
        <f t="shared" si="11"/>
        <v>&lt;Item Id="40022" Type="4" Name="nim0122" getImage="Home_box_nim_ocean brim02 (11)" Icon="" StoryBg="" AudioId="" Description="" PetType="1" Image="atom_icon0032" Audio="Sea/11-2-128" Animation="40022" Preview="Ocean/imgNim01112"/&gt;</v>
      </c>
      <c r="O56" s="110" t="s">
        <v>102</v>
      </c>
    </row>
    <row r="57" spans="1:15">
      <c r="A57" s="103" t="str">
        <f t="shared" si="7"/>
        <v>40023</v>
      </c>
      <c r="B57" s="104" t="str">
        <f t="shared" si="8"/>
        <v>4</v>
      </c>
      <c r="C57" s="105" t="str">
        <f t="shared" si="9"/>
        <v>nim0123</v>
      </c>
      <c r="D57" s="105" t="str">
        <f t="shared" si="10"/>
        <v>Home_box_nim_ocean brim01 (12)</v>
      </c>
      <c r="E57" s="105" t="str">
        <f t="shared" si="3"/>
        <v/>
      </c>
      <c r="F57" s="105" t="str">
        <f t="shared" si="4"/>
        <v/>
      </c>
      <c r="G57" s="105" t="str">
        <f t="shared" si="5"/>
        <v/>
      </c>
      <c r="H57" s="105" t="str">
        <f t="shared" si="6"/>
        <v/>
      </c>
      <c r="I57" s="104">
        <v>1</v>
      </c>
      <c r="J57" s="105" t="s">
        <v>103</v>
      </c>
      <c r="K57" s="105" t="s">
        <v>104</v>
      </c>
      <c r="L57" s="104">
        <v>40023</v>
      </c>
      <c r="M57" s="105" t="s">
        <v>105</v>
      </c>
      <c r="N57" s="105" t="str">
        <f t="shared" si="11"/>
        <v>&lt;Item Id="40023" Type="4" Name="nim0123" getImage="Home_box_nim_ocean brim01 (12)" Icon="" StoryBg="" AudioId="" Description="" PetType="1" Image="atom_icon0012" Audio="Sea/12-1-128" Animation="40023" Preview="Ocean/imgNim01121"/&gt;</v>
      </c>
      <c r="O57" s="110" t="s">
        <v>106</v>
      </c>
    </row>
    <row r="58" spans="1:15">
      <c r="A58" s="103" t="str">
        <f t="shared" si="7"/>
        <v>40024</v>
      </c>
      <c r="B58" s="104" t="str">
        <f t="shared" si="8"/>
        <v>4</v>
      </c>
      <c r="C58" s="105" t="str">
        <f t="shared" si="9"/>
        <v>nim0124</v>
      </c>
      <c r="D58" s="105" t="str">
        <f t="shared" si="10"/>
        <v>Home_box_nim_ocean brim02 (12)</v>
      </c>
      <c r="E58" s="105" t="str">
        <f t="shared" si="3"/>
        <v/>
      </c>
      <c r="F58" s="105" t="str">
        <f t="shared" si="4"/>
        <v/>
      </c>
      <c r="G58" s="105" t="str">
        <f t="shared" si="5"/>
        <v/>
      </c>
      <c r="H58" s="105" t="str">
        <f t="shared" si="6"/>
        <v/>
      </c>
      <c r="I58" s="104">
        <v>1</v>
      </c>
      <c r="J58" s="105" t="s">
        <v>107</v>
      </c>
      <c r="K58" s="105" t="s">
        <v>108</v>
      </c>
      <c r="L58" s="104">
        <v>40024</v>
      </c>
      <c r="M58" s="105" t="s">
        <v>109</v>
      </c>
      <c r="N58" s="105" t="str">
        <f t="shared" si="11"/>
        <v>&lt;Item Id="40024" Type="4" Name="nim0124" getImage="Home_box_nim_ocean brim02 (12)" Icon="" StoryBg="" AudioId="" Description="" PetType="1" Image="atom_icon0033" Audio="Sea/12-2-128" Animation="40024" Preview="Ocean/imgNim01122"/&gt;</v>
      </c>
      <c r="O58" s="110" t="s">
        <v>110</v>
      </c>
    </row>
    <row r="59" spans="1:15">
      <c r="A59" s="103" t="str">
        <f t="shared" si="7"/>
        <v>40025</v>
      </c>
      <c r="B59" s="104" t="str">
        <f t="shared" si="8"/>
        <v>4</v>
      </c>
      <c r="C59" s="105" t="str">
        <f t="shared" si="9"/>
        <v>nim0125</v>
      </c>
      <c r="D59" s="105" t="str">
        <f t="shared" si="10"/>
        <v>Home_box_nim_ocean brim01 (13)</v>
      </c>
      <c r="E59" s="105" t="str">
        <f t="shared" si="3"/>
        <v/>
      </c>
      <c r="F59" s="105" t="str">
        <f t="shared" si="4"/>
        <v/>
      </c>
      <c r="G59" s="105" t="str">
        <f t="shared" si="5"/>
        <v/>
      </c>
      <c r="H59" s="105" t="str">
        <f t="shared" si="6"/>
        <v/>
      </c>
      <c r="I59" s="104">
        <v>1</v>
      </c>
      <c r="J59" s="105" t="s">
        <v>111</v>
      </c>
      <c r="K59" s="105" t="s">
        <v>112</v>
      </c>
      <c r="L59" s="104">
        <v>40025</v>
      </c>
      <c r="M59" s="105" t="s">
        <v>113</v>
      </c>
      <c r="N59" s="105" t="str">
        <f t="shared" si="11"/>
        <v>&lt;Item Id="40025" Type="4" Name="nim0125" getImage="Home_box_nim_ocean brim01 (13)" Icon="" StoryBg="" AudioId="" Description="" PetType="1" Image="atom_icon0013" Audio="Sea/13-1-128" Animation="40025" Preview="Ocean/imgNim01131"/&gt;</v>
      </c>
      <c r="O59" s="110" t="s">
        <v>114</v>
      </c>
    </row>
    <row r="60" spans="1:15">
      <c r="A60" s="103" t="str">
        <f t="shared" si="7"/>
        <v>40026</v>
      </c>
      <c r="B60" s="104" t="str">
        <f t="shared" si="8"/>
        <v>4</v>
      </c>
      <c r="C60" s="105" t="str">
        <f t="shared" si="9"/>
        <v>nim0126</v>
      </c>
      <c r="D60" s="105" t="str">
        <f t="shared" si="10"/>
        <v>Home_box_nim_ocean brim02 (13)</v>
      </c>
      <c r="E60" s="105" t="str">
        <f t="shared" si="3"/>
        <v/>
      </c>
      <c r="F60" s="105" t="str">
        <f t="shared" si="4"/>
        <v/>
      </c>
      <c r="G60" s="105" t="str">
        <f t="shared" si="5"/>
        <v/>
      </c>
      <c r="H60" s="105" t="str">
        <f t="shared" si="6"/>
        <v/>
      </c>
      <c r="I60" s="104">
        <v>1</v>
      </c>
      <c r="J60" s="105" t="s">
        <v>115</v>
      </c>
      <c r="K60" s="105" t="s">
        <v>116</v>
      </c>
      <c r="L60" s="104">
        <v>40026</v>
      </c>
      <c r="M60" s="105" t="s">
        <v>117</v>
      </c>
      <c r="N60" s="105" t="str">
        <f t="shared" si="11"/>
        <v>&lt;Item Id="40026" Type="4" Name="nim0126" getImage="Home_box_nim_ocean brim02 (13)" Icon="" StoryBg="" AudioId="" Description="" PetType="1" Image="atom_icon0034" Audio="Sea/13-2-128" Animation="40026" Preview="Ocean/imgNim01132"/&gt;</v>
      </c>
      <c r="O60" s="110" t="s">
        <v>118</v>
      </c>
    </row>
    <row r="61" spans="1:15">
      <c r="A61" s="103" t="str">
        <f t="shared" si="7"/>
        <v>40027</v>
      </c>
      <c r="B61" s="104" t="str">
        <f t="shared" si="8"/>
        <v>4</v>
      </c>
      <c r="C61" s="105" t="str">
        <f t="shared" si="9"/>
        <v>nim0127</v>
      </c>
      <c r="D61" s="105" t="str">
        <f t="shared" si="10"/>
        <v>Home_box_nim_ocean brim01 (14)</v>
      </c>
      <c r="E61" s="105" t="str">
        <f t="shared" si="3"/>
        <v/>
      </c>
      <c r="F61" s="105" t="str">
        <f t="shared" si="4"/>
        <v/>
      </c>
      <c r="G61" s="105" t="str">
        <f t="shared" si="5"/>
        <v/>
      </c>
      <c r="H61" s="105" t="str">
        <f t="shared" si="6"/>
        <v/>
      </c>
      <c r="I61" s="104">
        <v>1</v>
      </c>
      <c r="J61" s="105" t="s">
        <v>119</v>
      </c>
      <c r="K61" s="105" t="s">
        <v>120</v>
      </c>
      <c r="L61" s="104">
        <v>40027</v>
      </c>
      <c r="M61" s="105" t="s">
        <v>121</v>
      </c>
      <c r="N61" s="105" t="str">
        <f t="shared" si="11"/>
        <v>&lt;Item Id="40027" Type="4" Name="nim0127" getImage="Home_box_nim_ocean brim01 (14)" Icon="" StoryBg="" AudioId="" Description="" PetType="1" Image="atom_icon0014" Audio="Sea/14-1-128" Animation="40027" Preview="Ocean/imgNim01141"/&gt;</v>
      </c>
      <c r="O61" s="110" t="s">
        <v>122</v>
      </c>
    </row>
    <row r="62" spans="1:15">
      <c r="A62" s="103" t="str">
        <f t="shared" si="7"/>
        <v>40028</v>
      </c>
      <c r="B62" s="104" t="str">
        <f t="shared" si="8"/>
        <v>4</v>
      </c>
      <c r="C62" s="105" t="str">
        <f t="shared" si="9"/>
        <v>nim0128</v>
      </c>
      <c r="D62" s="105" t="str">
        <f t="shared" si="10"/>
        <v>Home_box_nim_ocean brim02 (14)</v>
      </c>
      <c r="E62" s="105" t="str">
        <f t="shared" si="3"/>
        <v/>
      </c>
      <c r="F62" s="105" t="str">
        <f t="shared" si="4"/>
        <v/>
      </c>
      <c r="G62" s="105" t="str">
        <f t="shared" si="5"/>
        <v/>
      </c>
      <c r="H62" s="105" t="str">
        <f t="shared" si="6"/>
        <v/>
      </c>
      <c r="I62" s="104">
        <v>1</v>
      </c>
      <c r="J62" s="105" t="s">
        <v>123</v>
      </c>
      <c r="K62" s="105" t="s">
        <v>124</v>
      </c>
      <c r="L62" s="104">
        <v>40028</v>
      </c>
      <c r="M62" s="105" t="s">
        <v>125</v>
      </c>
      <c r="N62" s="105" t="str">
        <f t="shared" si="11"/>
        <v>&lt;Item Id="40028" Type="4" Name="nim0128" getImage="Home_box_nim_ocean brim02 (14)" Icon="" StoryBg="" AudioId="" Description="" PetType="1" Image="atom_icon0035" Audio="Sea/14-2-128" Animation="40028" Preview="Ocean/imgNim01142"/&gt;</v>
      </c>
      <c r="O62" s="110" t="s">
        <v>126</v>
      </c>
    </row>
    <row r="63" spans="1:15">
      <c r="A63" s="103" t="str">
        <f t="shared" si="7"/>
        <v>40029</v>
      </c>
      <c r="B63" s="104" t="str">
        <f t="shared" si="8"/>
        <v>4</v>
      </c>
      <c r="C63" s="105" t="str">
        <f t="shared" si="9"/>
        <v>nim0129</v>
      </c>
      <c r="D63" s="105" t="str">
        <f t="shared" si="10"/>
        <v>Home_box_nim_ocean brim01 (15)</v>
      </c>
      <c r="E63" s="105" t="str">
        <f t="shared" si="3"/>
        <v/>
      </c>
      <c r="F63" s="105" t="str">
        <f t="shared" si="4"/>
        <v/>
      </c>
      <c r="G63" s="105" t="str">
        <f t="shared" si="5"/>
        <v/>
      </c>
      <c r="H63" s="105" t="str">
        <f t="shared" si="6"/>
        <v/>
      </c>
      <c r="I63" s="104">
        <v>1</v>
      </c>
      <c r="J63" s="105" t="s">
        <v>127</v>
      </c>
      <c r="K63" s="105" t="s">
        <v>128</v>
      </c>
      <c r="L63" s="104">
        <v>40029</v>
      </c>
      <c r="M63" s="105" t="s">
        <v>129</v>
      </c>
      <c r="N63" s="105" t="str">
        <f t="shared" si="11"/>
        <v>&lt;Item Id="40029" Type="4" Name="nim0129" getImage="Home_box_nim_ocean brim01 (15)" Icon="" StoryBg="" AudioId="" Description="" PetType="1" Image="atom_icon0015" Audio="Sea/15-1-128" Animation="40029" Preview="Ocean/imgNim01151"/&gt;</v>
      </c>
      <c r="O63" s="110" t="s">
        <v>130</v>
      </c>
    </row>
    <row r="64" spans="1:15">
      <c r="A64" s="103" t="str">
        <f t="shared" si="7"/>
        <v>40030</v>
      </c>
      <c r="B64" s="104" t="str">
        <f t="shared" si="8"/>
        <v>4</v>
      </c>
      <c r="C64" s="105" t="str">
        <f t="shared" si="9"/>
        <v>nim0130</v>
      </c>
      <c r="D64" s="105" t="str">
        <f t="shared" si="10"/>
        <v>Home_box_nim_ocean brim02 (15)</v>
      </c>
      <c r="E64" s="105" t="str">
        <f t="shared" si="3"/>
        <v/>
      </c>
      <c r="F64" s="105" t="str">
        <f t="shared" si="4"/>
        <v/>
      </c>
      <c r="G64" s="105" t="str">
        <f t="shared" si="5"/>
        <v/>
      </c>
      <c r="H64" s="105" t="str">
        <f t="shared" si="6"/>
        <v/>
      </c>
      <c r="I64" s="104">
        <v>1</v>
      </c>
      <c r="J64" s="105" t="s">
        <v>131</v>
      </c>
      <c r="K64" s="105" t="s">
        <v>132</v>
      </c>
      <c r="L64" s="104">
        <v>40030</v>
      </c>
      <c r="M64" s="105" t="s">
        <v>133</v>
      </c>
      <c r="N64" s="105" t="str">
        <f t="shared" si="11"/>
        <v>&lt;Item Id="40030" Type="4" Name="nim0130" getImage="Home_box_nim_ocean brim02 (15)" Icon="" StoryBg="" AudioId="" Description="" PetType="1" Image="atom_icon0036" Audio="Sea/15-2-128" Animation="40030" Preview="Ocean/imgNim01152"/&gt;</v>
      </c>
      <c r="O64" s="110" t="s">
        <v>134</v>
      </c>
    </row>
    <row r="65" spans="1:15">
      <c r="A65" s="103" t="str">
        <f t="shared" si="7"/>
        <v>40031</v>
      </c>
      <c r="B65" s="104" t="str">
        <f t="shared" si="8"/>
        <v>4</v>
      </c>
      <c r="C65" s="105" t="str">
        <f t="shared" si="9"/>
        <v>nim0131</v>
      </c>
      <c r="D65" s="105" t="str">
        <f t="shared" si="10"/>
        <v>Home_box_nim_ocean brim01 (16)</v>
      </c>
      <c r="E65" s="105" t="str">
        <f t="shared" si="3"/>
        <v/>
      </c>
      <c r="F65" s="105" t="str">
        <f t="shared" si="4"/>
        <v/>
      </c>
      <c r="G65" s="105" t="str">
        <f t="shared" si="5"/>
        <v/>
      </c>
      <c r="H65" s="105" t="str">
        <f t="shared" si="6"/>
        <v/>
      </c>
      <c r="I65" s="104">
        <v>1</v>
      </c>
      <c r="J65" s="105" t="s">
        <v>135</v>
      </c>
      <c r="K65" s="105" t="s">
        <v>136</v>
      </c>
      <c r="L65" s="104">
        <v>40031</v>
      </c>
      <c r="M65" s="105" t="s">
        <v>137</v>
      </c>
      <c r="N65" s="105" t="str">
        <f t="shared" si="11"/>
        <v>&lt;Item Id="40031" Type="4" Name="nim0131" getImage="Home_box_nim_ocean brim01 (16)" Icon="" StoryBg="" AudioId="" Description="" PetType="1" Image="atom_icon0016" Audio="Sea/16-1-128" Animation="40031" Preview="Ocean/imgNim01161"/&gt;</v>
      </c>
      <c r="O65" s="110" t="s">
        <v>138</v>
      </c>
    </row>
    <row r="66" spans="1:15">
      <c r="A66" s="103" t="str">
        <f t="shared" si="7"/>
        <v>40032</v>
      </c>
      <c r="B66" s="104" t="str">
        <f t="shared" si="8"/>
        <v>4</v>
      </c>
      <c r="C66" s="105" t="str">
        <f t="shared" si="9"/>
        <v>nim0132</v>
      </c>
      <c r="D66" s="105" t="str">
        <f t="shared" si="10"/>
        <v>Home_box_nim_ocean brim02 (16)</v>
      </c>
      <c r="E66" s="105" t="str">
        <f t="shared" si="3"/>
        <v/>
      </c>
      <c r="F66" s="105" t="str">
        <f t="shared" si="4"/>
        <v/>
      </c>
      <c r="G66" s="105" t="str">
        <f t="shared" si="5"/>
        <v/>
      </c>
      <c r="H66" s="105" t="str">
        <f t="shared" si="6"/>
        <v/>
      </c>
      <c r="I66" s="104">
        <v>1</v>
      </c>
      <c r="J66" s="105" t="s">
        <v>139</v>
      </c>
      <c r="K66" s="105" t="s">
        <v>140</v>
      </c>
      <c r="L66" s="104">
        <v>40032</v>
      </c>
      <c r="M66" s="105" t="s">
        <v>141</v>
      </c>
      <c r="N66" s="105" t="str">
        <f t="shared" si="11"/>
        <v>&lt;Item Id="40032" Type="4" Name="nim0132" getImage="Home_box_nim_ocean brim02 (16)" Icon="" StoryBg="" AudioId="" Description="" PetType="1" Image="atom_icon0037" Audio="Sea/16-2-128" Animation="40032" Preview="Ocean/imgNim01162"/&gt;</v>
      </c>
      <c r="O66" s="110" t="s">
        <v>142</v>
      </c>
    </row>
    <row r="67" spans="1:15">
      <c r="A67" s="103" t="str">
        <f t="shared" si="7"/>
        <v>40033</v>
      </c>
      <c r="B67" s="104" t="str">
        <f t="shared" si="8"/>
        <v>4</v>
      </c>
      <c r="C67" s="105" t="str">
        <f t="shared" si="9"/>
        <v>nim0133</v>
      </c>
      <c r="D67" s="105" t="str">
        <f t="shared" si="10"/>
        <v>Home_box_nim_ocean brim01 (17)</v>
      </c>
      <c r="E67" s="105" t="str">
        <f t="shared" si="3"/>
        <v/>
      </c>
      <c r="F67" s="105" t="str">
        <f t="shared" si="4"/>
        <v/>
      </c>
      <c r="G67" s="105" t="str">
        <f t="shared" si="5"/>
        <v/>
      </c>
      <c r="H67" s="105" t="str">
        <f t="shared" si="6"/>
        <v/>
      </c>
      <c r="I67" s="104">
        <v>1</v>
      </c>
      <c r="J67" s="105" t="s">
        <v>143</v>
      </c>
      <c r="K67" s="105" t="s">
        <v>144</v>
      </c>
      <c r="L67" s="104">
        <v>40033</v>
      </c>
      <c r="M67" s="105" t="s">
        <v>145</v>
      </c>
      <c r="N67" s="105" t="str">
        <f t="shared" si="11"/>
        <v>&lt;Item Id="40033" Type="4" Name="nim0133" getImage="Home_box_nim_ocean brim01 (17)" Icon="" StoryBg="" AudioId="" Description="" PetType="1" Image="atom_icon0017" Audio="Sea/17-1-128" Animation="40033" Preview="Ocean/imgNim01171"/&gt;</v>
      </c>
      <c r="O67" s="110" t="s">
        <v>146</v>
      </c>
    </row>
    <row r="68" spans="1:15">
      <c r="A68" s="103" t="str">
        <f t="shared" si="7"/>
        <v>40034</v>
      </c>
      <c r="B68" s="104" t="str">
        <f t="shared" si="8"/>
        <v>4</v>
      </c>
      <c r="C68" s="105" t="str">
        <f t="shared" si="9"/>
        <v>nim0134</v>
      </c>
      <c r="D68" s="105" t="str">
        <f t="shared" si="10"/>
        <v>Home_box_nim_ocean brim02 (17)</v>
      </c>
      <c r="E68" s="105" t="str">
        <f t="shared" si="3"/>
        <v/>
      </c>
      <c r="F68" s="105" t="str">
        <f t="shared" si="4"/>
        <v/>
      </c>
      <c r="G68" s="105" t="str">
        <f t="shared" si="5"/>
        <v/>
      </c>
      <c r="H68" s="105" t="str">
        <f t="shared" si="6"/>
        <v/>
      </c>
      <c r="I68" s="104">
        <v>1</v>
      </c>
      <c r="J68" s="105" t="s">
        <v>147</v>
      </c>
      <c r="K68" s="105" t="s">
        <v>148</v>
      </c>
      <c r="L68" s="104">
        <v>40034</v>
      </c>
      <c r="M68" s="105" t="s">
        <v>149</v>
      </c>
      <c r="N68" s="105" t="str">
        <f t="shared" si="11"/>
        <v>&lt;Item Id="40034" Type="4" Name="nim0134" getImage="Home_box_nim_ocean brim02 (17)" Icon="" StoryBg="" AudioId="" Description="" PetType="1" Image="atom_icon0038" Audio="Sea/17-2-128" Animation="40034" Preview="Ocean/imgNim01172"/&gt;</v>
      </c>
      <c r="O68" s="110" t="s">
        <v>150</v>
      </c>
    </row>
    <row r="69" spans="1:15">
      <c r="A69" s="103" t="str">
        <f t="shared" si="7"/>
        <v>40035</v>
      </c>
      <c r="B69" s="104" t="str">
        <f t="shared" si="8"/>
        <v>4</v>
      </c>
      <c r="C69" s="105" t="str">
        <f t="shared" si="9"/>
        <v>nim0135</v>
      </c>
      <c r="D69" s="105" t="str">
        <f t="shared" si="10"/>
        <v>Home_box_nim_ocean brim01 (18)</v>
      </c>
      <c r="E69" s="105" t="str">
        <f t="shared" si="3"/>
        <v/>
      </c>
      <c r="F69" s="105" t="str">
        <f t="shared" si="4"/>
        <v/>
      </c>
      <c r="G69" s="105" t="str">
        <f t="shared" si="5"/>
        <v/>
      </c>
      <c r="H69" s="105" t="str">
        <f t="shared" si="6"/>
        <v/>
      </c>
      <c r="I69" s="104">
        <v>1</v>
      </c>
      <c r="J69" s="105" t="s">
        <v>151</v>
      </c>
      <c r="K69" s="105" t="s">
        <v>152</v>
      </c>
      <c r="L69" s="104">
        <v>40035</v>
      </c>
      <c r="M69" s="105" t="s">
        <v>153</v>
      </c>
      <c r="N69" s="105" t="str">
        <f t="shared" si="11"/>
        <v>&lt;Item Id="40035" Type="4" Name="nim0135" getImage="Home_box_nim_ocean brim01 (18)" Icon="" StoryBg="" AudioId="" Description="" PetType="1" Image="atom_icon0018" Audio="Sea/18-1-128" Animation="40035" Preview="Ocean/imgNim01181"/&gt;</v>
      </c>
      <c r="O69" s="110" t="s">
        <v>154</v>
      </c>
    </row>
    <row r="70" spans="1:15">
      <c r="A70" s="103" t="str">
        <f t="shared" si="7"/>
        <v>40036</v>
      </c>
      <c r="B70" s="104" t="str">
        <f t="shared" si="8"/>
        <v>4</v>
      </c>
      <c r="C70" s="105" t="str">
        <f t="shared" si="9"/>
        <v>nim0136</v>
      </c>
      <c r="D70" s="105" t="str">
        <f t="shared" si="10"/>
        <v>Home_box_nim_ocean brim02 (18)</v>
      </c>
      <c r="E70" s="105" t="str">
        <f t="shared" si="3"/>
        <v/>
      </c>
      <c r="F70" s="105" t="str">
        <f t="shared" si="4"/>
        <v/>
      </c>
      <c r="G70" s="105" t="str">
        <f t="shared" si="5"/>
        <v/>
      </c>
      <c r="H70" s="105" t="str">
        <f t="shared" si="6"/>
        <v/>
      </c>
      <c r="I70" s="104">
        <v>1</v>
      </c>
      <c r="J70" s="105" t="s">
        <v>155</v>
      </c>
      <c r="K70" s="105" t="s">
        <v>156</v>
      </c>
      <c r="L70" s="104">
        <v>40036</v>
      </c>
      <c r="M70" s="105" t="s">
        <v>157</v>
      </c>
      <c r="N70" s="105" t="str">
        <f t="shared" si="11"/>
        <v>&lt;Item Id="40036" Type="4" Name="nim0136" getImage="Home_box_nim_ocean brim02 (18)" Icon="" StoryBg="" AudioId="" Description="" PetType="1" Image="atom_icon0039" Audio="Sea/18-2-128" Animation="40036" Preview="Ocean/imgNim01182"/&gt;</v>
      </c>
      <c r="O70" s="110" t="s">
        <v>158</v>
      </c>
    </row>
    <row r="71" spans="1:15">
      <c r="A71" s="103" t="str">
        <f t="shared" si="7"/>
        <v>40037</v>
      </c>
      <c r="B71" s="104" t="str">
        <f t="shared" si="8"/>
        <v>4</v>
      </c>
      <c r="C71" s="105" t="str">
        <f t="shared" si="9"/>
        <v>nim0137</v>
      </c>
      <c r="D71" s="105" t="str">
        <f t="shared" si="10"/>
        <v>Home_box_nim_ocean brim01 (19)</v>
      </c>
      <c r="E71" s="105" t="str">
        <f t="shared" si="3"/>
        <v/>
      </c>
      <c r="F71" s="105" t="str">
        <f t="shared" si="4"/>
        <v/>
      </c>
      <c r="G71" s="105" t="str">
        <f t="shared" si="5"/>
        <v/>
      </c>
      <c r="H71" s="105" t="str">
        <f t="shared" si="6"/>
        <v/>
      </c>
      <c r="I71" s="104">
        <v>1</v>
      </c>
      <c r="J71" s="105" t="s">
        <v>159</v>
      </c>
      <c r="K71" s="105" t="s">
        <v>160</v>
      </c>
      <c r="L71" s="104">
        <v>40037</v>
      </c>
      <c r="M71" s="105" t="s">
        <v>161</v>
      </c>
      <c r="N71" s="105" t="str">
        <f t="shared" si="11"/>
        <v>&lt;Item Id="40037" Type="4" Name="nim0137" getImage="Home_box_nim_ocean brim01 (19)" Icon="" StoryBg="" AudioId="" Description="" PetType="1" Image="atom_icon0019" Audio="Sea/19-1-128" Animation="40037" Preview="Ocean/imgNim01191"/&gt;</v>
      </c>
      <c r="O71" s="110" t="s">
        <v>162</v>
      </c>
    </row>
    <row r="72" spans="1:15">
      <c r="A72" s="103" t="str">
        <f t="shared" si="7"/>
        <v>40038</v>
      </c>
      <c r="B72" s="104" t="str">
        <f t="shared" si="8"/>
        <v>4</v>
      </c>
      <c r="C72" s="105" t="str">
        <f t="shared" si="9"/>
        <v>nim0138</v>
      </c>
      <c r="D72" s="105" t="str">
        <f t="shared" si="10"/>
        <v>Home_box_nim_ocean brim02 (19)</v>
      </c>
      <c r="E72" s="105" t="str">
        <f t="shared" si="3"/>
        <v/>
      </c>
      <c r="F72" s="105" t="str">
        <f t="shared" si="4"/>
        <v/>
      </c>
      <c r="G72" s="105" t="str">
        <f t="shared" si="5"/>
        <v/>
      </c>
      <c r="H72" s="105" t="str">
        <f t="shared" si="6"/>
        <v/>
      </c>
      <c r="I72" s="104">
        <v>1</v>
      </c>
      <c r="J72" s="105" t="s">
        <v>163</v>
      </c>
      <c r="K72" s="105" t="s">
        <v>164</v>
      </c>
      <c r="L72" s="104">
        <v>40038</v>
      </c>
      <c r="M72" s="105" t="s">
        <v>165</v>
      </c>
      <c r="N72" s="105" t="str">
        <f t="shared" si="11"/>
        <v>&lt;Item Id="40038" Type="4" Name="nim0138" getImage="Home_box_nim_ocean brim02 (19)" Icon="" StoryBg="" AudioId="" Description="" PetType="1" Image="atom_icon0040" Audio="Sea/19-2-128" Animation="40038" Preview="Ocean/imgNim01192"/&gt;</v>
      </c>
      <c r="O72" s="110" t="s">
        <v>166</v>
      </c>
    </row>
    <row r="73" spans="1:15">
      <c r="A73" s="103" t="str">
        <f t="shared" si="7"/>
        <v>40039</v>
      </c>
      <c r="B73" s="104" t="str">
        <f t="shared" si="8"/>
        <v>4</v>
      </c>
      <c r="C73" s="105" t="str">
        <f t="shared" si="9"/>
        <v>nim0139</v>
      </c>
      <c r="D73" s="105" t="str">
        <f t="shared" si="10"/>
        <v>Home_box_nim_ocean brim01 (20)</v>
      </c>
      <c r="E73" s="105" t="str">
        <f t="shared" si="3"/>
        <v/>
      </c>
      <c r="F73" s="105" t="str">
        <f t="shared" si="4"/>
        <v/>
      </c>
      <c r="G73" s="105" t="str">
        <f t="shared" si="5"/>
        <v/>
      </c>
      <c r="H73" s="105" t="str">
        <f t="shared" si="6"/>
        <v/>
      </c>
      <c r="I73" s="104">
        <v>1</v>
      </c>
      <c r="J73" s="105" t="s">
        <v>167</v>
      </c>
      <c r="K73" s="105" t="s">
        <v>168</v>
      </c>
      <c r="L73" s="104">
        <v>40039</v>
      </c>
      <c r="M73" s="105" t="s">
        <v>169</v>
      </c>
      <c r="N73" s="105" t="str">
        <f t="shared" si="11"/>
        <v>&lt;Item Id="40039" Type="4" Name="nim0139" getImage="Home_box_nim_ocean brim01 (20)" Icon="" StoryBg="" AudioId="" Description="" PetType="1" Image="atom_icon0020" Audio="Sea/20-1-128" Animation="40039" Preview="Ocean/imgNim01201"/&gt;</v>
      </c>
      <c r="O73" s="110" t="s">
        <v>170</v>
      </c>
    </row>
    <row r="74" spans="1:15">
      <c r="A74" s="103" t="str">
        <f t="shared" si="7"/>
        <v>40040</v>
      </c>
      <c r="B74" s="104" t="str">
        <f t="shared" si="8"/>
        <v>4</v>
      </c>
      <c r="C74" s="105" t="str">
        <f t="shared" si="9"/>
        <v>nim0140</v>
      </c>
      <c r="D74" s="105" t="str">
        <f t="shared" si="10"/>
        <v>Home_box_nim_ocean brim02 (20)</v>
      </c>
      <c r="E74" s="105" t="str">
        <f t="shared" si="3"/>
        <v/>
      </c>
      <c r="F74" s="105" t="str">
        <f t="shared" si="4"/>
        <v/>
      </c>
      <c r="G74" s="105" t="str">
        <f t="shared" si="5"/>
        <v/>
      </c>
      <c r="H74" s="105" t="str">
        <f t="shared" si="6"/>
        <v/>
      </c>
      <c r="I74" s="104">
        <v>1</v>
      </c>
      <c r="J74" s="105" t="s">
        <v>171</v>
      </c>
      <c r="K74" s="105" t="s">
        <v>172</v>
      </c>
      <c r="L74" s="104">
        <v>40040</v>
      </c>
      <c r="M74" s="105" t="s">
        <v>173</v>
      </c>
      <c r="N74" s="105" t="str">
        <f t="shared" si="11"/>
        <v>&lt;Item Id="40040" Type="4" Name="nim0140" getImage="Home_box_nim_ocean brim02 (20)" Icon="" StoryBg="" AudioId="" Description="" PetType="1" Image="atom_icon0041" Audio="Sea/20-2-128" Animation="40040" Preview="Ocean/imgNim01202"/&gt;</v>
      </c>
      <c r="O74" s="110" t="s">
        <v>174</v>
      </c>
    </row>
    <row r="75" spans="1:15">
      <c r="A75" s="103" t="str">
        <f t="shared" si="7"/>
        <v>40041</v>
      </c>
      <c r="B75" s="104" t="str">
        <f t="shared" si="8"/>
        <v>4</v>
      </c>
      <c r="C75" s="105" t="str">
        <f t="shared" si="9"/>
        <v>nim0141</v>
      </c>
      <c r="D75" s="105" t="str">
        <f t="shared" si="10"/>
        <v>Home_box_nim_ocean brim01 (21)</v>
      </c>
      <c r="E75" s="105" t="str">
        <f t="shared" si="3"/>
        <v/>
      </c>
      <c r="F75" s="105" t="str">
        <f t="shared" si="4"/>
        <v/>
      </c>
      <c r="G75" s="105" t="str">
        <f t="shared" si="5"/>
        <v/>
      </c>
      <c r="H75" s="105" t="str">
        <f t="shared" si="6"/>
        <v/>
      </c>
      <c r="I75" s="104">
        <v>1</v>
      </c>
      <c r="J75" s="105" t="s">
        <v>175</v>
      </c>
      <c r="K75" s="105" t="s">
        <v>176</v>
      </c>
      <c r="L75" s="104">
        <v>40041</v>
      </c>
      <c r="M75" s="105" t="s">
        <v>177</v>
      </c>
      <c r="N75" s="105" t="str">
        <f t="shared" si="11"/>
        <v>&lt;Item Id="40041" Type="4" Name="nim0141" getImage="Home_box_nim_ocean brim01 (21)" Icon="" StoryBg="" AudioId="" Description="" PetType="1" Image="atom_icon0021" Audio="Sea/21-1-128" Animation="40041" Preview="Ocean/imgNim01211"/&gt;</v>
      </c>
      <c r="O75" s="110" t="s">
        <v>178</v>
      </c>
    </row>
    <row r="76" spans="1:15">
      <c r="A76" s="103" t="str">
        <f t="shared" si="7"/>
        <v>40042</v>
      </c>
      <c r="B76" s="104" t="str">
        <f t="shared" si="8"/>
        <v>4</v>
      </c>
      <c r="C76" s="105" t="str">
        <f t="shared" si="9"/>
        <v>nim0142</v>
      </c>
      <c r="D76" s="105" t="str">
        <f t="shared" si="10"/>
        <v>Home_box_nim_ocean brim02 (21)</v>
      </c>
      <c r="E76" s="105" t="str">
        <f t="shared" si="3"/>
        <v/>
      </c>
      <c r="F76" s="105" t="str">
        <f t="shared" si="4"/>
        <v/>
      </c>
      <c r="G76" s="105" t="str">
        <f t="shared" si="5"/>
        <v/>
      </c>
      <c r="H76" s="105" t="str">
        <f t="shared" si="6"/>
        <v/>
      </c>
      <c r="I76" s="104">
        <v>1</v>
      </c>
      <c r="J76" s="105" t="s">
        <v>179</v>
      </c>
      <c r="K76" s="105" t="s">
        <v>180</v>
      </c>
      <c r="L76" s="104">
        <v>40042</v>
      </c>
      <c r="M76" s="105" t="s">
        <v>181</v>
      </c>
      <c r="N76" s="105" t="str">
        <f t="shared" si="11"/>
        <v>&lt;Item Id="40042" Type="4" Name="nim0142" getImage="Home_box_nim_ocean brim02 (21)" Icon="" StoryBg="" AudioId="" Description="" PetType="1" Image="atom_icon0042" Audio="Sea/21-2-128" Animation="40042" Preview="Ocean/imgNim01212"/&gt;</v>
      </c>
      <c r="O76" s="110" t="s">
        <v>182</v>
      </c>
    </row>
    <row r="77" spans="1:15">
      <c r="A77" s="111" t="str">
        <f t="shared" si="7"/>
        <v>40043</v>
      </c>
      <c r="B77" s="112" t="str">
        <f t="shared" si="8"/>
        <v>4</v>
      </c>
      <c r="C77" s="113" t="str">
        <f t="shared" si="9"/>
        <v>nim0201</v>
      </c>
      <c r="D77" s="113" t="str">
        <f t="shared" si="10"/>
        <v>Home_box_nim_wonder woods01 (1)</v>
      </c>
      <c r="E77" s="113" t="str">
        <f t="shared" si="3"/>
        <v/>
      </c>
      <c r="F77" s="113" t="str">
        <f t="shared" si="4"/>
        <v/>
      </c>
      <c r="G77" s="113" t="str">
        <f t="shared" si="5"/>
        <v/>
      </c>
      <c r="H77" s="113" t="str">
        <f t="shared" si="6"/>
        <v/>
      </c>
      <c r="I77" s="112">
        <v>2</v>
      </c>
      <c r="J77" s="113" t="s">
        <v>183</v>
      </c>
      <c r="K77" s="113" t="s">
        <v>184</v>
      </c>
      <c r="L77" s="112">
        <v>40043</v>
      </c>
      <c r="M77" s="113" t="s">
        <v>185</v>
      </c>
      <c r="N77" s="113" t="str">
        <f t="shared" si="11"/>
        <v>&lt;Item Id="40043" Type="4" Name="nim0201" getImage="Home_box_nim_wonder woods01 (1)" Icon="" StoryBg="" AudioId="" Description="" PetType="2" Image="atom_icon0043" Audio="Forest/森林-1-1" Animation="40043" Preview="Forest/imgNim02011"/&gt;</v>
      </c>
      <c r="O77" s="117" t="s">
        <v>186</v>
      </c>
    </row>
    <row r="78" spans="1:15">
      <c r="A78" s="111" t="str">
        <f t="shared" si="7"/>
        <v>40044</v>
      </c>
      <c r="B78" s="112" t="str">
        <f t="shared" si="8"/>
        <v>4</v>
      </c>
      <c r="C78" s="113" t="str">
        <f t="shared" si="9"/>
        <v>nim0202</v>
      </c>
      <c r="D78" s="113" t="str">
        <f t="shared" si="10"/>
        <v>Home_box_nim_wonder woods02 (1)</v>
      </c>
      <c r="E78" s="113" t="str">
        <f t="shared" si="3"/>
        <v/>
      </c>
      <c r="F78" s="113" t="str">
        <f t="shared" si="4"/>
        <v/>
      </c>
      <c r="G78" s="113" t="str">
        <f t="shared" si="5"/>
        <v/>
      </c>
      <c r="H78" s="113" t="str">
        <f t="shared" si="6"/>
        <v/>
      </c>
      <c r="I78" s="112">
        <v>2</v>
      </c>
      <c r="J78" s="113" t="s">
        <v>187</v>
      </c>
      <c r="K78" s="113" t="s">
        <v>188</v>
      </c>
      <c r="L78" s="112">
        <v>40044</v>
      </c>
      <c r="M78" s="113" t="s">
        <v>189</v>
      </c>
      <c r="N78" s="113" t="str">
        <f t="shared" si="11"/>
        <v>&lt;Item Id="40044" Type="4" Name="nim0202" getImage="Home_box_nim_wonder woods02 (1)" Icon="" StoryBg="" AudioId="" Description="" PetType="2" Image="atom_icon0064" Audio="Forest/森林-1-2" Animation="40044" Preview="Forest/imgNim02012"/&gt;</v>
      </c>
      <c r="O78" s="117" t="s">
        <v>190</v>
      </c>
    </row>
    <row r="79" spans="1:15">
      <c r="A79" s="111" t="str">
        <f t="shared" si="7"/>
        <v>40045</v>
      </c>
      <c r="B79" s="112" t="str">
        <f t="shared" si="8"/>
        <v>4</v>
      </c>
      <c r="C79" s="113" t="str">
        <f t="shared" si="9"/>
        <v>nim0203</v>
      </c>
      <c r="D79" s="113" t="str">
        <f t="shared" si="10"/>
        <v>Home_box_nim_wonder woods01 (2)</v>
      </c>
      <c r="E79" s="113" t="str">
        <f t="shared" si="3"/>
        <v/>
      </c>
      <c r="F79" s="113" t="str">
        <f t="shared" si="4"/>
        <v/>
      </c>
      <c r="G79" s="113" t="str">
        <f t="shared" si="5"/>
        <v/>
      </c>
      <c r="H79" s="113" t="str">
        <f t="shared" si="6"/>
        <v/>
      </c>
      <c r="I79" s="112">
        <v>2</v>
      </c>
      <c r="J79" s="113" t="s">
        <v>191</v>
      </c>
      <c r="K79" s="113" t="s">
        <v>192</v>
      </c>
      <c r="L79" s="112">
        <v>40045</v>
      </c>
      <c r="M79" s="113" t="s">
        <v>193</v>
      </c>
      <c r="N79" s="113" t="str">
        <f t="shared" si="11"/>
        <v>&lt;Item Id="40045" Type="4" Name="nim0203" getImage="Home_box_nim_wonder woods01 (2)" Icon="" StoryBg="" AudioId="" Description="" PetType="2" Image="atom_icon0044" Audio="Forest/森林-2-1" Animation="40045" Preview="Forest/imgNim02021"/&gt;</v>
      </c>
      <c r="O79" s="117" t="s">
        <v>194</v>
      </c>
    </row>
    <row r="80" spans="1:15">
      <c r="A80" s="111" t="str">
        <f t="shared" si="7"/>
        <v>40046</v>
      </c>
      <c r="B80" s="112" t="str">
        <f t="shared" si="8"/>
        <v>4</v>
      </c>
      <c r="C80" s="113" t="str">
        <f t="shared" si="9"/>
        <v>nim0204</v>
      </c>
      <c r="D80" s="113" t="str">
        <f t="shared" si="10"/>
        <v>Home_box_nim_wonder woods02 (2)</v>
      </c>
      <c r="E80" s="113" t="str">
        <f t="shared" si="3"/>
        <v/>
      </c>
      <c r="F80" s="113" t="str">
        <f t="shared" si="4"/>
        <v/>
      </c>
      <c r="G80" s="113" t="str">
        <f t="shared" si="5"/>
        <v/>
      </c>
      <c r="H80" s="113" t="str">
        <f t="shared" si="6"/>
        <v/>
      </c>
      <c r="I80" s="112">
        <v>2</v>
      </c>
      <c r="J80" s="113" t="s">
        <v>195</v>
      </c>
      <c r="K80" s="113" t="s">
        <v>196</v>
      </c>
      <c r="L80" s="112">
        <v>40046</v>
      </c>
      <c r="M80" s="113" t="s">
        <v>197</v>
      </c>
      <c r="N80" s="113" t="str">
        <f t="shared" si="11"/>
        <v>&lt;Item Id="40046" Type="4" Name="nim0204" getImage="Home_box_nim_wonder woods02 (2)" Icon="" StoryBg="" AudioId="" Description="" PetType="2" Image="atom_icon0065" Audio="Forest/森林-2-2" Animation="40046" Preview="Forest/imgNim02022"/&gt;</v>
      </c>
      <c r="O80" s="117" t="s">
        <v>198</v>
      </c>
    </row>
    <row r="81" spans="1:15">
      <c r="A81" s="111" t="str">
        <f t="shared" si="7"/>
        <v>40047</v>
      </c>
      <c r="B81" s="112" t="str">
        <f t="shared" si="8"/>
        <v>4</v>
      </c>
      <c r="C81" s="113" t="str">
        <f t="shared" si="9"/>
        <v>nim0205</v>
      </c>
      <c r="D81" s="113" t="str">
        <f t="shared" si="10"/>
        <v>Home_box_nim_wonder woods01 (3)</v>
      </c>
      <c r="E81" s="113" t="str">
        <f t="shared" si="3"/>
        <v/>
      </c>
      <c r="F81" s="113" t="str">
        <f t="shared" si="4"/>
        <v/>
      </c>
      <c r="G81" s="113" t="str">
        <f t="shared" si="5"/>
        <v/>
      </c>
      <c r="H81" s="113" t="str">
        <f t="shared" si="6"/>
        <v/>
      </c>
      <c r="I81" s="112">
        <v>2</v>
      </c>
      <c r="J81" s="113" t="s">
        <v>199</v>
      </c>
      <c r="K81" s="113" t="s">
        <v>200</v>
      </c>
      <c r="L81" s="112">
        <v>40047</v>
      </c>
      <c r="M81" s="113" t="s">
        <v>201</v>
      </c>
      <c r="N81" s="113" t="str">
        <f t="shared" si="11"/>
        <v>&lt;Item Id="40047" Type="4" Name="nim0205" getImage="Home_box_nim_wonder woods01 (3)" Icon="" StoryBg="" AudioId="" Description="" PetType="2" Image="atom_icon0045" Audio="Forest/森林-3-1" Animation="40047" Preview="Forest/imgNim02031"/&gt;</v>
      </c>
      <c r="O81" s="117" t="s">
        <v>202</v>
      </c>
    </row>
    <row r="82" spans="1:15">
      <c r="A82" s="111" t="str">
        <f t="shared" si="7"/>
        <v>40048</v>
      </c>
      <c r="B82" s="112" t="str">
        <f t="shared" si="8"/>
        <v>4</v>
      </c>
      <c r="C82" s="113" t="str">
        <f t="shared" si="9"/>
        <v>nim0206</v>
      </c>
      <c r="D82" s="113" t="str">
        <f t="shared" si="10"/>
        <v>Home_box_nim_wonder woods02 (3)</v>
      </c>
      <c r="E82" s="113" t="str">
        <f t="shared" si="3"/>
        <v/>
      </c>
      <c r="F82" s="113" t="str">
        <f t="shared" si="4"/>
        <v/>
      </c>
      <c r="G82" s="113" t="str">
        <f t="shared" si="5"/>
        <v/>
      </c>
      <c r="H82" s="113" t="str">
        <f t="shared" si="6"/>
        <v/>
      </c>
      <c r="I82" s="112">
        <v>2</v>
      </c>
      <c r="J82" s="113" t="s">
        <v>203</v>
      </c>
      <c r="K82" s="113" t="s">
        <v>204</v>
      </c>
      <c r="L82" s="112">
        <v>40048</v>
      </c>
      <c r="M82" s="113" t="s">
        <v>205</v>
      </c>
      <c r="N82" s="113" t="str">
        <f t="shared" si="11"/>
        <v>&lt;Item Id="40048" Type="4" Name="nim0206" getImage="Home_box_nim_wonder woods02 (3)" Icon="" StoryBg="" AudioId="" Description="" PetType="2" Image="atom_icon0066" Audio="Forest/森林-3-2" Animation="40048" Preview="Forest/imgNim02032"/&gt;</v>
      </c>
      <c r="O82" s="117" t="s">
        <v>206</v>
      </c>
    </row>
    <row r="83" spans="1:15">
      <c r="A83" s="111" t="str">
        <f t="shared" si="7"/>
        <v>40049</v>
      </c>
      <c r="B83" s="112" t="str">
        <f t="shared" si="8"/>
        <v>4</v>
      </c>
      <c r="C83" s="113" t="str">
        <f t="shared" si="9"/>
        <v>nim0207</v>
      </c>
      <c r="D83" s="113" t="str">
        <f t="shared" si="10"/>
        <v>Home_box_nim_wonder woods01 (4)</v>
      </c>
      <c r="E83" s="113" t="str">
        <f t="shared" si="3"/>
        <v/>
      </c>
      <c r="F83" s="113" t="str">
        <f t="shared" si="4"/>
        <v/>
      </c>
      <c r="G83" s="113" t="str">
        <f t="shared" si="5"/>
        <v/>
      </c>
      <c r="H83" s="113" t="str">
        <f t="shared" si="6"/>
        <v/>
      </c>
      <c r="I83" s="112">
        <v>2</v>
      </c>
      <c r="J83" s="113" t="s">
        <v>207</v>
      </c>
      <c r="K83" s="113" t="s">
        <v>208</v>
      </c>
      <c r="L83" s="112">
        <v>40049</v>
      </c>
      <c r="M83" s="113" t="s">
        <v>209</v>
      </c>
      <c r="N83" s="113" t="str">
        <f t="shared" si="11"/>
        <v>&lt;Item Id="40049" Type="4" Name="nim0207" getImage="Home_box_nim_wonder woods01 (4)" Icon="" StoryBg="" AudioId="" Description="" PetType="2" Image="atom_icon0046" Audio="Forest/森林-4-1" Animation="40049" Preview="Forest/imgNim02041"/&gt;</v>
      </c>
      <c r="O83" s="117" t="s">
        <v>210</v>
      </c>
    </row>
    <row r="84" spans="1:15">
      <c r="A84" s="111" t="str">
        <f t="shared" si="7"/>
        <v>40050</v>
      </c>
      <c r="B84" s="112" t="str">
        <f t="shared" si="8"/>
        <v>4</v>
      </c>
      <c r="C84" s="113" t="str">
        <f t="shared" si="9"/>
        <v>nim0208</v>
      </c>
      <c r="D84" s="113" t="str">
        <f t="shared" si="10"/>
        <v>Home_box_nim_wonder woods02 (4)</v>
      </c>
      <c r="E84" s="113" t="str">
        <f t="shared" si="3"/>
        <v/>
      </c>
      <c r="F84" s="113" t="str">
        <f t="shared" si="4"/>
        <v/>
      </c>
      <c r="G84" s="113" t="str">
        <f t="shared" si="5"/>
        <v/>
      </c>
      <c r="H84" s="113" t="str">
        <f t="shared" si="6"/>
        <v/>
      </c>
      <c r="I84" s="112">
        <v>2</v>
      </c>
      <c r="J84" s="113" t="s">
        <v>211</v>
      </c>
      <c r="K84" s="113" t="s">
        <v>212</v>
      </c>
      <c r="L84" s="112">
        <v>40050</v>
      </c>
      <c r="M84" s="113" t="s">
        <v>213</v>
      </c>
      <c r="N84" s="113" t="str">
        <f t="shared" si="11"/>
        <v>&lt;Item Id="40050" Type="4" Name="nim0208" getImage="Home_box_nim_wonder woods02 (4)" Icon="" StoryBg="" AudioId="" Description="" PetType="2" Image="atom_icon0067" Audio="Forest/森林-4-2" Animation="40050" Preview="Forest/imgNim02042"/&gt;</v>
      </c>
      <c r="O84" s="117" t="s">
        <v>214</v>
      </c>
    </row>
    <row r="85" spans="1:15">
      <c r="A85" s="111" t="str">
        <f t="shared" si="7"/>
        <v>40051</v>
      </c>
      <c r="B85" s="112" t="str">
        <f t="shared" si="8"/>
        <v>4</v>
      </c>
      <c r="C85" s="113" t="str">
        <f t="shared" si="9"/>
        <v>nim0209</v>
      </c>
      <c r="D85" s="113" t="str">
        <f t="shared" si="10"/>
        <v>Home_box_nim_wonder woods01 (5)</v>
      </c>
      <c r="E85" s="113" t="str">
        <f t="shared" si="3"/>
        <v/>
      </c>
      <c r="F85" s="113" t="str">
        <f t="shared" si="4"/>
        <v/>
      </c>
      <c r="G85" s="113" t="str">
        <f t="shared" si="5"/>
        <v/>
      </c>
      <c r="H85" s="113" t="str">
        <f t="shared" si="6"/>
        <v/>
      </c>
      <c r="I85" s="112">
        <v>2</v>
      </c>
      <c r="J85" s="113" t="s">
        <v>215</v>
      </c>
      <c r="K85" s="113" t="s">
        <v>216</v>
      </c>
      <c r="L85" s="112">
        <v>40051</v>
      </c>
      <c r="M85" s="113" t="s">
        <v>217</v>
      </c>
      <c r="N85" s="113" t="str">
        <f t="shared" si="11"/>
        <v>&lt;Item Id="40051" Type="4" Name="nim0209" getImage="Home_box_nim_wonder woods01 (5)" Icon="" StoryBg="" AudioId="" Description="" PetType="2" Image="atom_icon0047" Audio="Forest/森林-5-1" Animation="40051" Preview="Forest/imgNim02051"/&gt;</v>
      </c>
      <c r="O85" s="117" t="s">
        <v>218</v>
      </c>
    </row>
    <row r="86" spans="1:15">
      <c r="A86" s="111" t="str">
        <f t="shared" si="7"/>
        <v>40052</v>
      </c>
      <c r="B86" s="112" t="str">
        <f t="shared" si="8"/>
        <v>4</v>
      </c>
      <c r="C86" s="113" t="str">
        <f t="shared" si="9"/>
        <v>nim0210</v>
      </c>
      <c r="D86" s="113" t="str">
        <f t="shared" si="10"/>
        <v>Home_box_nim_wonder woods02 (5)</v>
      </c>
      <c r="E86" s="113" t="str">
        <f t="shared" si="3"/>
        <v/>
      </c>
      <c r="F86" s="113" t="str">
        <f t="shared" si="4"/>
        <v/>
      </c>
      <c r="G86" s="113" t="str">
        <f t="shared" si="5"/>
        <v/>
      </c>
      <c r="H86" s="113" t="str">
        <f t="shared" si="6"/>
        <v/>
      </c>
      <c r="I86" s="112">
        <v>2</v>
      </c>
      <c r="J86" s="113" t="s">
        <v>219</v>
      </c>
      <c r="K86" s="113" t="s">
        <v>220</v>
      </c>
      <c r="L86" s="112">
        <v>40052</v>
      </c>
      <c r="M86" s="113" t="s">
        <v>221</v>
      </c>
      <c r="N86" s="113" t="str">
        <f t="shared" si="11"/>
        <v>&lt;Item Id="40052" Type="4" Name="nim0210" getImage="Home_box_nim_wonder woods02 (5)" Icon="" StoryBg="" AudioId="" Description="" PetType="2" Image="atom_icon0068" Audio="Forest/森林-5-2" Animation="40052" Preview="Forest/imgNim02052"/&gt;</v>
      </c>
      <c r="O86" s="117" t="s">
        <v>222</v>
      </c>
    </row>
    <row r="87" spans="1:15">
      <c r="A87" s="111" t="str">
        <f t="shared" si="7"/>
        <v>40053</v>
      </c>
      <c r="B87" s="112" t="str">
        <f t="shared" si="8"/>
        <v>4</v>
      </c>
      <c r="C87" s="113" t="str">
        <f t="shared" si="9"/>
        <v>nim0211</v>
      </c>
      <c r="D87" s="113" t="str">
        <f t="shared" si="10"/>
        <v>Home_box_nim_wonder woods01 (6)</v>
      </c>
      <c r="E87" s="113" t="str">
        <f t="shared" si="3"/>
        <v/>
      </c>
      <c r="F87" s="113" t="str">
        <f t="shared" si="4"/>
        <v/>
      </c>
      <c r="G87" s="113" t="str">
        <f t="shared" si="5"/>
        <v/>
      </c>
      <c r="H87" s="113" t="str">
        <f t="shared" si="6"/>
        <v/>
      </c>
      <c r="I87" s="112">
        <v>2</v>
      </c>
      <c r="J87" s="113" t="s">
        <v>223</v>
      </c>
      <c r="K87" s="113" t="s">
        <v>224</v>
      </c>
      <c r="L87" s="112">
        <v>40053</v>
      </c>
      <c r="M87" s="113" t="s">
        <v>225</v>
      </c>
      <c r="N87" s="113" t="str">
        <f t="shared" si="11"/>
        <v>&lt;Item Id="40053" Type="4" Name="nim0211" getImage="Home_box_nim_wonder woods01 (6)" Icon="" StoryBg="" AudioId="" Description="" PetType="2" Image="atom_icon0048" Audio="Forest/森林-6-1" Animation="40053" Preview="Forest/imgNim02061"/&gt;</v>
      </c>
      <c r="O87" s="117" t="s">
        <v>226</v>
      </c>
    </row>
    <row r="88" spans="1:15">
      <c r="A88" s="111" t="str">
        <f t="shared" si="7"/>
        <v>40054</v>
      </c>
      <c r="B88" s="112" t="str">
        <f t="shared" si="8"/>
        <v>4</v>
      </c>
      <c r="C88" s="113" t="str">
        <f t="shared" si="9"/>
        <v>nim0212</v>
      </c>
      <c r="D88" s="113" t="str">
        <f t="shared" si="10"/>
        <v>Home_box_nim_wonder woods02 (6)</v>
      </c>
      <c r="E88" s="113" t="str">
        <f t="shared" si="3"/>
        <v/>
      </c>
      <c r="F88" s="113" t="str">
        <f t="shared" si="4"/>
        <v/>
      </c>
      <c r="G88" s="113" t="str">
        <f t="shared" si="5"/>
        <v/>
      </c>
      <c r="H88" s="113" t="str">
        <f t="shared" si="6"/>
        <v/>
      </c>
      <c r="I88" s="112">
        <v>2</v>
      </c>
      <c r="J88" s="113" t="s">
        <v>227</v>
      </c>
      <c r="K88" s="113" t="s">
        <v>228</v>
      </c>
      <c r="L88" s="112">
        <v>40054</v>
      </c>
      <c r="M88" s="113" t="s">
        <v>229</v>
      </c>
      <c r="N88" s="113" t="str">
        <f t="shared" si="11"/>
        <v>&lt;Item Id="40054" Type="4" Name="nim0212" getImage="Home_box_nim_wonder woods02 (6)" Icon="" StoryBg="" AudioId="" Description="" PetType="2" Image="atom_icon0069" Audio="Forest/森林-6-2" Animation="40054" Preview="Forest/imgNim02062"/&gt;</v>
      </c>
      <c r="O88" s="117" t="s">
        <v>230</v>
      </c>
    </row>
    <row r="89" spans="1:15">
      <c r="A89" s="111" t="str">
        <f t="shared" si="7"/>
        <v>40055</v>
      </c>
      <c r="B89" s="112" t="str">
        <f t="shared" si="8"/>
        <v>4</v>
      </c>
      <c r="C89" s="113" t="str">
        <f t="shared" si="9"/>
        <v>nim0213</v>
      </c>
      <c r="D89" s="113" t="str">
        <f t="shared" si="10"/>
        <v>Home_box_nim_wonder woods01 (7)</v>
      </c>
      <c r="E89" s="113" t="str">
        <f t="shared" si="3"/>
        <v/>
      </c>
      <c r="F89" s="113" t="str">
        <f t="shared" si="4"/>
        <v/>
      </c>
      <c r="G89" s="113" t="str">
        <f t="shared" si="5"/>
        <v/>
      </c>
      <c r="H89" s="113" t="str">
        <f t="shared" si="6"/>
        <v/>
      </c>
      <c r="I89" s="112">
        <v>2</v>
      </c>
      <c r="J89" s="113" t="s">
        <v>231</v>
      </c>
      <c r="K89" s="113" t="s">
        <v>232</v>
      </c>
      <c r="L89" s="112">
        <v>40055</v>
      </c>
      <c r="M89" s="113" t="s">
        <v>233</v>
      </c>
      <c r="N89" s="113" t="str">
        <f t="shared" si="11"/>
        <v>&lt;Item Id="40055" Type="4" Name="nim0213" getImage="Home_box_nim_wonder woods01 (7)" Icon="" StoryBg="" AudioId="" Description="" PetType="2" Image="atom_icon0049" Audio="Forest/森林-7-1" Animation="40055" Preview="Forest/imgNim02071"/&gt;</v>
      </c>
      <c r="O89" s="117" t="s">
        <v>234</v>
      </c>
    </row>
    <row r="90" spans="1:15">
      <c r="A90" s="111" t="str">
        <f t="shared" si="7"/>
        <v>40056</v>
      </c>
      <c r="B90" s="112" t="str">
        <f t="shared" si="8"/>
        <v>4</v>
      </c>
      <c r="C90" s="113" t="str">
        <f t="shared" si="9"/>
        <v>nim0214</v>
      </c>
      <c r="D90" s="113" t="str">
        <f t="shared" si="10"/>
        <v>Home_box_nim_wonder woods02 (7)</v>
      </c>
      <c r="E90" s="113" t="str">
        <f t="shared" si="3"/>
        <v/>
      </c>
      <c r="F90" s="113" t="str">
        <f t="shared" si="4"/>
        <v/>
      </c>
      <c r="G90" s="113" t="str">
        <f t="shared" si="5"/>
        <v/>
      </c>
      <c r="H90" s="113" t="str">
        <f t="shared" si="6"/>
        <v/>
      </c>
      <c r="I90" s="112">
        <v>2</v>
      </c>
      <c r="J90" s="113" t="s">
        <v>235</v>
      </c>
      <c r="K90" s="113" t="s">
        <v>236</v>
      </c>
      <c r="L90" s="112">
        <v>40056</v>
      </c>
      <c r="M90" s="113" t="s">
        <v>237</v>
      </c>
      <c r="N90" s="113" t="str">
        <f t="shared" si="11"/>
        <v>&lt;Item Id="40056" Type="4" Name="nim0214" getImage="Home_box_nim_wonder woods02 (7)" Icon="" StoryBg="" AudioId="" Description="" PetType="2" Image="atom_icon0070" Audio="Forest/森林-7-2" Animation="40056" Preview="Forest/imgNim02072"/&gt;</v>
      </c>
      <c r="O90" s="117" t="s">
        <v>238</v>
      </c>
    </row>
    <row r="91" spans="1:15">
      <c r="A91" s="111" t="str">
        <f t="shared" si="7"/>
        <v>40057</v>
      </c>
      <c r="B91" s="112" t="str">
        <f t="shared" si="8"/>
        <v>4</v>
      </c>
      <c r="C91" s="113" t="str">
        <f t="shared" si="9"/>
        <v>nim0215</v>
      </c>
      <c r="D91" s="113" t="str">
        <f t="shared" si="10"/>
        <v>Home_box_nim_wonder woods01 (8)</v>
      </c>
      <c r="E91" s="113" t="str">
        <f t="shared" si="3"/>
        <v/>
      </c>
      <c r="F91" s="113" t="str">
        <f t="shared" si="4"/>
        <v/>
      </c>
      <c r="G91" s="113" t="str">
        <f t="shared" si="5"/>
        <v/>
      </c>
      <c r="H91" s="113" t="str">
        <f t="shared" si="6"/>
        <v/>
      </c>
      <c r="I91" s="112">
        <v>2</v>
      </c>
      <c r="J91" s="113" t="s">
        <v>239</v>
      </c>
      <c r="K91" s="113" t="s">
        <v>240</v>
      </c>
      <c r="L91" s="112">
        <v>40057</v>
      </c>
      <c r="M91" s="113" t="s">
        <v>241</v>
      </c>
      <c r="N91" s="113" t="str">
        <f t="shared" si="11"/>
        <v>&lt;Item Id="40057" Type="4" Name="nim0215" getImage="Home_box_nim_wonder woods01 (8)" Icon="" StoryBg="" AudioId="" Description="" PetType="2" Image="atom_icon0050" Audio="Forest/森林-8-1" Animation="40057" Preview="Forest/imgNim02081"/&gt;</v>
      </c>
      <c r="O91" s="117" t="s">
        <v>242</v>
      </c>
    </row>
    <row r="92" spans="1:15">
      <c r="A92" s="111" t="str">
        <f t="shared" si="7"/>
        <v>40058</v>
      </c>
      <c r="B92" s="112" t="str">
        <f t="shared" si="8"/>
        <v>4</v>
      </c>
      <c r="C92" s="113" t="str">
        <f t="shared" si="9"/>
        <v>nim0216</v>
      </c>
      <c r="D92" s="113" t="str">
        <f t="shared" si="10"/>
        <v>Home_box_nim_wonder woods02 (8)</v>
      </c>
      <c r="E92" s="113" t="str">
        <f t="shared" si="3"/>
        <v/>
      </c>
      <c r="F92" s="113" t="str">
        <f t="shared" si="4"/>
        <v/>
      </c>
      <c r="G92" s="113" t="str">
        <f t="shared" si="5"/>
        <v/>
      </c>
      <c r="H92" s="113" t="str">
        <f t="shared" si="6"/>
        <v/>
      </c>
      <c r="I92" s="112">
        <v>2</v>
      </c>
      <c r="J92" s="113" t="s">
        <v>243</v>
      </c>
      <c r="K92" s="113" t="s">
        <v>244</v>
      </c>
      <c r="L92" s="112">
        <v>40058</v>
      </c>
      <c r="M92" s="113" t="s">
        <v>245</v>
      </c>
      <c r="N92" s="113" t="str">
        <f t="shared" si="11"/>
        <v>&lt;Item Id="40058" Type="4" Name="nim0216" getImage="Home_box_nim_wonder woods02 (8)" Icon="" StoryBg="" AudioId="" Description="" PetType="2" Image="atom_icon0071" Audio="Forest/森林-8-2" Animation="40058" Preview="Forest/imgNim02082"/&gt;</v>
      </c>
      <c r="O92" s="117" t="s">
        <v>246</v>
      </c>
    </row>
    <row r="93" spans="1:15">
      <c r="A93" s="111" t="str">
        <f t="shared" si="7"/>
        <v>40059</v>
      </c>
      <c r="B93" s="112" t="str">
        <f t="shared" si="8"/>
        <v>4</v>
      </c>
      <c r="C93" s="113" t="str">
        <f t="shared" si="9"/>
        <v>nim0217</v>
      </c>
      <c r="D93" s="113" t="str">
        <f t="shared" si="10"/>
        <v>Home_box_nim_wonder woods01 (9)</v>
      </c>
      <c r="E93" s="113" t="str">
        <f t="shared" si="3"/>
        <v/>
      </c>
      <c r="F93" s="113" t="str">
        <f t="shared" si="4"/>
        <v/>
      </c>
      <c r="G93" s="113" t="str">
        <f t="shared" si="5"/>
        <v/>
      </c>
      <c r="H93" s="113" t="str">
        <f t="shared" si="6"/>
        <v/>
      </c>
      <c r="I93" s="112">
        <v>2</v>
      </c>
      <c r="J93" s="113" t="s">
        <v>247</v>
      </c>
      <c r="K93" s="113" t="s">
        <v>248</v>
      </c>
      <c r="L93" s="112">
        <v>40059</v>
      </c>
      <c r="M93" s="113" t="s">
        <v>249</v>
      </c>
      <c r="N93" s="113" t="str">
        <f t="shared" si="11"/>
        <v>&lt;Item Id="40059" Type="4" Name="nim0217" getImage="Home_box_nim_wonder woods01 (9)" Icon="" StoryBg="" AudioId="" Description="" PetType="2" Image="atom_icon0051" Audio="Forest/森林-9-1" Animation="40059" Preview="Forest/imgNim02091"/&gt;</v>
      </c>
      <c r="O93" s="117" t="s">
        <v>250</v>
      </c>
    </row>
    <row r="94" spans="1:15">
      <c r="A94" s="111" t="str">
        <f t="shared" si="7"/>
        <v>40060</v>
      </c>
      <c r="B94" s="112" t="str">
        <f t="shared" si="8"/>
        <v>4</v>
      </c>
      <c r="C94" s="113" t="str">
        <f t="shared" si="9"/>
        <v>nim0218</v>
      </c>
      <c r="D94" s="113" t="str">
        <f t="shared" si="10"/>
        <v>Home_box_nim_wonder woods02 (9)</v>
      </c>
      <c r="E94" s="113" t="str">
        <f t="shared" si="3"/>
        <v/>
      </c>
      <c r="F94" s="113" t="str">
        <f t="shared" si="4"/>
        <v/>
      </c>
      <c r="G94" s="113" t="str">
        <f t="shared" si="5"/>
        <v/>
      </c>
      <c r="H94" s="113" t="str">
        <f t="shared" si="6"/>
        <v/>
      </c>
      <c r="I94" s="112">
        <v>2</v>
      </c>
      <c r="J94" s="113" t="s">
        <v>251</v>
      </c>
      <c r="K94" s="113" t="s">
        <v>252</v>
      </c>
      <c r="L94" s="112">
        <v>40060</v>
      </c>
      <c r="M94" s="113" t="s">
        <v>253</v>
      </c>
      <c r="N94" s="113" t="str">
        <f t="shared" si="11"/>
        <v>&lt;Item Id="40060" Type="4" Name="nim0218" getImage="Home_box_nim_wonder woods02 (9)" Icon="" StoryBg="" AudioId="" Description="" PetType="2" Image="atom_icon0072" Audio="Forest/森林-9-2" Animation="40060" Preview="Forest/imgNim02092"/&gt;</v>
      </c>
      <c r="O94" s="117" t="s">
        <v>254</v>
      </c>
    </row>
    <row r="95" spans="1:15">
      <c r="A95" s="111" t="str">
        <f t="shared" si="7"/>
        <v>40061</v>
      </c>
      <c r="B95" s="112" t="str">
        <f t="shared" si="8"/>
        <v>4</v>
      </c>
      <c r="C95" s="113" t="str">
        <f t="shared" si="9"/>
        <v>nim0219</v>
      </c>
      <c r="D95" s="113" t="str">
        <f t="shared" si="10"/>
        <v>Home_box_nim_wonder woods01 (10)</v>
      </c>
      <c r="E95" s="113" t="str">
        <f t="shared" si="3"/>
        <v/>
      </c>
      <c r="F95" s="113" t="str">
        <f t="shared" si="4"/>
        <v/>
      </c>
      <c r="G95" s="113" t="str">
        <f t="shared" si="5"/>
        <v/>
      </c>
      <c r="H95" s="113" t="str">
        <f t="shared" si="6"/>
        <v/>
      </c>
      <c r="I95" s="112">
        <v>2</v>
      </c>
      <c r="J95" s="113" t="s">
        <v>255</v>
      </c>
      <c r="K95" s="113" t="s">
        <v>256</v>
      </c>
      <c r="L95" s="112">
        <v>40061</v>
      </c>
      <c r="M95" s="113" t="s">
        <v>257</v>
      </c>
      <c r="N95" s="113" t="str">
        <f t="shared" si="11"/>
        <v>&lt;Item Id="40061" Type="4" Name="nim0219" getImage="Home_box_nim_wonder woods01 (10)" Icon="" StoryBg="" AudioId="" Description="" PetType="2" Image="atom_icon0052" Audio="Forest/森林-10-1" Animation="40061" Preview="Forest/imgNim02101"/&gt;</v>
      </c>
      <c r="O95" s="117" t="s">
        <v>258</v>
      </c>
    </row>
    <row r="96" spans="1:15">
      <c r="A96" s="111" t="str">
        <f t="shared" si="7"/>
        <v>40062</v>
      </c>
      <c r="B96" s="112" t="str">
        <f t="shared" si="8"/>
        <v>4</v>
      </c>
      <c r="C96" s="113" t="str">
        <f t="shared" si="9"/>
        <v>nim0220</v>
      </c>
      <c r="D96" s="113" t="str">
        <f t="shared" si="10"/>
        <v>Home_box_nim_wonder woods02 (10)</v>
      </c>
      <c r="E96" s="113" t="str">
        <f t="shared" si="3"/>
        <v/>
      </c>
      <c r="F96" s="113" t="str">
        <f t="shared" si="4"/>
        <v/>
      </c>
      <c r="G96" s="113" t="str">
        <f t="shared" si="5"/>
        <v/>
      </c>
      <c r="H96" s="113" t="str">
        <f t="shared" si="6"/>
        <v/>
      </c>
      <c r="I96" s="112">
        <v>2</v>
      </c>
      <c r="J96" s="113" t="s">
        <v>259</v>
      </c>
      <c r="K96" s="113" t="s">
        <v>260</v>
      </c>
      <c r="L96" s="112">
        <v>40062</v>
      </c>
      <c r="M96" s="113" t="s">
        <v>261</v>
      </c>
      <c r="N96" s="113" t="str">
        <f t="shared" si="11"/>
        <v>&lt;Item Id="40062" Type="4" Name="nim0220" getImage="Home_box_nim_wonder woods02 (10)" Icon="" StoryBg="" AudioId="" Description="" PetType="2" Image="atom_icon0073" Audio="Forest/森林-10-2" Animation="40062" Preview="Forest/imgNim02102"/&gt;</v>
      </c>
      <c r="O96" s="117" t="s">
        <v>262</v>
      </c>
    </row>
    <row r="97" spans="1:15">
      <c r="A97" s="111" t="str">
        <f t="shared" si="7"/>
        <v>40063</v>
      </c>
      <c r="B97" s="112" t="str">
        <f t="shared" si="8"/>
        <v>4</v>
      </c>
      <c r="C97" s="113" t="str">
        <f t="shared" si="9"/>
        <v>nim0221</v>
      </c>
      <c r="D97" s="113" t="str">
        <f t="shared" si="10"/>
        <v>Home_box_nim_wonder woods01 (11)</v>
      </c>
      <c r="E97" s="113" t="str">
        <f t="shared" si="3"/>
        <v/>
      </c>
      <c r="F97" s="113" t="str">
        <f t="shared" si="4"/>
        <v/>
      </c>
      <c r="G97" s="113" t="str">
        <f t="shared" si="5"/>
        <v/>
      </c>
      <c r="H97" s="113" t="str">
        <f t="shared" si="6"/>
        <v/>
      </c>
      <c r="I97" s="112">
        <v>2</v>
      </c>
      <c r="J97" s="113" t="s">
        <v>263</v>
      </c>
      <c r="K97" s="113" t="s">
        <v>264</v>
      </c>
      <c r="L97" s="112">
        <v>40063</v>
      </c>
      <c r="M97" s="113" t="s">
        <v>265</v>
      </c>
      <c r="N97" s="113" t="str">
        <f t="shared" si="11"/>
        <v>&lt;Item Id="40063" Type="4" Name="nim0221" getImage="Home_box_nim_wonder woods01 (11)" Icon="" StoryBg="" AudioId="" Description="" PetType="2" Image="atom_icon0053" Audio="Forest/森林-11-1" Animation="40063" Preview="Forest/imgNim02111"/&gt;</v>
      </c>
      <c r="O97" s="117" t="s">
        <v>266</v>
      </c>
    </row>
    <row r="98" spans="1:15">
      <c r="A98" s="111" t="str">
        <f t="shared" si="7"/>
        <v>40064</v>
      </c>
      <c r="B98" s="112" t="str">
        <f t="shared" si="8"/>
        <v>4</v>
      </c>
      <c r="C98" s="113" t="str">
        <f t="shared" si="9"/>
        <v>nim0222</v>
      </c>
      <c r="D98" s="113" t="str">
        <f t="shared" si="10"/>
        <v>Home_box_nim_wonder woods02 (11)</v>
      </c>
      <c r="E98" s="113" t="str">
        <f t="shared" si="3"/>
        <v/>
      </c>
      <c r="F98" s="113" t="str">
        <f t="shared" si="4"/>
        <v/>
      </c>
      <c r="G98" s="113" t="str">
        <f t="shared" si="5"/>
        <v/>
      </c>
      <c r="H98" s="113" t="str">
        <f t="shared" si="6"/>
        <v/>
      </c>
      <c r="I98" s="112">
        <v>2</v>
      </c>
      <c r="J98" s="113" t="s">
        <v>267</v>
      </c>
      <c r="K98" s="113" t="s">
        <v>268</v>
      </c>
      <c r="L98" s="112">
        <v>40064</v>
      </c>
      <c r="M98" s="113" t="s">
        <v>269</v>
      </c>
      <c r="N98" s="113" t="str">
        <f t="shared" si="11"/>
        <v>&lt;Item Id="40064" Type="4" Name="nim0222" getImage="Home_box_nim_wonder woods02 (11)" Icon="" StoryBg="" AudioId="" Description="" PetType="2" Image="atom_icon0074" Audio="Forest/森林-11-2" Animation="40064" Preview="Forest/imgNim02112"/&gt;</v>
      </c>
      <c r="O98" s="117" t="s">
        <v>270</v>
      </c>
    </row>
    <row r="99" spans="1:15">
      <c r="A99" s="111" t="str">
        <f t="shared" si="7"/>
        <v>40065</v>
      </c>
      <c r="B99" s="112" t="str">
        <f t="shared" si="8"/>
        <v>4</v>
      </c>
      <c r="C99" s="113" t="str">
        <f t="shared" si="9"/>
        <v>nim0223</v>
      </c>
      <c r="D99" s="113" t="str">
        <f t="shared" si="10"/>
        <v>Home_box_nim_wonder woods01 (12)</v>
      </c>
      <c r="E99" s="113" t="str">
        <f t="shared" ref="E99:E160" si="12">MID(O99,FIND("Icon=""",O99)+6,FIND(""" StoryBg=",O99)-FIND("Icon=""",O99)-6)</f>
        <v/>
      </c>
      <c r="F99" s="113" t="str">
        <f t="shared" ref="F99:F160" si="13">MID(O99,FIND("StoryBg=""",O99)+9,FIND(""" AudioId=",O99)-FIND("StoryBg=""",O99)-9)</f>
        <v/>
      </c>
      <c r="G99" s="113" t="str">
        <f t="shared" ref="G99:G160" si="14">MID(O99,FIND("AudioId=""",O99)+9,FIND(""" Description=",O99)-FIND("AudioId=""",O99)-9)</f>
        <v/>
      </c>
      <c r="H99" s="113" t="str">
        <f t="shared" ref="H99:H160" si="15">MID(O99,FIND("Description=""",O99)+13,FIND("""/&gt;",O99)-FIND("Description=""",O99)-13)</f>
        <v/>
      </c>
      <c r="I99" s="112">
        <v>2</v>
      </c>
      <c r="J99" s="113" t="s">
        <v>271</v>
      </c>
      <c r="K99" s="113" t="s">
        <v>272</v>
      </c>
      <c r="L99" s="112">
        <v>40065</v>
      </c>
      <c r="M99" s="113" t="s">
        <v>273</v>
      </c>
      <c r="N99" s="113" t="str">
        <f t="shared" si="11"/>
        <v>&lt;Item Id="40065" Type="4" Name="nim0223" getImage="Home_box_nim_wonder woods01 (12)" Icon="" StoryBg="" AudioId="" Description="" PetType="2" Image="atom_icon0054" Audio="Forest/森林-12-1" Animation="40065" Preview="Forest/imgNim02121"/&gt;</v>
      </c>
      <c r="O99" s="117" t="s">
        <v>274</v>
      </c>
    </row>
    <row r="100" spans="1:15">
      <c r="A100" s="111" t="str">
        <f t="shared" ref="A100:A160" si="16">MID(O100,FIND("Item Id=""",O100,1)+9,5)</f>
        <v>40066</v>
      </c>
      <c r="B100" s="112" t="str">
        <f t="shared" ref="B100:B160" si="17">MID(O100,FIND("Type=""",O100,1)+6,1)</f>
        <v>4</v>
      </c>
      <c r="C100" s="113" t="str">
        <f t="shared" ref="C100:C160" si="18">MID(O100,FIND("Name=""",O100,1)+6,7)</f>
        <v>nim0224</v>
      </c>
      <c r="D100" s="113" t="str">
        <f t="shared" ref="D100:D160" si="19">MID(O100,FIND("getImage=""",O100)+10,FIND(""" Icon=",O100)-FIND("getImage=""",O100)-10)</f>
        <v>Home_box_nim_wonder woods02 (12)</v>
      </c>
      <c r="E100" s="113" t="str">
        <f t="shared" si="12"/>
        <v/>
      </c>
      <c r="F100" s="113" t="str">
        <f t="shared" si="13"/>
        <v/>
      </c>
      <c r="G100" s="113" t="str">
        <f t="shared" si="14"/>
        <v/>
      </c>
      <c r="H100" s="113" t="str">
        <f t="shared" si="15"/>
        <v/>
      </c>
      <c r="I100" s="112">
        <v>2</v>
      </c>
      <c r="J100" s="113" t="s">
        <v>275</v>
      </c>
      <c r="K100" s="113" t="s">
        <v>276</v>
      </c>
      <c r="L100" s="112">
        <v>40066</v>
      </c>
      <c r="M100" s="113" t="s">
        <v>277</v>
      </c>
      <c r="N100" s="113" t="str">
        <f t="shared" ref="N100:N163" si="20">"&lt;Item Id="""&amp;A100&amp;""" Type="""&amp;B100&amp;""" Name="""&amp;C100&amp;""" getImage="""&amp;D100&amp;""" Icon="""&amp;E100&amp;""" StoryBg="""&amp;F100&amp;""" AudioId="""&amp;G100&amp;""" Description="""&amp;H100&amp;""" PetType="""&amp;I100&amp;""" Image="""&amp;J100&amp;""" Audio="""&amp;K100&amp;""" Animation="""&amp;L100&amp;""" Preview="""&amp;M100&amp;"""/&gt;"</f>
        <v>&lt;Item Id="40066" Type="4" Name="nim0224" getImage="Home_box_nim_wonder woods02 (12)" Icon="" StoryBg="" AudioId="" Description="" PetType="2" Image="atom_icon0075" Audio="Forest/森林-12-2" Animation="40066" Preview="Forest/imgNim02122"/&gt;</v>
      </c>
      <c r="O100" s="117" t="s">
        <v>278</v>
      </c>
    </row>
    <row r="101" spans="1:15">
      <c r="A101" s="111" t="str">
        <f t="shared" si="16"/>
        <v>40067</v>
      </c>
      <c r="B101" s="112" t="str">
        <f t="shared" si="17"/>
        <v>4</v>
      </c>
      <c r="C101" s="113" t="str">
        <f t="shared" si="18"/>
        <v>nim0225</v>
      </c>
      <c r="D101" s="113" t="str">
        <f t="shared" si="19"/>
        <v>Home_box_nim_wonder woods01 (13)</v>
      </c>
      <c r="E101" s="113" t="str">
        <f t="shared" si="12"/>
        <v/>
      </c>
      <c r="F101" s="113" t="str">
        <f t="shared" si="13"/>
        <v/>
      </c>
      <c r="G101" s="113" t="str">
        <f t="shared" si="14"/>
        <v/>
      </c>
      <c r="H101" s="113" t="str">
        <f t="shared" si="15"/>
        <v/>
      </c>
      <c r="I101" s="112">
        <v>2</v>
      </c>
      <c r="J101" s="113" t="s">
        <v>279</v>
      </c>
      <c r="K101" s="113" t="s">
        <v>280</v>
      </c>
      <c r="L101" s="112">
        <v>40067</v>
      </c>
      <c r="M101" s="113" t="s">
        <v>281</v>
      </c>
      <c r="N101" s="113" t="str">
        <f t="shared" si="20"/>
        <v>&lt;Item Id="40067" Type="4" Name="nim0225" getImage="Home_box_nim_wonder woods01 (13)" Icon="" StoryBg="" AudioId="" Description="" PetType="2" Image="atom_icon0055" Audio="Forest/森林-13-1" Animation="40067" Preview="Forest/imgNim02131"/&gt;</v>
      </c>
      <c r="O101" s="117" t="s">
        <v>282</v>
      </c>
    </row>
    <row r="102" spans="1:15">
      <c r="A102" s="111" t="str">
        <f t="shared" si="16"/>
        <v>40068</v>
      </c>
      <c r="B102" s="112" t="str">
        <f t="shared" si="17"/>
        <v>4</v>
      </c>
      <c r="C102" s="113" t="str">
        <f t="shared" si="18"/>
        <v>nim0226</v>
      </c>
      <c r="D102" s="113" t="str">
        <f t="shared" si="19"/>
        <v>Home_box_nim_wonder woods02 (13)</v>
      </c>
      <c r="E102" s="113" t="str">
        <f t="shared" si="12"/>
        <v/>
      </c>
      <c r="F102" s="113" t="str">
        <f t="shared" si="13"/>
        <v/>
      </c>
      <c r="G102" s="113" t="str">
        <f t="shared" si="14"/>
        <v/>
      </c>
      <c r="H102" s="113" t="str">
        <f t="shared" si="15"/>
        <v/>
      </c>
      <c r="I102" s="112">
        <v>2</v>
      </c>
      <c r="J102" s="113" t="s">
        <v>283</v>
      </c>
      <c r="K102" s="113" t="s">
        <v>284</v>
      </c>
      <c r="L102" s="112">
        <v>40068</v>
      </c>
      <c r="M102" s="113" t="s">
        <v>285</v>
      </c>
      <c r="N102" s="113" t="str">
        <f t="shared" si="20"/>
        <v>&lt;Item Id="40068" Type="4" Name="nim0226" getImage="Home_box_nim_wonder woods02 (13)" Icon="" StoryBg="" AudioId="" Description="" PetType="2" Image="atom_icon0076" Audio="Forest/森林-13-2" Animation="40068" Preview="Forest/imgNim02132"/&gt;</v>
      </c>
      <c r="O102" s="117" t="s">
        <v>286</v>
      </c>
    </row>
    <row r="103" spans="1:15">
      <c r="A103" s="111" t="str">
        <f t="shared" si="16"/>
        <v>40069</v>
      </c>
      <c r="B103" s="112" t="str">
        <f t="shared" si="17"/>
        <v>4</v>
      </c>
      <c r="C103" s="113" t="str">
        <f t="shared" si="18"/>
        <v>nim0227</v>
      </c>
      <c r="D103" s="113" t="str">
        <f t="shared" si="19"/>
        <v>Home_box_nim_wonder woods01 (14)</v>
      </c>
      <c r="E103" s="113" t="str">
        <f t="shared" si="12"/>
        <v/>
      </c>
      <c r="F103" s="113" t="str">
        <f t="shared" si="13"/>
        <v/>
      </c>
      <c r="G103" s="113" t="str">
        <f t="shared" si="14"/>
        <v/>
      </c>
      <c r="H103" s="113" t="str">
        <f t="shared" si="15"/>
        <v/>
      </c>
      <c r="I103" s="112">
        <v>2</v>
      </c>
      <c r="J103" s="113" t="s">
        <v>287</v>
      </c>
      <c r="K103" s="113" t="s">
        <v>288</v>
      </c>
      <c r="L103" s="112">
        <v>40069</v>
      </c>
      <c r="M103" s="113" t="s">
        <v>289</v>
      </c>
      <c r="N103" s="113" t="str">
        <f t="shared" si="20"/>
        <v>&lt;Item Id="40069" Type="4" Name="nim0227" getImage="Home_box_nim_wonder woods01 (14)" Icon="" StoryBg="" AudioId="" Description="" PetType="2" Image="atom_icon0056" Audio="Forest/森林-14-1" Animation="40069" Preview="Forest/imgNim02141"/&gt;</v>
      </c>
      <c r="O103" s="117" t="s">
        <v>290</v>
      </c>
    </row>
    <row r="104" spans="1:15">
      <c r="A104" s="111" t="str">
        <f t="shared" si="16"/>
        <v>40070</v>
      </c>
      <c r="B104" s="112" t="str">
        <f t="shared" si="17"/>
        <v>4</v>
      </c>
      <c r="C104" s="113" t="str">
        <f t="shared" si="18"/>
        <v>nim0228</v>
      </c>
      <c r="D104" s="113" t="str">
        <f t="shared" si="19"/>
        <v>Home_box_nim_wonder woods02 (14)</v>
      </c>
      <c r="E104" s="113" t="str">
        <f t="shared" si="12"/>
        <v/>
      </c>
      <c r="F104" s="113" t="str">
        <f t="shared" si="13"/>
        <v/>
      </c>
      <c r="G104" s="113" t="str">
        <f t="shared" si="14"/>
        <v/>
      </c>
      <c r="H104" s="113" t="str">
        <f t="shared" si="15"/>
        <v/>
      </c>
      <c r="I104" s="112">
        <v>2</v>
      </c>
      <c r="J104" s="113" t="s">
        <v>291</v>
      </c>
      <c r="K104" s="113" t="s">
        <v>292</v>
      </c>
      <c r="L104" s="112">
        <v>40070</v>
      </c>
      <c r="M104" s="113" t="s">
        <v>293</v>
      </c>
      <c r="N104" s="113" t="str">
        <f t="shared" si="20"/>
        <v>&lt;Item Id="40070" Type="4" Name="nim0228" getImage="Home_box_nim_wonder woods02 (14)" Icon="" StoryBg="" AudioId="" Description="" PetType="2" Image="atom_icon0077" Audio="Forest/森林-14-2" Animation="40070" Preview="Forest/imgNim02142"/&gt;</v>
      </c>
      <c r="O104" s="117" t="s">
        <v>294</v>
      </c>
    </row>
    <row r="105" spans="1:15">
      <c r="A105" s="111" t="str">
        <f t="shared" si="16"/>
        <v>40071</v>
      </c>
      <c r="B105" s="112" t="str">
        <f t="shared" si="17"/>
        <v>4</v>
      </c>
      <c r="C105" s="113" t="str">
        <f t="shared" si="18"/>
        <v>nim0229</v>
      </c>
      <c r="D105" s="113" t="str">
        <f t="shared" si="19"/>
        <v>Home_box_nim_wonder woods01 (15)</v>
      </c>
      <c r="E105" s="113" t="str">
        <f t="shared" si="12"/>
        <v/>
      </c>
      <c r="F105" s="113" t="str">
        <f t="shared" si="13"/>
        <v/>
      </c>
      <c r="G105" s="113" t="str">
        <f t="shared" si="14"/>
        <v/>
      </c>
      <c r="H105" s="113" t="str">
        <f t="shared" si="15"/>
        <v/>
      </c>
      <c r="I105" s="112">
        <v>2</v>
      </c>
      <c r="J105" s="113" t="s">
        <v>295</v>
      </c>
      <c r="K105" s="113" t="s">
        <v>296</v>
      </c>
      <c r="L105" s="112">
        <v>40071</v>
      </c>
      <c r="M105" s="113" t="s">
        <v>297</v>
      </c>
      <c r="N105" s="113" t="str">
        <f t="shared" si="20"/>
        <v>&lt;Item Id="40071" Type="4" Name="nim0229" getImage="Home_box_nim_wonder woods01 (15)" Icon="" StoryBg="" AudioId="" Description="" PetType="2" Image="atom_icon0057" Audio="Forest/森林-15-1" Animation="40071" Preview="Forest/imgNim02151"/&gt;</v>
      </c>
      <c r="O105" s="117" t="s">
        <v>298</v>
      </c>
    </row>
    <row r="106" spans="1:15">
      <c r="A106" s="111" t="str">
        <f t="shared" si="16"/>
        <v>40072</v>
      </c>
      <c r="B106" s="112" t="str">
        <f t="shared" si="17"/>
        <v>4</v>
      </c>
      <c r="C106" s="113" t="str">
        <f t="shared" si="18"/>
        <v>nim0230</v>
      </c>
      <c r="D106" s="113" t="str">
        <f t="shared" si="19"/>
        <v>Home_box_nim_wonder woods02 (15)</v>
      </c>
      <c r="E106" s="113" t="str">
        <f t="shared" si="12"/>
        <v/>
      </c>
      <c r="F106" s="113" t="str">
        <f t="shared" si="13"/>
        <v/>
      </c>
      <c r="G106" s="113" t="str">
        <f t="shared" si="14"/>
        <v/>
      </c>
      <c r="H106" s="113" t="str">
        <f t="shared" si="15"/>
        <v/>
      </c>
      <c r="I106" s="112">
        <v>2</v>
      </c>
      <c r="J106" s="113" t="s">
        <v>299</v>
      </c>
      <c r="K106" s="113" t="s">
        <v>300</v>
      </c>
      <c r="L106" s="112">
        <v>40072</v>
      </c>
      <c r="M106" s="113" t="s">
        <v>301</v>
      </c>
      <c r="N106" s="113" t="str">
        <f t="shared" si="20"/>
        <v>&lt;Item Id="40072" Type="4" Name="nim0230" getImage="Home_box_nim_wonder woods02 (15)" Icon="" StoryBg="" AudioId="" Description="" PetType="2" Image="atom_icon0078" Audio="Forest/森林-15-2" Animation="40072" Preview="Forest/imgNim02152"/&gt;</v>
      </c>
      <c r="O106" s="117" t="s">
        <v>302</v>
      </c>
    </row>
    <row r="107" spans="1:15">
      <c r="A107" s="111" t="str">
        <f t="shared" si="16"/>
        <v>40073</v>
      </c>
      <c r="B107" s="112" t="str">
        <f t="shared" si="17"/>
        <v>4</v>
      </c>
      <c r="C107" s="113" t="str">
        <f t="shared" si="18"/>
        <v>nim0231</v>
      </c>
      <c r="D107" s="113" t="str">
        <f t="shared" si="19"/>
        <v>Home_box_nim_wonder woods01 (16)</v>
      </c>
      <c r="E107" s="113" t="str">
        <f t="shared" si="12"/>
        <v/>
      </c>
      <c r="F107" s="113" t="str">
        <f t="shared" si="13"/>
        <v/>
      </c>
      <c r="G107" s="113" t="str">
        <f t="shared" si="14"/>
        <v/>
      </c>
      <c r="H107" s="113" t="str">
        <f t="shared" si="15"/>
        <v/>
      </c>
      <c r="I107" s="112">
        <v>2</v>
      </c>
      <c r="J107" s="113" t="s">
        <v>303</v>
      </c>
      <c r="K107" s="113" t="s">
        <v>304</v>
      </c>
      <c r="L107" s="112">
        <v>40073</v>
      </c>
      <c r="M107" s="113" t="s">
        <v>305</v>
      </c>
      <c r="N107" s="113" t="str">
        <f t="shared" si="20"/>
        <v>&lt;Item Id="40073" Type="4" Name="nim0231" getImage="Home_box_nim_wonder woods01 (16)" Icon="" StoryBg="" AudioId="" Description="" PetType="2" Image="atom_icon0058" Audio="Forest/森林-16-1" Animation="40073" Preview="Forest/imgNim02161"/&gt;</v>
      </c>
      <c r="O107" s="117" t="s">
        <v>306</v>
      </c>
    </row>
    <row r="108" spans="1:15">
      <c r="A108" s="111" t="str">
        <f t="shared" si="16"/>
        <v>40074</v>
      </c>
      <c r="B108" s="112" t="str">
        <f t="shared" si="17"/>
        <v>4</v>
      </c>
      <c r="C108" s="113" t="str">
        <f t="shared" si="18"/>
        <v>nim0232</v>
      </c>
      <c r="D108" s="113" t="str">
        <f t="shared" si="19"/>
        <v>Home_box_nim_wonder woods02 (16)</v>
      </c>
      <c r="E108" s="113" t="str">
        <f t="shared" si="12"/>
        <v/>
      </c>
      <c r="F108" s="113" t="str">
        <f t="shared" si="13"/>
        <v/>
      </c>
      <c r="G108" s="113" t="str">
        <f t="shared" si="14"/>
        <v/>
      </c>
      <c r="H108" s="113" t="str">
        <f t="shared" si="15"/>
        <v/>
      </c>
      <c r="I108" s="112">
        <v>2</v>
      </c>
      <c r="J108" s="113" t="s">
        <v>307</v>
      </c>
      <c r="K108" s="113" t="s">
        <v>308</v>
      </c>
      <c r="L108" s="112">
        <v>40074</v>
      </c>
      <c r="M108" s="113" t="s">
        <v>309</v>
      </c>
      <c r="N108" s="113" t="str">
        <f t="shared" si="20"/>
        <v>&lt;Item Id="40074" Type="4" Name="nim0232" getImage="Home_box_nim_wonder woods02 (16)" Icon="" StoryBg="" AudioId="" Description="" PetType="2" Image="atom_icon0079" Audio="Forest/森林-16-2" Animation="40074" Preview="Forest/imgNim02162"/&gt;</v>
      </c>
      <c r="O108" s="117" t="s">
        <v>310</v>
      </c>
    </row>
    <row r="109" spans="1:15">
      <c r="A109" s="111" t="str">
        <f t="shared" si="16"/>
        <v>40075</v>
      </c>
      <c r="B109" s="112" t="str">
        <f t="shared" si="17"/>
        <v>4</v>
      </c>
      <c r="C109" s="113" t="str">
        <f t="shared" si="18"/>
        <v>nim0233</v>
      </c>
      <c r="D109" s="113" t="str">
        <f t="shared" si="19"/>
        <v>Home_box_nim_wonder woods01 (17)</v>
      </c>
      <c r="E109" s="113" t="str">
        <f t="shared" si="12"/>
        <v/>
      </c>
      <c r="F109" s="113" t="str">
        <f t="shared" si="13"/>
        <v/>
      </c>
      <c r="G109" s="113" t="str">
        <f t="shared" si="14"/>
        <v/>
      </c>
      <c r="H109" s="113" t="str">
        <f t="shared" si="15"/>
        <v/>
      </c>
      <c r="I109" s="112">
        <v>2</v>
      </c>
      <c r="J109" s="113" t="s">
        <v>311</v>
      </c>
      <c r="K109" s="113" t="s">
        <v>312</v>
      </c>
      <c r="L109" s="112">
        <v>40075</v>
      </c>
      <c r="M109" s="113" t="s">
        <v>313</v>
      </c>
      <c r="N109" s="113" t="str">
        <f t="shared" si="20"/>
        <v>&lt;Item Id="40075" Type="4" Name="nim0233" getImage="Home_box_nim_wonder woods01 (17)" Icon="" StoryBg="" AudioId="" Description="" PetType="2" Image="atom_icon0059" Audio="Forest/森林-17-1" Animation="40075" Preview="Forest/imgNim02171"/&gt;</v>
      </c>
      <c r="O109" s="117" t="s">
        <v>314</v>
      </c>
    </row>
    <row r="110" spans="1:15">
      <c r="A110" s="111" t="str">
        <f t="shared" si="16"/>
        <v>40076</v>
      </c>
      <c r="B110" s="112" t="str">
        <f t="shared" si="17"/>
        <v>4</v>
      </c>
      <c r="C110" s="113" t="str">
        <f t="shared" si="18"/>
        <v>nim0234</v>
      </c>
      <c r="D110" s="113" t="str">
        <f t="shared" si="19"/>
        <v>Home_box_nim_wonder woods02 (17)</v>
      </c>
      <c r="E110" s="113" t="str">
        <f t="shared" si="12"/>
        <v/>
      </c>
      <c r="F110" s="113" t="str">
        <f t="shared" si="13"/>
        <v/>
      </c>
      <c r="G110" s="113" t="str">
        <f t="shared" si="14"/>
        <v/>
      </c>
      <c r="H110" s="113" t="str">
        <f t="shared" si="15"/>
        <v/>
      </c>
      <c r="I110" s="112">
        <v>2</v>
      </c>
      <c r="J110" s="113" t="s">
        <v>315</v>
      </c>
      <c r="K110" s="113" t="s">
        <v>316</v>
      </c>
      <c r="L110" s="112">
        <v>40076</v>
      </c>
      <c r="M110" s="113" t="s">
        <v>317</v>
      </c>
      <c r="N110" s="113" t="str">
        <f t="shared" si="20"/>
        <v>&lt;Item Id="40076" Type="4" Name="nim0234" getImage="Home_box_nim_wonder woods02 (17)" Icon="" StoryBg="" AudioId="" Description="" PetType="2" Image="atom_icon0080" Audio="Forest/森林-17-2" Animation="40076" Preview="Forest/imgNim02172"/&gt;</v>
      </c>
      <c r="O110" s="117" t="s">
        <v>318</v>
      </c>
    </row>
    <row r="111" spans="1:15">
      <c r="A111" s="111" t="str">
        <f t="shared" si="16"/>
        <v>40077</v>
      </c>
      <c r="B111" s="112" t="str">
        <f t="shared" si="17"/>
        <v>4</v>
      </c>
      <c r="C111" s="113" t="str">
        <f t="shared" si="18"/>
        <v>nim0235</v>
      </c>
      <c r="D111" s="113" t="str">
        <f t="shared" si="19"/>
        <v>Home_box_nim_wonder woods01 (18)</v>
      </c>
      <c r="E111" s="113" t="str">
        <f t="shared" si="12"/>
        <v/>
      </c>
      <c r="F111" s="113" t="str">
        <f t="shared" si="13"/>
        <v/>
      </c>
      <c r="G111" s="113" t="str">
        <f t="shared" si="14"/>
        <v/>
      </c>
      <c r="H111" s="113" t="str">
        <f t="shared" si="15"/>
        <v/>
      </c>
      <c r="I111" s="112">
        <v>2</v>
      </c>
      <c r="J111" s="113" t="s">
        <v>319</v>
      </c>
      <c r="K111" s="113" t="s">
        <v>320</v>
      </c>
      <c r="L111" s="112">
        <v>40077</v>
      </c>
      <c r="M111" s="113" t="s">
        <v>321</v>
      </c>
      <c r="N111" s="113" t="str">
        <f t="shared" si="20"/>
        <v>&lt;Item Id="40077" Type="4" Name="nim0235" getImage="Home_box_nim_wonder woods01 (18)" Icon="" StoryBg="" AudioId="" Description="" PetType="2" Image="atom_icon0060" Audio="Forest/森林-18-1" Animation="40077" Preview="Forest/imgNim02181"/&gt;</v>
      </c>
      <c r="O111" s="117" t="s">
        <v>322</v>
      </c>
    </row>
    <row r="112" spans="1:15">
      <c r="A112" s="111" t="str">
        <f t="shared" si="16"/>
        <v>40078</v>
      </c>
      <c r="B112" s="112" t="str">
        <f t="shared" si="17"/>
        <v>4</v>
      </c>
      <c r="C112" s="113" t="str">
        <f t="shared" si="18"/>
        <v>nim0236</v>
      </c>
      <c r="D112" s="113" t="str">
        <f t="shared" si="19"/>
        <v>Home_box_nim_wonder woods02 (18)</v>
      </c>
      <c r="E112" s="113" t="str">
        <f t="shared" si="12"/>
        <v/>
      </c>
      <c r="F112" s="113" t="str">
        <f t="shared" si="13"/>
        <v/>
      </c>
      <c r="G112" s="113" t="str">
        <f t="shared" si="14"/>
        <v/>
      </c>
      <c r="H112" s="113" t="str">
        <f t="shared" si="15"/>
        <v/>
      </c>
      <c r="I112" s="112">
        <v>2</v>
      </c>
      <c r="J112" s="113" t="s">
        <v>323</v>
      </c>
      <c r="K112" s="113" t="s">
        <v>324</v>
      </c>
      <c r="L112" s="112">
        <v>40078</v>
      </c>
      <c r="M112" s="113" t="s">
        <v>325</v>
      </c>
      <c r="N112" s="113" t="str">
        <f t="shared" si="20"/>
        <v>&lt;Item Id="40078" Type="4" Name="nim0236" getImage="Home_box_nim_wonder woods02 (18)" Icon="" StoryBg="" AudioId="" Description="" PetType="2" Image="atom_icon0081" Audio="Forest/森林-18-2" Animation="40078" Preview="Forest/imgNim02182"/&gt;</v>
      </c>
      <c r="O112" s="117" t="s">
        <v>326</v>
      </c>
    </row>
    <row r="113" spans="1:15">
      <c r="A113" s="111" t="str">
        <f t="shared" si="16"/>
        <v>40079</v>
      </c>
      <c r="B113" s="112" t="str">
        <f t="shared" si="17"/>
        <v>4</v>
      </c>
      <c r="C113" s="113" t="str">
        <f t="shared" si="18"/>
        <v>nim0237</v>
      </c>
      <c r="D113" s="113" t="str">
        <f t="shared" si="19"/>
        <v>Home_box_nim_wonder woods01 (19)</v>
      </c>
      <c r="E113" s="113" t="str">
        <f t="shared" si="12"/>
        <v/>
      </c>
      <c r="F113" s="113" t="str">
        <f t="shared" si="13"/>
        <v/>
      </c>
      <c r="G113" s="113" t="str">
        <f t="shared" si="14"/>
        <v/>
      </c>
      <c r="H113" s="113" t="str">
        <f t="shared" si="15"/>
        <v/>
      </c>
      <c r="I113" s="112">
        <v>2</v>
      </c>
      <c r="J113" s="113" t="s">
        <v>327</v>
      </c>
      <c r="K113" s="113" t="s">
        <v>328</v>
      </c>
      <c r="L113" s="112">
        <v>40079</v>
      </c>
      <c r="M113" s="113" t="s">
        <v>329</v>
      </c>
      <c r="N113" s="113" t="str">
        <f t="shared" si="20"/>
        <v>&lt;Item Id="40079" Type="4" Name="nim0237" getImage="Home_box_nim_wonder woods01 (19)" Icon="" StoryBg="" AudioId="" Description="" PetType="2" Image="atom_icon0061" Audio="Forest/森林-19-1" Animation="40079" Preview="Forest/imgNim02191"/&gt;</v>
      </c>
      <c r="O113" s="117" t="s">
        <v>330</v>
      </c>
    </row>
    <row r="114" spans="1:15">
      <c r="A114" s="111" t="str">
        <f t="shared" si="16"/>
        <v>40080</v>
      </c>
      <c r="B114" s="112" t="str">
        <f t="shared" si="17"/>
        <v>4</v>
      </c>
      <c r="C114" s="113" t="str">
        <f t="shared" si="18"/>
        <v>nim0238</v>
      </c>
      <c r="D114" s="113" t="str">
        <f t="shared" si="19"/>
        <v>Home_box_nim_wonder woods02 (19)</v>
      </c>
      <c r="E114" s="113" t="str">
        <f t="shared" si="12"/>
        <v/>
      </c>
      <c r="F114" s="113" t="str">
        <f t="shared" si="13"/>
        <v/>
      </c>
      <c r="G114" s="113" t="str">
        <f t="shared" si="14"/>
        <v/>
      </c>
      <c r="H114" s="113" t="str">
        <f t="shared" si="15"/>
        <v/>
      </c>
      <c r="I114" s="112">
        <v>2</v>
      </c>
      <c r="J114" s="113" t="s">
        <v>331</v>
      </c>
      <c r="K114" s="113" t="s">
        <v>332</v>
      </c>
      <c r="L114" s="112">
        <v>40080</v>
      </c>
      <c r="M114" s="113" t="s">
        <v>333</v>
      </c>
      <c r="N114" s="113" t="str">
        <f t="shared" si="20"/>
        <v>&lt;Item Id="40080" Type="4" Name="nim0238" getImage="Home_box_nim_wonder woods02 (19)" Icon="" StoryBg="" AudioId="" Description="" PetType="2" Image="atom_icon0082" Audio="Forest/森林-19-2" Animation="40080" Preview="Forest/imgNim02192"/&gt;</v>
      </c>
      <c r="O114" s="117" t="s">
        <v>334</v>
      </c>
    </row>
    <row r="115" spans="1:15">
      <c r="A115" s="111" t="str">
        <f t="shared" si="16"/>
        <v>40081</v>
      </c>
      <c r="B115" s="112" t="str">
        <f t="shared" si="17"/>
        <v>4</v>
      </c>
      <c r="C115" s="113" t="str">
        <f t="shared" si="18"/>
        <v>nim0239</v>
      </c>
      <c r="D115" s="113" t="str">
        <f t="shared" si="19"/>
        <v>Home_box_nim_wonder woods01 (20)</v>
      </c>
      <c r="E115" s="113" t="str">
        <f t="shared" si="12"/>
        <v/>
      </c>
      <c r="F115" s="113" t="str">
        <f t="shared" si="13"/>
        <v/>
      </c>
      <c r="G115" s="113" t="str">
        <f t="shared" si="14"/>
        <v/>
      </c>
      <c r="H115" s="113" t="str">
        <f t="shared" si="15"/>
        <v/>
      </c>
      <c r="I115" s="112">
        <v>2</v>
      </c>
      <c r="J115" s="113" t="s">
        <v>335</v>
      </c>
      <c r="K115" s="113" t="s">
        <v>336</v>
      </c>
      <c r="L115" s="112">
        <v>40081</v>
      </c>
      <c r="M115" s="113" t="s">
        <v>337</v>
      </c>
      <c r="N115" s="113" t="str">
        <f t="shared" si="20"/>
        <v>&lt;Item Id="40081" Type="4" Name="nim0239" getImage="Home_box_nim_wonder woods01 (20)" Icon="" StoryBg="" AudioId="" Description="" PetType="2" Image="atom_icon0062" Audio="Forest/森林-20-1" Animation="40081" Preview="Forest/imgNim02201"/&gt;</v>
      </c>
      <c r="O115" s="117" t="s">
        <v>338</v>
      </c>
    </row>
    <row r="116" spans="1:15">
      <c r="A116" s="111" t="str">
        <f t="shared" si="16"/>
        <v>40082</v>
      </c>
      <c r="B116" s="112" t="str">
        <f t="shared" si="17"/>
        <v>4</v>
      </c>
      <c r="C116" s="113" t="str">
        <f t="shared" si="18"/>
        <v>nim0240</v>
      </c>
      <c r="D116" s="113" t="str">
        <f t="shared" si="19"/>
        <v>Home_box_nim_wonder woods02 (20)</v>
      </c>
      <c r="E116" s="113" t="str">
        <f t="shared" si="12"/>
        <v/>
      </c>
      <c r="F116" s="113" t="str">
        <f t="shared" si="13"/>
        <v/>
      </c>
      <c r="G116" s="113" t="str">
        <f t="shared" si="14"/>
        <v/>
      </c>
      <c r="H116" s="113" t="str">
        <f t="shared" si="15"/>
        <v/>
      </c>
      <c r="I116" s="112">
        <v>2</v>
      </c>
      <c r="J116" s="113" t="s">
        <v>339</v>
      </c>
      <c r="K116" s="113" t="s">
        <v>340</v>
      </c>
      <c r="L116" s="112">
        <v>40082</v>
      </c>
      <c r="M116" s="113" t="s">
        <v>341</v>
      </c>
      <c r="N116" s="113" t="str">
        <f t="shared" si="20"/>
        <v>&lt;Item Id="40082" Type="4" Name="nim0240" getImage="Home_box_nim_wonder woods02 (20)" Icon="" StoryBg="" AudioId="" Description="" PetType="2" Image="atom_icon0083" Audio="Forest/森林-20-2" Animation="40082" Preview="Forest/imgNim02202"/&gt;</v>
      </c>
      <c r="O116" s="117" t="s">
        <v>342</v>
      </c>
    </row>
    <row r="117" spans="1:15">
      <c r="A117" s="111" t="str">
        <f t="shared" si="16"/>
        <v>40083</v>
      </c>
      <c r="B117" s="112" t="str">
        <f t="shared" si="17"/>
        <v>4</v>
      </c>
      <c r="C117" s="113" t="str">
        <f t="shared" si="18"/>
        <v>nim0241</v>
      </c>
      <c r="D117" s="113" t="str">
        <f t="shared" si="19"/>
        <v>Home_box_nim_wonder woods01 (21)</v>
      </c>
      <c r="E117" s="113" t="str">
        <f t="shared" si="12"/>
        <v/>
      </c>
      <c r="F117" s="113" t="str">
        <f t="shared" si="13"/>
        <v/>
      </c>
      <c r="G117" s="113" t="str">
        <f t="shared" si="14"/>
        <v/>
      </c>
      <c r="H117" s="113" t="str">
        <f t="shared" si="15"/>
        <v/>
      </c>
      <c r="I117" s="112">
        <v>2</v>
      </c>
      <c r="J117" s="113" t="s">
        <v>343</v>
      </c>
      <c r="K117" s="113" t="s">
        <v>344</v>
      </c>
      <c r="L117" s="112">
        <v>40083</v>
      </c>
      <c r="M117" s="113" t="s">
        <v>345</v>
      </c>
      <c r="N117" s="113" t="str">
        <f t="shared" si="20"/>
        <v>&lt;Item Id="40083" Type="4" Name="nim0241" getImage="Home_box_nim_wonder woods01 (21)" Icon="" StoryBg="" AudioId="" Description="" PetType="2" Image="atom_icon0063" Audio="Forest/森林-21-1" Animation="40083" Preview="Forest/imgNim02211"/&gt;</v>
      </c>
      <c r="O117" s="117" t="s">
        <v>346</v>
      </c>
    </row>
    <row r="118" spans="1:15">
      <c r="A118" s="111" t="str">
        <f t="shared" si="16"/>
        <v>40084</v>
      </c>
      <c r="B118" s="112" t="str">
        <f t="shared" si="17"/>
        <v>4</v>
      </c>
      <c r="C118" s="113" t="str">
        <f t="shared" si="18"/>
        <v>nim0242</v>
      </c>
      <c r="D118" s="113" t="str">
        <f t="shared" si="19"/>
        <v>Home_box_nim_wonder woods02 (21)</v>
      </c>
      <c r="E118" s="113" t="str">
        <f t="shared" si="12"/>
        <v/>
      </c>
      <c r="F118" s="113" t="str">
        <f t="shared" si="13"/>
        <v/>
      </c>
      <c r="G118" s="113" t="str">
        <f t="shared" si="14"/>
        <v/>
      </c>
      <c r="H118" s="113" t="str">
        <f t="shared" si="15"/>
        <v/>
      </c>
      <c r="I118" s="112">
        <v>2</v>
      </c>
      <c r="J118" s="113" t="s">
        <v>347</v>
      </c>
      <c r="K118" s="113" t="s">
        <v>348</v>
      </c>
      <c r="L118" s="112">
        <v>40084</v>
      </c>
      <c r="M118" s="113" t="s">
        <v>349</v>
      </c>
      <c r="N118" s="113" t="str">
        <f t="shared" si="20"/>
        <v>&lt;Item Id="40084" Type="4" Name="nim0242" getImage="Home_box_nim_wonder woods02 (21)" Icon="" StoryBg="" AudioId="" Description="" PetType="2" Image="atom_icon0084" Audio="Forest/森林-21-2" Animation="40084" Preview="Forest/imgNim02212"/&gt;</v>
      </c>
      <c r="O118" s="117" t="s">
        <v>350</v>
      </c>
    </row>
    <row r="119" spans="1:15">
      <c r="A119" s="114" t="str">
        <f t="shared" si="16"/>
        <v>40085</v>
      </c>
      <c r="B119" s="115" t="str">
        <f t="shared" si="17"/>
        <v>4</v>
      </c>
      <c r="C119" s="116" t="str">
        <f t="shared" si="18"/>
        <v>nim0301</v>
      </c>
      <c r="D119" s="116" t="str">
        <f t="shared" si="19"/>
        <v>Home_box_nim_desert daze01 (1)</v>
      </c>
      <c r="E119" s="116" t="str">
        <f t="shared" si="12"/>
        <v/>
      </c>
      <c r="F119" s="116" t="str">
        <f t="shared" si="13"/>
        <v/>
      </c>
      <c r="G119" s="116" t="str">
        <f t="shared" si="14"/>
        <v/>
      </c>
      <c r="H119" s="116" t="str">
        <f t="shared" si="15"/>
        <v/>
      </c>
      <c r="I119" s="115">
        <v>3</v>
      </c>
      <c r="J119" s="116" t="s">
        <v>351</v>
      </c>
      <c r="K119" s="116" t="s">
        <v>352</v>
      </c>
      <c r="L119" s="115">
        <v>40085</v>
      </c>
      <c r="M119" s="116" t="s">
        <v>353</v>
      </c>
      <c r="N119" s="116" t="str">
        <f t="shared" si="20"/>
        <v>&lt;Item Id="40085" Type="4" Name="nim0301" getImage="Home_box_nim_desert daze01 (1)" Icon="" StoryBg="" AudioId="" Description="" PetType="3" Image="atom_icon0085" Audio="Desert/1-1滚沙小怪" Animation="40085" Preview="Desert/imgNim03011"/&gt;</v>
      </c>
      <c r="O119" s="118" t="s">
        <v>354</v>
      </c>
    </row>
    <row r="120" spans="1:15">
      <c r="A120" s="114" t="str">
        <f t="shared" si="16"/>
        <v>40086</v>
      </c>
      <c r="B120" s="115" t="str">
        <f t="shared" si="17"/>
        <v>4</v>
      </c>
      <c r="C120" s="116" t="str">
        <f t="shared" si="18"/>
        <v>nim0302</v>
      </c>
      <c r="D120" s="116" t="str">
        <f t="shared" si="19"/>
        <v>Home_box_nim_desert daze02 (1)</v>
      </c>
      <c r="E120" s="116" t="str">
        <f t="shared" si="12"/>
        <v/>
      </c>
      <c r="F120" s="116" t="str">
        <f t="shared" si="13"/>
        <v/>
      </c>
      <c r="G120" s="116" t="str">
        <f t="shared" si="14"/>
        <v/>
      </c>
      <c r="H120" s="116" t="str">
        <f t="shared" si="15"/>
        <v/>
      </c>
      <c r="I120" s="115">
        <v>3</v>
      </c>
      <c r="J120" s="116" t="s">
        <v>355</v>
      </c>
      <c r="K120" s="116" t="s">
        <v>356</v>
      </c>
      <c r="L120" s="115">
        <v>40086</v>
      </c>
      <c r="M120" s="116" t="s">
        <v>357</v>
      </c>
      <c r="N120" s="116" t="str">
        <f t="shared" si="20"/>
        <v>&lt;Item Id="40086" Type="4" Name="nim0302" getImage="Home_box_nim_desert daze02 (1)" Icon="" StoryBg="" AudioId="" Description="" PetType="3" Image="atom_icon0106" Audio="Desert/1-2滚沙小怪" Animation="40086" Preview="Desert/imgNim03012"/&gt;</v>
      </c>
      <c r="O120" s="118" t="s">
        <v>358</v>
      </c>
    </row>
    <row r="121" spans="1:15">
      <c r="A121" s="114" t="str">
        <f t="shared" si="16"/>
        <v>40087</v>
      </c>
      <c r="B121" s="115" t="str">
        <f t="shared" si="17"/>
        <v>4</v>
      </c>
      <c r="C121" s="116" t="str">
        <f t="shared" si="18"/>
        <v>nim0303</v>
      </c>
      <c r="D121" s="116" t="str">
        <f t="shared" si="19"/>
        <v>Home_box_nim_desert daze01 (2)</v>
      </c>
      <c r="E121" s="116" t="str">
        <f t="shared" si="12"/>
        <v/>
      </c>
      <c r="F121" s="116" t="str">
        <f t="shared" si="13"/>
        <v/>
      </c>
      <c r="G121" s="116" t="str">
        <f t="shared" si="14"/>
        <v/>
      </c>
      <c r="H121" s="116" t="str">
        <f t="shared" si="15"/>
        <v/>
      </c>
      <c r="I121" s="115">
        <v>3</v>
      </c>
      <c r="J121" s="116" t="s">
        <v>359</v>
      </c>
      <c r="K121" s="116" t="s">
        <v>360</v>
      </c>
      <c r="L121" s="115">
        <v>40087</v>
      </c>
      <c r="M121" s="116" t="s">
        <v>361</v>
      </c>
      <c r="N121" s="116" t="str">
        <f t="shared" si="20"/>
        <v>&lt;Item Id="40087" Type="4" Name="nim0303" getImage="Home_box_nim_desert daze01 (2)" Icon="" StoryBg="" AudioId="" Description="" PetType="3" Image="atom_icon0086" Audio="Desert/2-1沙洞怪" Animation="40087" Preview="Desert/imgNim03021"/&gt;</v>
      </c>
      <c r="O121" s="118" t="s">
        <v>362</v>
      </c>
    </row>
    <row r="122" spans="1:15">
      <c r="A122" s="114" t="str">
        <f t="shared" si="16"/>
        <v>40088</v>
      </c>
      <c r="B122" s="115" t="str">
        <f t="shared" si="17"/>
        <v>4</v>
      </c>
      <c r="C122" s="116" t="str">
        <f t="shared" si="18"/>
        <v>nim0304</v>
      </c>
      <c r="D122" s="116" t="str">
        <f t="shared" si="19"/>
        <v>Home_box_nim_desert daze02 (2)</v>
      </c>
      <c r="E122" s="116" t="str">
        <f t="shared" si="12"/>
        <v/>
      </c>
      <c r="F122" s="116" t="str">
        <f t="shared" si="13"/>
        <v/>
      </c>
      <c r="G122" s="116" t="str">
        <f t="shared" si="14"/>
        <v/>
      </c>
      <c r="H122" s="116" t="str">
        <f t="shared" si="15"/>
        <v/>
      </c>
      <c r="I122" s="115">
        <v>3</v>
      </c>
      <c r="J122" s="116" t="s">
        <v>363</v>
      </c>
      <c r="K122" s="116" t="s">
        <v>364</v>
      </c>
      <c r="L122" s="115">
        <v>40088</v>
      </c>
      <c r="M122" s="116" t="s">
        <v>365</v>
      </c>
      <c r="N122" s="116" t="str">
        <f t="shared" si="20"/>
        <v>&lt;Item Id="40088" Type="4" Name="nim0304" getImage="Home_box_nim_desert daze02 (2)" Icon="" StoryBg="" AudioId="" Description="" PetType="3" Image="atom_icon0107" Audio="Desert/2-2沙洞怪" Animation="40088" Preview="Desert/imgNim03022"/&gt;</v>
      </c>
      <c r="O122" s="118" t="s">
        <v>366</v>
      </c>
    </row>
    <row r="123" spans="1:15">
      <c r="A123" s="114" t="str">
        <f t="shared" si="16"/>
        <v>40089</v>
      </c>
      <c r="B123" s="115" t="str">
        <f t="shared" si="17"/>
        <v>4</v>
      </c>
      <c r="C123" s="116" t="str">
        <f t="shared" si="18"/>
        <v>nim0305</v>
      </c>
      <c r="D123" s="116" t="str">
        <f t="shared" si="19"/>
        <v>Home_box_nim_desert daze01 (3)</v>
      </c>
      <c r="E123" s="116" t="str">
        <f t="shared" si="12"/>
        <v/>
      </c>
      <c r="F123" s="116" t="str">
        <f t="shared" si="13"/>
        <v/>
      </c>
      <c r="G123" s="116" t="str">
        <f t="shared" si="14"/>
        <v/>
      </c>
      <c r="H123" s="116" t="str">
        <f t="shared" si="15"/>
        <v/>
      </c>
      <c r="I123" s="115">
        <v>3</v>
      </c>
      <c r="J123" s="116" t="s">
        <v>367</v>
      </c>
      <c r="K123" s="116" t="s">
        <v>368</v>
      </c>
      <c r="L123" s="115">
        <v>40089</v>
      </c>
      <c r="M123" s="116" t="s">
        <v>369</v>
      </c>
      <c r="N123" s="116" t="str">
        <f t="shared" si="20"/>
        <v>&lt;Item Id="40089" Type="4" Name="nim0305" getImage="Home_box_nim_desert daze01 (3)" Icon="" StoryBg="" AudioId="" Description="" PetType="3" Image="atom_icon0087" Audio="Desert/3-1复活草" Animation="40089" Preview="Desert/imgNim03031"/&gt;</v>
      </c>
      <c r="O123" s="118" t="s">
        <v>370</v>
      </c>
    </row>
    <row r="124" spans="1:15">
      <c r="A124" s="114" t="str">
        <f t="shared" si="16"/>
        <v>40090</v>
      </c>
      <c r="B124" s="115" t="str">
        <f t="shared" si="17"/>
        <v>4</v>
      </c>
      <c r="C124" s="116" t="str">
        <f t="shared" si="18"/>
        <v>nim0306</v>
      </c>
      <c r="D124" s="116" t="str">
        <f t="shared" si="19"/>
        <v>Home_box_nim_desert daze02 (3)</v>
      </c>
      <c r="E124" s="116" t="str">
        <f t="shared" si="12"/>
        <v/>
      </c>
      <c r="F124" s="116" t="str">
        <f t="shared" si="13"/>
        <v/>
      </c>
      <c r="G124" s="116" t="str">
        <f t="shared" si="14"/>
        <v/>
      </c>
      <c r="H124" s="116" t="str">
        <f t="shared" si="15"/>
        <v/>
      </c>
      <c r="I124" s="115">
        <v>3</v>
      </c>
      <c r="J124" s="116" t="s">
        <v>371</v>
      </c>
      <c r="K124" s="116" t="s">
        <v>372</v>
      </c>
      <c r="L124" s="115">
        <v>40090</v>
      </c>
      <c r="M124" s="116" t="s">
        <v>373</v>
      </c>
      <c r="N124" s="116" t="str">
        <f t="shared" si="20"/>
        <v>&lt;Item Id="40090" Type="4" Name="nim0306" getImage="Home_box_nim_desert daze02 (3)" Icon="" StoryBg="" AudioId="" Description="" PetType="3" Image="atom_icon0108" Audio="Desert/3-2复活草" Animation="40090" Preview="Desert/imgNim03032"/&gt;</v>
      </c>
      <c r="O124" s="118" t="s">
        <v>374</v>
      </c>
    </row>
    <row r="125" spans="1:15">
      <c r="A125" s="114" t="str">
        <f t="shared" si="16"/>
        <v>40091</v>
      </c>
      <c r="B125" s="115" t="str">
        <f t="shared" si="17"/>
        <v>4</v>
      </c>
      <c r="C125" s="116" t="str">
        <f t="shared" si="18"/>
        <v>nim0307</v>
      </c>
      <c r="D125" s="116" t="str">
        <f t="shared" si="19"/>
        <v>Home_box_nim_desert daze01 (4)</v>
      </c>
      <c r="E125" s="116" t="str">
        <f t="shared" si="12"/>
        <v/>
      </c>
      <c r="F125" s="116" t="str">
        <f t="shared" si="13"/>
        <v/>
      </c>
      <c r="G125" s="116" t="str">
        <f t="shared" si="14"/>
        <v/>
      </c>
      <c r="H125" s="116" t="str">
        <f t="shared" si="15"/>
        <v/>
      </c>
      <c r="I125" s="115">
        <v>3</v>
      </c>
      <c r="J125" s="116" t="s">
        <v>375</v>
      </c>
      <c r="K125" s="116" t="s">
        <v>376</v>
      </c>
      <c r="L125" s="115">
        <v>40091</v>
      </c>
      <c r="M125" s="116" t="s">
        <v>377</v>
      </c>
      <c r="N125" s="116" t="str">
        <f t="shared" si="20"/>
        <v>&lt;Item Id="40091" Type="4" Name="nim0307" getImage="Home_box_nim_desert daze01 (4)" Icon="" StoryBg="" AudioId="" Description="" PetType="3" Image="atom_icon0088" Audio="Desert/4-1骆驼爬爬与彩蛋蜂" Animation="40091" Preview="Desert/imgNim03041"/&gt;</v>
      </c>
      <c r="O125" s="118" t="s">
        <v>378</v>
      </c>
    </row>
    <row r="126" spans="1:15">
      <c r="A126" s="114" t="str">
        <f t="shared" si="16"/>
        <v>40092</v>
      </c>
      <c r="B126" s="115" t="str">
        <f t="shared" si="17"/>
        <v>4</v>
      </c>
      <c r="C126" s="116" t="str">
        <f t="shared" si="18"/>
        <v>nim0308</v>
      </c>
      <c r="D126" s="116" t="str">
        <f t="shared" si="19"/>
        <v>Home_box_nim_desert daze02 (4)</v>
      </c>
      <c r="E126" s="116" t="str">
        <f t="shared" si="12"/>
        <v/>
      </c>
      <c r="F126" s="116" t="str">
        <f t="shared" si="13"/>
        <v/>
      </c>
      <c r="G126" s="116" t="str">
        <f t="shared" si="14"/>
        <v/>
      </c>
      <c r="H126" s="116" t="str">
        <f t="shared" si="15"/>
        <v/>
      </c>
      <c r="I126" s="115">
        <v>3</v>
      </c>
      <c r="J126" s="116" t="s">
        <v>379</v>
      </c>
      <c r="K126" s="116" t="s">
        <v>380</v>
      </c>
      <c r="L126" s="115">
        <v>40092</v>
      </c>
      <c r="M126" s="116" t="s">
        <v>381</v>
      </c>
      <c r="N126" s="116" t="str">
        <f t="shared" si="20"/>
        <v>&lt;Item Id="40092" Type="4" Name="nim0308" getImage="Home_box_nim_desert daze02 (4)" Icon="" StoryBg="" AudioId="" Description="" PetType="3" Image="atom_icon0109" Audio="Desert/4-2骆驼爬爬与彩蛋蜂" Animation="40092" Preview="Desert/imgNim03042"/&gt;</v>
      </c>
      <c r="O126" s="118" t="s">
        <v>382</v>
      </c>
    </row>
    <row r="127" spans="1:15">
      <c r="A127" s="114" t="str">
        <f t="shared" si="16"/>
        <v>40093</v>
      </c>
      <c r="B127" s="115" t="str">
        <f t="shared" si="17"/>
        <v>4</v>
      </c>
      <c r="C127" s="116" t="str">
        <f t="shared" si="18"/>
        <v>nim0309</v>
      </c>
      <c r="D127" s="116" t="str">
        <f t="shared" si="19"/>
        <v>Home_box_nim_desert daze01 (5)</v>
      </c>
      <c r="E127" s="116" t="str">
        <f t="shared" si="12"/>
        <v/>
      </c>
      <c r="F127" s="116" t="str">
        <f t="shared" si="13"/>
        <v/>
      </c>
      <c r="G127" s="116" t="str">
        <f t="shared" si="14"/>
        <v/>
      </c>
      <c r="H127" s="116" t="str">
        <f t="shared" si="15"/>
        <v/>
      </c>
      <c r="I127" s="115">
        <v>3</v>
      </c>
      <c r="J127" s="116" t="s">
        <v>383</v>
      </c>
      <c r="K127" s="116" t="s">
        <v>384</v>
      </c>
      <c r="L127" s="115">
        <v>40093</v>
      </c>
      <c r="M127" s="116" t="s">
        <v>385</v>
      </c>
      <c r="N127" s="116" t="str">
        <f t="shared" si="20"/>
        <v>&lt;Item Id="40093" Type="4" Name="nim0309" getImage="Home_box_nim_desert daze01 (5)" Icon="" StoryBg="" AudioId="" Description="" PetType="3" Image="atom_icon0089" Audio="Desert/5-1风暴猪" Animation="40093" Preview="Desert/imgNim03051"/&gt;</v>
      </c>
      <c r="O127" s="118" t="s">
        <v>386</v>
      </c>
    </row>
    <row r="128" spans="1:15">
      <c r="A128" s="114" t="str">
        <f t="shared" si="16"/>
        <v>40094</v>
      </c>
      <c r="B128" s="115" t="str">
        <f t="shared" si="17"/>
        <v>4</v>
      </c>
      <c r="C128" s="116" t="str">
        <f t="shared" si="18"/>
        <v>nim0310</v>
      </c>
      <c r="D128" s="116" t="str">
        <f t="shared" si="19"/>
        <v>Home_box_nim_desert daze02 (5)</v>
      </c>
      <c r="E128" s="116" t="str">
        <f t="shared" si="12"/>
        <v/>
      </c>
      <c r="F128" s="116" t="str">
        <f t="shared" si="13"/>
        <v/>
      </c>
      <c r="G128" s="116" t="str">
        <f t="shared" si="14"/>
        <v/>
      </c>
      <c r="H128" s="116" t="str">
        <f t="shared" si="15"/>
        <v/>
      </c>
      <c r="I128" s="115">
        <v>3</v>
      </c>
      <c r="J128" s="116" t="s">
        <v>387</v>
      </c>
      <c r="K128" s="116" t="s">
        <v>388</v>
      </c>
      <c r="L128" s="115">
        <v>40094</v>
      </c>
      <c r="M128" s="116" t="s">
        <v>389</v>
      </c>
      <c r="N128" s="116" t="str">
        <f t="shared" si="20"/>
        <v>&lt;Item Id="40094" Type="4" Name="nim0310" getImage="Home_box_nim_desert daze02 (5)" Icon="" StoryBg="" AudioId="" Description="" PetType="3" Image="atom_icon0110" Audio="Desert/5-2风暴猪" Animation="40094" Preview="Desert/imgNim03052"/&gt;</v>
      </c>
      <c r="O128" s="118" t="s">
        <v>390</v>
      </c>
    </row>
    <row r="129" spans="1:15">
      <c r="A129" s="114" t="str">
        <f t="shared" si="16"/>
        <v>40095</v>
      </c>
      <c r="B129" s="115" t="str">
        <f t="shared" si="17"/>
        <v>4</v>
      </c>
      <c r="C129" s="116" t="str">
        <f t="shared" si="18"/>
        <v>nim0311</v>
      </c>
      <c r="D129" s="116" t="str">
        <f t="shared" si="19"/>
        <v>Home_box_nim_desert daze01 (6)</v>
      </c>
      <c r="E129" s="116" t="str">
        <f t="shared" si="12"/>
        <v/>
      </c>
      <c r="F129" s="116" t="str">
        <f t="shared" si="13"/>
        <v/>
      </c>
      <c r="G129" s="116" t="str">
        <f t="shared" si="14"/>
        <v/>
      </c>
      <c r="H129" s="116" t="str">
        <f t="shared" si="15"/>
        <v/>
      </c>
      <c r="I129" s="115">
        <v>3</v>
      </c>
      <c r="J129" s="116" t="s">
        <v>391</v>
      </c>
      <c r="K129" s="116" t="s">
        <v>392</v>
      </c>
      <c r="L129" s="115">
        <v>40095</v>
      </c>
      <c r="M129" s="116" t="s">
        <v>393</v>
      </c>
      <c r="N129" s="116" t="str">
        <f t="shared" si="20"/>
        <v>&lt;Item Id="40095" Type="4" Name="nim0311" getImage="Home_box_nim_desert daze01 (6)" Icon="" StoryBg="" AudioId="" Description="" PetType="3" Image="atom_icon0090" Audio="Desert/6-1变脸小鸟" Animation="40095" Preview="Desert/imgNim03061"/&gt;</v>
      </c>
      <c r="O129" s="118" t="s">
        <v>394</v>
      </c>
    </row>
    <row r="130" spans="1:15">
      <c r="A130" s="114" t="str">
        <f t="shared" si="16"/>
        <v>40096</v>
      </c>
      <c r="B130" s="115" t="str">
        <f t="shared" si="17"/>
        <v>4</v>
      </c>
      <c r="C130" s="116" t="str">
        <f t="shared" si="18"/>
        <v>nim0312</v>
      </c>
      <c r="D130" s="116" t="str">
        <f t="shared" si="19"/>
        <v>Home_box_nim_desert daze02 (6)</v>
      </c>
      <c r="E130" s="116" t="str">
        <f t="shared" si="12"/>
        <v/>
      </c>
      <c r="F130" s="116" t="str">
        <f t="shared" si="13"/>
        <v/>
      </c>
      <c r="G130" s="116" t="str">
        <f t="shared" si="14"/>
        <v/>
      </c>
      <c r="H130" s="116" t="str">
        <f t="shared" si="15"/>
        <v/>
      </c>
      <c r="I130" s="115">
        <v>3</v>
      </c>
      <c r="J130" s="116" t="s">
        <v>395</v>
      </c>
      <c r="K130" s="116" t="s">
        <v>396</v>
      </c>
      <c r="L130" s="115">
        <v>40096</v>
      </c>
      <c r="M130" s="116" t="s">
        <v>397</v>
      </c>
      <c r="N130" s="116" t="str">
        <f t="shared" si="20"/>
        <v>&lt;Item Id="40096" Type="4" Name="nim0312" getImage="Home_box_nim_desert daze02 (6)" Icon="" StoryBg="" AudioId="" Description="" PetType="3" Image="atom_icon0111" Audio="Desert/6-2变脸小鸟" Animation="40096" Preview="Desert/imgNim03062"/&gt;</v>
      </c>
      <c r="O130" s="118" t="s">
        <v>398</v>
      </c>
    </row>
    <row r="131" spans="1:15">
      <c r="A131" s="114" t="str">
        <f t="shared" si="16"/>
        <v>40097</v>
      </c>
      <c r="B131" s="115" t="str">
        <f t="shared" si="17"/>
        <v>4</v>
      </c>
      <c r="C131" s="116" t="str">
        <f t="shared" si="18"/>
        <v>nim0313</v>
      </c>
      <c r="D131" s="116" t="str">
        <f t="shared" si="19"/>
        <v>Home_box_nim_desert daze01 (7)</v>
      </c>
      <c r="E131" s="116" t="str">
        <f t="shared" si="12"/>
        <v/>
      </c>
      <c r="F131" s="116" t="str">
        <f t="shared" si="13"/>
        <v/>
      </c>
      <c r="G131" s="116" t="str">
        <f t="shared" si="14"/>
        <v/>
      </c>
      <c r="H131" s="116" t="str">
        <f t="shared" si="15"/>
        <v/>
      </c>
      <c r="I131" s="115">
        <v>3</v>
      </c>
      <c r="J131" s="116" t="s">
        <v>399</v>
      </c>
      <c r="K131" s="116" t="s">
        <v>400</v>
      </c>
      <c r="L131" s="115">
        <v>40097</v>
      </c>
      <c r="M131" s="116" t="s">
        <v>401</v>
      </c>
      <c r="N131" s="116" t="str">
        <f t="shared" si="20"/>
        <v>&lt;Item Id="40097" Type="4" Name="nim0313" getImage="Home_box_nim_desert daze01 (7)" Icon="" StoryBg="" AudioId="" Description="" PetType="3" Image="atom_icon0091" Audio="Desert/7-1沙精骨头" Animation="40097" Preview="Desert/imgNim03071"/&gt;</v>
      </c>
      <c r="O131" s="118" t="s">
        <v>402</v>
      </c>
    </row>
    <row r="132" spans="1:15">
      <c r="A132" s="114" t="str">
        <f t="shared" si="16"/>
        <v>40098</v>
      </c>
      <c r="B132" s="115" t="str">
        <f t="shared" si="17"/>
        <v>4</v>
      </c>
      <c r="C132" s="116" t="str">
        <f t="shared" si="18"/>
        <v>nim0314</v>
      </c>
      <c r="D132" s="116" t="str">
        <f t="shared" si="19"/>
        <v>Home_box_nim_desert daze02 (7)</v>
      </c>
      <c r="E132" s="116" t="str">
        <f t="shared" si="12"/>
        <v/>
      </c>
      <c r="F132" s="116" t="str">
        <f t="shared" si="13"/>
        <v/>
      </c>
      <c r="G132" s="116" t="str">
        <f t="shared" si="14"/>
        <v/>
      </c>
      <c r="H132" s="116" t="str">
        <f t="shared" si="15"/>
        <v/>
      </c>
      <c r="I132" s="115">
        <v>3</v>
      </c>
      <c r="J132" s="116" t="s">
        <v>403</v>
      </c>
      <c r="K132" s="116" t="s">
        <v>404</v>
      </c>
      <c r="L132" s="115">
        <v>40098</v>
      </c>
      <c r="M132" s="116" t="s">
        <v>405</v>
      </c>
      <c r="N132" s="116" t="str">
        <f t="shared" si="20"/>
        <v>&lt;Item Id="40098" Type="4" Name="nim0314" getImage="Home_box_nim_desert daze02 (7)" Icon="" StoryBg="" AudioId="" Description="" PetType="3" Image="atom_icon0112" Audio="Desert/7-2沙精骨头" Animation="40098" Preview="Desert/imgNim03072"/&gt;</v>
      </c>
      <c r="O132" s="118" t="s">
        <v>406</v>
      </c>
    </row>
    <row r="133" spans="1:15">
      <c r="A133" s="114" t="str">
        <f t="shared" si="16"/>
        <v>40099</v>
      </c>
      <c r="B133" s="115" t="str">
        <f t="shared" si="17"/>
        <v>4</v>
      </c>
      <c r="C133" s="116" t="str">
        <f t="shared" si="18"/>
        <v>nim0315</v>
      </c>
      <c r="D133" s="116" t="str">
        <f t="shared" si="19"/>
        <v>Home_box_nim_desert daze01 (8)</v>
      </c>
      <c r="E133" s="116" t="str">
        <f t="shared" si="12"/>
        <v/>
      </c>
      <c r="F133" s="116" t="str">
        <f t="shared" si="13"/>
        <v/>
      </c>
      <c r="G133" s="116" t="str">
        <f t="shared" si="14"/>
        <v/>
      </c>
      <c r="H133" s="116" t="str">
        <f t="shared" si="15"/>
        <v/>
      </c>
      <c r="I133" s="115">
        <v>3</v>
      </c>
      <c r="J133" s="116" t="s">
        <v>407</v>
      </c>
      <c r="K133" s="116" t="s">
        <v>408</v>
      </c>
      <c r="L133" s="115">
        <v>40099</v>
      </c>
      <c r="M133" s="116" t="s">
        <v>409</v>
      </c>
      <c r="N133" s="116" t="str">
        <f t="shared" si="20"/>
        <v>&lt;Item Id="40099" Type="4" Name="nim0315" getImage="Home_box_nim_desert daze01 (8)" Icon="" StoryBg="" AudioId="" Description="" PetType="3" Image="atom_icon0092" Audio="Desert/8-1碎石草" Animation="40099" Preview="Desert/imgNim03081"/&gt;</v>
      </c>
      <c r="O133" s="118" t="s">
        <v>410</v>
      </c>
    </row>
    <row r="134" spans="1:15">
      <c r="A134" s="114" t="str">
        <f t="shared" si="16"/>
        <v>40100</v>
      </c>
      <c r="B134" s="115" t="str">
        <f t="shared" si="17"/>
        <v>4</v>
      </c>
      <c r="C134" s="116" t="str">
        <f t="shared" si="18"/>
        <v>nim0316</v>
      </c>
      <c r="D134" s="116" t="str">
        <f t="shared" si="19"/>
        <v>Home_box_nim_desert daze02 (8)</v>
      </c>
      <c r="E134" s="116" t="str">
        <f t="shared" si="12"/>
        <v/>
      </c>
      <c r="F134" s="116" t="str">
        <f t="shared" si="13"/>
        <v/>
      </c>
      <c r="G134" s="116" t="str">
        <f t="shared" si="14"/>
        <v/>
      </c>
      <c r="H134" s="116" t="str">
        <f t="shared" si="15"/>
        <v/>
      </c>
      <c r="I134" s="115">
        <v>3</v>
      </c>
      <c r="J134" s="116" t="s">
        <v>411</v>
      </c>
      <c r="K134" s="116" t="s">
        <v>412</v>
      </c>
      <c r="L134" s="115">
        <v>40100</v>
      </c>
      <c r="M134" s="116" t="s">
        <v>413</v>
      </c>
      <c r="N134" s="116" t="str">
        <f t="shared" si="20"/>
        <v>&lt;Item Id="40100" Type="4" Name="nim0316" getImage="Home_box_nim_desert daze02 (8)" Icon="" StoryBg="" AudioId="" Description="" PetType="3" Image="atom_icon0113" Audio="Desert/8-2碎石草" Animation="40100" Preview="Desert/imgNim03082"/&gt;</v>
      </c>
      <c r="O134" s="118" t="s">
        <v>414</v>
      </c>
    </row>
    <row r="135" spans="1:15">
      <c r="A135" s="114" t="str">
        <f t="shared" si="16"/>
        <v>40101</v>
      </c>
      <c r="B135" s="115" t="str">
        <f t="shared" si="17"/>
        <v>4</v>
      </c>
      <c r="C135" s="116" t="str">
        <f t="shared" si="18"/>
        <v>nim0317</v>
      </c>
      <c r="D135" s="116" t="str">
        <f t="shared" si="19"/>
        <v>Home_box_nim_desert daze01 (9)</v>
      </c>
      <c r="E135" s="116" t="str">
        <f t="shared" si="12"/>
        <v/>
      </c>
      <c r="F135" s="116" t="str">
        <f t="shared" si="13"/>
        <v/>
      </c>
      <c r="G135" s="116" t="str">
        <f t="shared" si="14"/>
        <v/>
      </c>
      <c r="H135" s="116" t="str">
        <f t="shared" si="15"/>
        <v/>
      </c>
      <c r="I135" s="115">
        <v>3</v>
      </c>
      <c r="J135" s="116" t="s">
        <v>415</v>
      </c>
      <c r="K135" s="116" t="s">
        <v>416</v>
      </c>
      <c r="L135" s="115">
        <v>40101</v>
      </c>
      <c r="M135" s="116" t="s">
        <v>417</v>
      </c>
      <c r="N135" s="116" t="str">
        <f t="shared" si="20"/>
        <v>&lt;Item Id="40101" Type="4" Name="nim0317" getImage="Home_box_nim_desert daze01 (9)" Icon="" StoryBg="" AudioId="" Description="" PetType="3" Image="atom_icon0093" Audio="Desert/9-1霹雳和啪啦" Animation="40101" Preview="Desert/imgNim03091"/&gt;</v>
      </c>
      <c r="O135" s="118" t="s">
        <v>418</v>
      </c>
    </row>
    <row r="136" spans="1:15">
      <c r="A136" s="114" t="str">
        <f t="shared" si="16"/>
        <v>40102</v>
      </c>
      <c r="B136" s="115" t="str">
        <f t="shared" si="17"/>
        <v>4</v>
      </c>
      <c r="C136" s="116" t="str">
        <f t="shared" si="18"/>
        <v>nim0318</v>
      </c>
      <c r="D136" s="116" t="str">
        <f t="shared" si="19"/>
        <v>Home_box_nim_desert daze02 (9)</v>
      </c>
      <c r="E136" s="116" t="str">
        <f t="shared" si="12"/>
        <v/>
      </c>
      <c r="F136" s="116" t="str">
        <f t="shared" si="13"/>
        <v/>
      </c>
      <c r="G136" s="116" t="str">
        <f t="shared" si="14"/>
        <v/>
      </c>
      <c r="H136" s="116" t="str">
        <f t="shared" si="15"/>
        <v/>
      </c>
      <c r="I136" s="115">
        <v>3</v>
      </c>
      <c r="J136" s="116" t="s">
        <v>419</v>
      </c>
      <c r="K136" s="116" t="s">
        <v>420</v>
      </c>
      <c r="L136" s="115">
        <v>40102</v>
      </c>
      <c r="M136" s="116" t="s">
        <v>421</v>
      </c>
      <c r="N136" s="116" t="str">
        <f t="shared" si="20"/>
        <v>&lt;Item Id="40102" Type="4" Name="nim0318" getImage="Home_box_nim_desert daze02 (9)" Icon="" StoryBg="" AudioId="" Description="" PetType="3" Image="atom_icon0114" Audio="Desert/9-2霹雳和啪啦" Animation="40102" Preview="Desert/imgNim03092"/&gt;</v>
      </c>
      <c r="O136" s="118" t="s">
        <v>422</v>
      </c>
    </row>
    <row r="137" spans="1:15">
      <c r="A137" s="114" t="str">
        <f t="shared" si="16"/>
        <v>40103</v>
      </c>
      <c r="B137" s="115" t="str">
        <f t="shared" si="17"/>
        <v>4</v>
      </c>
      <c r="C137" s="116" t="str">
        <f t="shared" si="18"/>
        <v>nim0319</v>
      </c>
      <c r="D137" s="116" t="str">
        <f t="shared" si="19"/>
        <v>Home_box_nim_desert daze01 (10)</v>
      </c>
      <c r="E137" s="116" t="str">
        <f t="shared" si="12"/>
        <v/>
      </c>
      <c r="F137" s="116" t="str">
        <f t="shared" si="13"/>
        <v/>
      </c>
      <c r="G137" s="116" t="str">
        <f t="shared" si="14"/>
        <v/>
      </c>
      <c r="H137" s="116" t="str">
        <f t="shared" si="15"/>
        <v/>
      </c>
      <c r="I137" s="115">
        <v>3</v>
      </c>
      <c r="J137" s="116" t="s">
        <v>423</v>
      </c>
      <c r="K137" s="116" t="s">
        <v>424</v>
      </c>
      <c r="L137" s="115">
        <v>40103</v>
      </c>
      <c r="M137" s="116" t="s">
        <v>425</v>
      </c>
      <c r="N137" s="116" t="str">
        <f t="shared" si="20"/>
        <v>&lt;Item Id="40103" Type="4" Name="nim0319" getImage="Home_box_nim_desert daze01 (10)" Icon="" StoryBg="" AudioId="" Description="" PetType="3" Image="atom_icon0094" Audio="Desert/10-1豆豆蛇" Animation="40103" Preview="Desert/imgNim03101"/&gt;</v>
      </c>
      <c r="O137" s="118" t="s">
        <v>426</v>
      </c>
    </row>
    <row r="138" spans="1:15">
      <c r="A138" s="114" t="str">
        <f t="shared" si="16"/>
        <v>40104</v>
      </c>
      <c r="B138" s="115" t="str">
        <f t="shared" si="17"/>
        <v>4</v>
      </c>
      <c r="C138" s="116" t="str">
        <f t="shared" si="18"/>
        <v>nim0320</v>
      </c>
      <c r="D138" s="116" t="str">
        <f t="shared" si="19"/>
        <v>Home_box_nim_desert daze02 (10)</v>
      </c>
      <c r="E138" s="116" t="str">
        <f t="shared" si="12"/>
        <v/>
      </c>
      <c r="F138" s="116" t="str">
        <f t="shared" si="13"/>
        <v/>
      </c>
      <c r="G138" s="116" t="str">
        <f t="shared" si="14"/>
        <v/>
      </c>
      <c r="H138" s="116" t="str">
        <f t="shared" si="15"/>
        <v/>
      </c>
      <c r="I138" s="115">
        <v>3</v>
      </c>
      <c r="J138" s="116" t="s">
        <v>427</v>
      </c>
      <c r="K138" s="116" t="s">
        <v>428</v>
      </c>
      <c r="L138" s="115">
        <v>40104</v>
      </c>
      <c r="M138" s="116" t="s">
        <v>429</v>
      </c>
      <c r="N138" s="116" t="str">
        <f t="shared" si="20"/>
        <v>&lt;Item Id="40104" Type="4" Name="nim0320" getImage="Home_box_nim_desert daze02 (10)" Icon="" StoryBg="" AudioId="" Description="" PetType="3" Image="atom_icon0115" Audio="Desert/10-2豆豆蛇" Animation="40104" Preview="Desert/imgNim03102"/&gt;</v>
      </c>
      <c r="O138" s="118" t="s">
        <v>430</v>
      </c>
    </row>
    <row r="139" spans="1:15">
      <c r="A139" s="114" t="str">
        <f t="shared" si="16"/>
        <v>40105</v>
      </c>
      <c r="B139" s="115" t="str">
        <f t="shared" si="17"/>
        <v>4</v>
      </c>
      <c r="C139" s="116" t="str">
        <f t="shared" si="18"/>
        <v>nim0321</v>
      </c>
      <c r="D139" s="116" t="str">
        <f t="shared" si="19"/>
        <v>Home_box_nim_desert daze01 (11)</v>
      </c>
      <c r="E139" s="116" t="str">
        <f t="shared" si="12"/>
        <v/>
      </c>
      <c r="F139" s="116" t="str">
        <f t="shared" si="13"/>
        <v/>
      </c>
      <c r="G139" s="116" t="str">
        <f t="shared" si="14"/>
        <v/>
      </c>
      <c r="H139" s="116" t="str">
        <f t="shared" si="15"/>
        <v/>
      </c>
      <c r="I139" s="115">
        <v>3</v>
      </c>
      <c r="J139" s="116" t="s">
        <v>431</v>
      </c>
      <c r="K139" s="116" t="s">
        <v>432</v>
      </c>
      <c r="L139" s="115">
        <v>40105</v>
      </c>
      <c r="M139" s="116" t="s">
        <v>433</v>
      </c>
      <c r="N139" s="116" t="str">
        <f t="shared" si="20"/>
        <v>&lt;Item Id="40105" Type="4" Name="nim0321" getImage="Home_box_nim_desert daze01 (11)" Icon="" StoryBg="" AudioId="" Description="" PetType="3" Image="atom_icon0095" Audio="Desert/11-1旋风兄弟" Animation="40105" Preview="Desert/imgNim03111"/&gt;</v>
      </c>
      <c r="O139" s="118" t="s">
        <v>434</v>
      </c>
    </row>
    <row r="140" spans="1:15">
      <c r="A140" s="114" t="str">
        <f t="shared" si="16"/>
        <v>40106</v>
      </c>
      <c r="B140" s="115" t="str">
        <f t="shared" si="17"/>
        <v>4</v>
      </c>
      <c r="C140" s="116" t="str">
        <f t="shared" si="18"/>
        <v>nim0322</v>
      </c>
      <c r="D140" s="116" t="str">
        <f t="shared" si="19"/>
        <v>Home_box_nim_desert daze02 (11)</v>
      </c>
      <c r="E140" s="116" t="str">
        <f t="shared" si="12"/>
        <v/>
      </c>
      <c r="F140" s="116" t="str">
        <f t="shared" si="13"/>
        <v/>
      </c>
      <c r="G140" s="116" t="str">
        <f t="shared" si="14"/>
        <v/>
      </c>
      <c r="H140" s="116" t="str">
        <f t="shared" si="15"/>
        <v/>
      </c>
      <c r="I140" s="115">
        <v>3</v>
      </c>
      <c r="J140" s="116" t="s">
        <v>435</v>
      </c>
      <c r="K140" s="116" t="s">
        <v>436</v>
      </c>
      <c r="L140" s="115">
        <v>40106</v>
      </c>
      <c r="M140" s="116" t="s">
        <v>437</v>
      </c>
      <c r="N140" s="116" t="str">
        <f t="shared" si="20"/>
        <v>&lt;Item Id="40106" Type="4" Name="nim0322" getImage="Home_box_nim_desert daze02 (11)" Icon="" StoryBg="" AudioId="" Description="" PetType="3" Image="atom_icon0116" Audio="Desert/11-2旋风兄弟" Animation="40106" Preview="Desert/imgNim03112"/&gt;</v>
      </c>
      <c r="O140" s="118" t="s">
        <v>438</v>
      </c>
    </row>
    <row r="141" spans="1:15">
      <c r="A141" s="114" t="str">
        <f t="shared" si="16"/>
        <v>40107</v>
      </c>
      <c r="B141" s="115" t="str">
        <f t="shared" si="17"/>
        <v>4</v>
      </c>
      <c r="C141" s="116" t="str">
        <f t="shared" si="18"/>
        <v>nim0323</v>
      </c>
      <c r="D141" s="116" t="str">
        <f t="shared" si="19"/>
        <v>Home_box_nim_desert daze01 (12)</v>
      </c>
      <c r="E141" s="116" t="str">
        <f t="shared" si="12"/>
        <v/>
      </c>
      <c r="F141" s="116" t="str">
        <f t="shared" si="13"/>
        <v/>
      </c>
      <c r="G141" s="116" t="str">
        <f t="shared" si="14"/>
        <v/>
      </c>
      <c r="H141" s="116" t="str">
        <f t="shared" si="15"/>
        <v/>
      </c>
      <c r="I141" s="115">
        <v>3</v>
      </c>
      <c r="J141" s="116" t="s">
        <v>439</v>
      </c>
      <c r="K141" s="116" t="s">
        <v>440</v>
      </c>
      <c r="L141" s="115">
        <v>40107</v>
      </c>
      <c r="M141" s="116" t="s">
        <v>441</v>
      </c>
      <c r="N141" s="116" t="str">
        <f t="shared" si="20"/>
        <v>&lt;Item Id="40107" Type="4" Name="nim0323" getImage="Home_box_nim_desert daze01 (12)" Icon="" StoryBg="" AudioId="" Description="" PetType="3" Image="atom_icon0096" Audio="Desert/12-1小甜甜" Animation="40107" Preview="Desert/imgNim03121"/&gt;</v>
      </c>
      <c r="O141" s="118" t="s">
        <v>442</v>
      </c>
    </row>
    <row r="142" spans="1:15">
      <c r="A142" s="114" t="str">
        <f t="shared" si="16"/>
        <v>40108</v>
      </c>
      <c r="B142" s="115" t="str">
        <f t="shared" si="17"/>
        <v>4</v>
      </c>
      <c r="C142" s="116" t="str">
        <f t="shared" si="18"/>
        <v>nim0324</v>
      </c>
      <c r="D142" s="116" t="str">
        <f t="shared" si="19"/>
        <v>Home_box_nim_desert daze02 (12)</v>
      </c>
      <c r="E142" s="116" t="str">
        <f t="shared" si="12"/>
        <v/>
      </c>
      <c r="F142" s="116" t="str">
        <f t="shared" si="13"/>
        <v/>
      </c>
      <c r="G142" s="116" t="str">
        <f t="shared" si="14"/>
        <v/>
      </c>
      <c r="H142" s="116" t="str">
        <f t="shared" si="15"/>
        <v/>
      </c>
      <c r="I142" s="115">
        <v>3</v>
      </c>
      <c r="J142" s="116" t="s">
        <v>443</v>
      </c>
      <c r="K142" s="116" t="s">
        <v>444</v>
      </c>
      <c r="L142" s="115">
        <v>40108</v>
      </c>
      <c r="M142" s="116" t="s">
        <v>445</v>
      </c>
      <c r="N142" s="116" t="str">
        <f t="shared" si="20"/>
        <v>&lt;Item Id="40108" Type="4" Name="nim0324" getImage="Home_box_nim_desert daze02 (12)" Icon="" StoryBg="" AudioId="" Description="" PetType="3" Image="atom_icon0117" Audio="Desert/12-2小甜甜" Animation="40108" Preview="Desert/imgNim03122"/&gt;</v>
      </c>
      <c r="O142" s="118" t="s">
        <v>446</v>
      </c>
    </row>
    <row r="143" spans="1:15">
      <c r="A143" s="114" t="str">
        <f t="shared" si="16"/>
        <v>40109</v>
      </c>
      <c r="B143" s="115" t="str">
        <f t="shared" si="17"/>
        <v>4</v>
      </c>
      <c r="C143" s="116" t="str">
        <f t="shared" si="18"/>
        <v>nim0325</v>
      </c>
      <c r="D143" s="116" t="str">
        <f t="shared" si="19"/>
        <v>Home_box_nim_desert daze01 (13)</v>
      </c>
      <c r="E143" s="116" t="str">
        <f t="shared" si="12"/>
        <v/>
      </c>
      <c r="F143" s="116" t="str">
        <f t="shared" si="13"/>
        <v/>
      </c>
      <c r="G143" s="116" t="str">
        <f t="shared" si="14"/>
        <v/>
      </c>
      <c r="H143" s="116" t="str">
        <f t="shared" si="15"/>
        <v/>
      </c>
      <c r="I143" s="115">
        <v>3</v>
      </c>
      <c r="J143" s="116" t="s">
        <v>447</v>
      </c>
      <c r="K143" s="116" t="s">
        <v>448</v>
      </c>
      <c r="L143" s="115">
        <v>40109</v>
      </c>
      <c r="M143" s="116" t="s">
        <v>449</v>
      </c>
      <c r="N143" s="116" t="str">
        <f t="shared" si="20"/>
        <v>&lt;Item Id="40109" Type="4" Name="nim0325" getImage="Home_box_nim_desert daze01 (13)" Icon="" StoryBg="" AudioId="" Description="" PetType="3" Image="atom_icon0097" Audio="Desert/13-1火焰团团" Animation="40109" Preview="Desert/imgNim03131"/&gt;</v>
      </c>
      <c r="O143" s="118" t="s">
        <v>450</v>
      </c>
    </row>
    <row r="144" spans="1:15">
      <c r="A144" s="114" t="str">
        <f t="shared" si="16"/>
        <v>40110</v>
      </c>
      <c r="B144" s="115" t="str">
        <f t="shared" si="17"/>
        <v>4</v>
      </c>
      <c r="C144" s="116" t="str">
        <f t="shared" si="18"/>
        <v>nim0326</v>
      </c>
      <c r="D144" s="116" t="str">
        <f t="shared" si="19"/>
        <v>Home_box_nim_desert daze02 (13)</v>
      </c>
      <c r="E144" s="116" t="str">
        <f t="shared" si="12"/>
        <v/>
      </c>
      <c r="F144" s="116" t="str">
        <f t="shared" si="13"/>
        <v/>
      </c>
      <c r="G144" s="116" t="str">
        <f t="shared" si="14"/>
        <v/>
      </c>
      <c r="H144" s="116" t="str">
        <f t="shared" si="15"/>
        <v/>
      </c>
      <c r="I144" s="115">
        <v>3</v>
      </c>
      <c r="J144" s="116" t="s">
        <v>451</v>
      </c>
      <c r="K144" s="116" t="s">
        <v>452</v>
      </c>
      <c r="L144" s="115">
        <v>40110</v>
      </c>
      <c r="M144" s="116" t="s">
        <v>453</v>
      </c>
      <c r="N144" s="116" t="str">
        <f t="shared" si="20"/>
        <v>&lt;Item Id="40110" Type="4" Name="nim0326" getImage="Home_box_nim_desert daze02 (13)" Icon="" StoryBg="" AudioId="" Description="" PetType="3" Image="atom_icon0118" Audio="Desert/13-2火焰团团" Animation="40110" Preview="Desert/imgNim03132"/&gt;</v>
      </c>
      <c r="O144" s="118" t="s">
        <v>454</v>
      </c>
    </row>
    <row r="145" spans="1:15">
      <c r="A145" s="114" t="str">
        <f t="shared" si="16"/>
        <v>40111</v>
      </c>
      <c r="B145" s="115" t="str">
        <f t="shared" si="17"/>
        <v>4</v>
      </c>
      <c r="C145" s="116" t="str">
        <f t="shared" si="18"/>
        <v>nim0327</v>
      </c>
      <c r="D145" s="116" t="str">
        <f t="shared" si="19"/>
        <v>Home_box_nim_desert daze01 (14)</v>
      </c>
      <c r="E145" s="116" t="str">
        <f t="shared" si="12"/>
        <v/>
      </c>
      <c r="F145" s="116" t="str">
        <f t="shared" si="13"/>
        <v/>
      </c>
      <c r="G145" s="116" t="str">
        <f t="shared" si="14"/>
        <v/>
      </c>
      <c r="H145" s="116" t="str">
        <f t="shared" si="15"/>
        <v/>
      </c>
      <c r="I145" s="115">
        <v>3</v>
      </c>
      <c r="J145" s="116" t="s">
        <v>455</v>
      </c>
      <c r="K145" s="116" t="s">
        <v>456</v>
      </c>
      <c r="L145" s="115">
        <v>40111</v>
      </c>
      <c r="M145" s="116" t="s">
        <v>457</v>
      </c>
      <c r="N145" s="116" t="str">
        <f t="shared" si="20"/>
        <v>&lt;Item Id="40111" Type="4" Name="nim0327" getImage="Home_box_nim_desert daze01 (14)" Icon="" StoryBg="" AudioId="" Description="" PetType="3" Image="atom_icon0098" Audio="Desert/14-1羞羞果" Animation="40111" Preview="Desert/imgNim03141"/&gt;</v>
      </c>
      <c r="O145" s="118" t="s">
        <v>458</v>
      </c>
    </row>
    <row r="146" spans="1:15">
      <c r="A146" s="114" t="str">
        <f t="shared" si="16"/>
        <v>40112</v>
      </c>
      <c r="B146" s="115" t="str">
        <f t="shared" si="17"/>
        <v>4</v>
      </c>
      <c r="C146" s="116" t="str">
        <f t="shared" si="18"/>
        <v>nim0328</v>
      </c>
      <c r="D146" s="116" t="str">
        <f t="shared" si="19"/>
        <v>Home_box_nim_desert daze02 (14)</v>
      </c>
      <c r="E146" s="116" t="str">
        <f t="shared" si="12"/>
        <v/>
      </c>
      <c r="F146" s="116" t="str">
        <f t="shared" si="13"/>
        <v/>
      </c>
      <c r="G146" s="116" t="str">
        <f t="shared" si="14"/>
        <v/>
      </c>
      <c r="H146" s="116" t="str">
        <f t="shared" si="15"/>
        <v/>
      </c>
      <c r="I146" s="115">
        <v>3</v>
      </c>
      <c r="J146" s="116" t="s">
        <v>459</v>
      </c>
      <c r="K146" s="116" t="s">
        <v>460</v>
      </c>
      <c r="L146" s="115">
        <v>40112</v>
      </c>
      <c r="M146" s="116" t="s">
        <v>461</v>
      </c>
      <c r="N146" s="116" t="str">
        <f t="shared" si="20"/>
        <v>&lt;Item Id="40112" Type="4" Name="nim0328" getImage="Home_box_nim_desert daze02 (14)" Icon="" StoryBg="" AudioId="" Description="" PetType="3" Image="atom_icon0119" Audio="Desert/14-2羞羞果" Animation="40112" Preview="Desert/imgNim03142"/&gt;</v>
      </c>
      <c r="O146" s="118" t="s">
        <v>462</v>
      </c>
    </row>
    <row r="147" spans="1:15">
      <c r="A147" s="114" t="str">
        <f t="shared" si="16"/>
        <v>40113</v>
      </c>
      <c r="B147" s="115" t="str">
        <f t="shared" si="17"/>
        <v>4</v>
      </c>
      <c r="C147" s="116" t="str">
        <f t="shared" si="18"/>
        <v>nim0329</v>
      </c>
      <c r="D147" s="116" t="str">
        <f t="shared" si="19"/>
        <v>Home_box_nim_desert daze01 (15)</v>
      </c>
      <c r="E147" s="116" t="str">
        <f t="shared" si="12"/>
        <v/>
      </c>
      <c r="F147" s="116" t="str">
        <f t="shared" si="13"/>
        <v/>
      </c>
      <c r="G147" s="116" t="str">
        <f t="shared" si="14"/>
        <v/>
      </c>
      <c r="H147" s="116" t="str">
        <f t="shared" si="15"/>
        <v/>
      </c>
      <c r="I147" s="115">
        <v>3</v>
      </c>
      <c r="J147" s="116" t="s">
        <v>463</v>
      </c>
      <c r="K147" s="116" t="s">
        <v>464</v>
      </c>
      <c r="L147" s="115">
        <v>40113</v>
      </c>
      <c r="M147" s="116" t="s">
        <v>465</v>
      </c>
      <c r="N147" s="116" t="str">
        <f t="shared" si="20"/>
        <v>&lt;Item Id="40113" Type="4" Name="nim0329" getImage="Home_box_nim_desert daze01 (15)" Icon="" StoryBg="" AudioId="" Description="" PetType="3" Image="atom_icon0099" Audio="Desert/15-1叮叮当叮叮咚" Animation="40113" Preview="Desert/imgNim03151"/&gt;</v>
      </c>
      <c r="O147" s="118" t="s">
        <v>466</v>
      </c>
    </row>
    <row r="148" spans="1:15">
      <c r="A148" s="114" t="str">
        <f t="shared" si="16"/>
        <v>40114</v>
      </c>
      <c r="B148" s="115" t="str">
        <f t="shared" si="17"/>
        <v>4</v>
      </c>
      <c r="C148" s="116" t="str">
        <f t="shared" si="18"/>
        <v>nim0330</v>
      </c>
      <c r="D148" s="116" t="str">
        <f t="shared" si="19"/>
        <v>Home_box_nim_desert daze02 (15)</v>
      </c>
      <c r="E148" s="116" t="str">
        <f t="shared" si="12"/>
        <v/>
      </c>
      <c r="F148" s="116" t="str">
        <f t="shared" si="13"/>
        <v/>
      </c>
      <c r="G148" s="116" t="str">
        <f t="shared" si="14"/>
        <v/>
      </c>
      <c r="H148" s="116" t="str">
        <f t="shared" si="15"/>
        <v/>
      </c>
      <c r="I148" s="115">
        <v>3</v>
      </c>
      <c r="J148" s="116" t="s">
        <v>467</v>
      </c>
      <c r="K148" s="116" t="s">
        <v>468</v>
      </c>
      <c r="L148" s="115">
        <v>40114</v>
      </c>
      <c r="M148" s="116" t="s">
        <v>469</v>
      </c>
      <c r="N148" s="116" t="str">
        <f t="shared" si="20"/>
        <v>&lt;Item Id="40114" Type="4" Name="nim0330" getImage="Home_box_nim_desert daze02 (15)" Icon="" StoryBg="" AudioId="" Description="" PetType="3" Image="atom_icon0120" Audio="Desert/15-2叮叮当叮叮咚" Animation="40114" Preview="Desert/imgNim03152"/&gt;</v>
      </c>
      <c r="O148" s="118" t="s">
        <v>470</v>
      </c>
    </row>
    <row r="149" spans="1:15">
      <c r="A149" s="114" t="str">
        <f t="shared" si="16"/>
        <v>40115</v>
      </c>
      <c r="B149" s="115" t="str">
        <f t="shared" si="17"/>
        <v>4</v>
      </c>
      <c r="C149" s="116" t="str">
        <f t="shared" si="18"/>
        <v>nim0331</v>
      </c>
      <c r="D149" s="116" t="str">
        <f t="shared" si="19"/>
        <v>Home_box_nim_desert daze01 (16)</v>
      </c>
      <c r="E149" s="116" t="str">
        <f t="shared" si="12"/>
        <v/>
      </c>
      <c r="F149" s="116" t="str">
        <f t="shared" si="13"/>
        <v/>
      </c>
      <c r="G149" s="116" t="str">
        <f t="shared" si="14"/>
        <v/>
      </c>
      <c r="H149" s="116" t="str">
        <f t="shared" si="15"/>
        <v/>
      </c>
      <c r="I149" s="115">
        <v>3</v>
      </c>
      <c r="J149" s="116" t="s">
        <v>471</v>
      </c>
      <c r="K149" s="116" t="s">
        <v>472</v>
      </c>
      <c r="L149" s="115">
        <v>40115</v>
      </c>
      <c r="M149" s="116" t="s">
        <v>473</v>
      </c>
      <c r="N149" s="116" t="str">
        <f t="shared" si="20"/>
        <v>&lt;Item Id="40115" Type="4" Name="nim0331" getImage="Home_box_nim_desert daze01 (16)" Icon="" StoryBg="" AudioId="" Description="" PetType="3" Image="atom_icon0100" Audio="Desert/16-1锥锥怪" Animation="40115" Preview="Desert/imgNim03161"/&gt;</v>
      </c>
      <c r="O149" s="118" t="s">
        <v>474</v>
      </c>
    </row>
    <row r="150" spans="1:15">
      <c r="A150" s="114" t="str">
        <f t="shared" si="16"/>
        <v>40116</v>
      </c>
      <c r="B150" s="115" t="str">
        <f t="shared" si="17"/>
        <v>4</v>
      </c>
      <c r="C150" s="116" t="str">
        <f t="shared" si="18"/>
        <v>nim0332</v>
      </c>
      <c r="D150" s="116" t="str">
        <f t="shared" si="19"/>
        <v>Home_box_nim_desert daze02 (16)</v>
      </c>
      <c r="E150" s="116" t="str">
        <f t="shared" si="12"/>
        <v/>
      </c>
      <c r="F150" s="116" t="str">
        <f t="shared" si="13"/>
        <v/>
      </c>
      <c r="G150" s="116" t="str">
        <f t="shared" si="14"/>
        <v/>
      </c>
      <c r="H150" s="116" t="str">
        <f t="shared" si="15"/>
        <v/>
      </c>
      <c r="I150" s="115">
        <v>3</v>
      </c>
      <c r="J150" s="116" t="s">
        <v>475</v>
      </c>
      <c r="K150" s="116" t="s">
        <v>476</v>
      </c>
      <c r="L150" s="115">
        <v>40116</v>
      </c>
      <c r="M150" s="116" t="s">
        <v>477</v>
      </c>
      <c r="N150" s="116" t="str">
        <f t="shared" si="20"/>
        <v>&lt;Item Id="40116" Type="4" Name="nim0332" getImage="Home_box_nim_desert daze02 (16)" Icon="" StoryBg="" AudioId="" Description="" PetType="3" Image="atom_icon0121" Audio="Desert/16-2锥锥怪" Animation="40116" Preview="Desert/imgNim03162"/&gt;</v>
      </c>
      <c r="O150" s="118" t="s">
        <v>478</v>
      </c>
    </row>
    <row r="151" spans="1:15">
      <c r="A151" s="114" t="str">
        <f t="shared" si="16"/>
        <v>40117</v>
      </c>
      <c r="B151" s="115" t="str">
        <f t="shared" si="17"/>
        <v>4</v>
      </c>
      <c r="C151" s="116" t="str">
        <f t="shared" si="18"/>
        <v>nim0333</v>
      </c>
      <c r="D151" s="116" t="str">
        <f t="shared" si="19"/>
        <v>Home_box_nim_desert daze01 (17)</v>
      </c>
      <c r="E151" s="116" t="str">
        <f t="shared" si="12"/>
        <v/>
      </c>
      <c r="F151" s="116" t="str">
        <f t="shared" si="13"/>
        <v/>
      </c>
      <c r="G151" s="116" t="str">
        <f t="shared" si="14"/>
        <v/>
      </c>
      <c r="H151" s="116" t="str">
        <f t="shared" si="15"/>
        <v/>
      </c>
      <c r="I151" s="115">
        <v>3</v>
      </c>
      <c r="J151" s="116" t="s">
        <v>479</v>
      </c>
      <c r="K151" s="116" t="s">
        <v>480</v>
      </c>
      <c r="L151" s="115">
        <v>40117</v>
      </c>
      <c r="M151" s="116" t="s">
        <v>481</v>
      </c>
      <c r="N151" s="116" t="str">
        <f t="shared" si="20"/>
        <v>&lt;Item Id="40117" Type="4" Name="nim0333" getImage="Home_box_nim_desert daze01 (17)" Icon="" StoryBg="" AudioId="" Description="" PetType="3" Image="atom_icon0101" Audio="Desert/17-1帽帽花" Animation="40117" Preview="Desert/imgNim03171"/&gt;</v>
      </c>
      <c r="O151" s="118" t="s">
        <v>482</v>
      </c>
    </row>
    <row r="152" spans="1:15">
      <c r="A152" s="114" t="str">
        <f t="shared" si="16"/>
        <v>40118</v>
      </c>
      <c r="B152" s="115" t="str">
        <f t="shared" si="17"/>
        <v>4</v>
      </c>
      <c r="C152" s="116" t="str">
        <f t="shared" si="18"/>
        <v>nim0334</v>
      </c>
      <c r="D152" s="116" t="str">
        <f t="shared" si="19"/>
        <v>Home_box_nim_desert daze02 (17)</v>
      </c>
      <c r="E152" s="116" t="str">
        <f t="shared" si="12"/>
        <v/>
      </c>
      <c r="F152" s="116" t="str">
        <f t="shared" si="13"/>
        <v/>
      </c>
      <c r="G152" s="116" t="str">
        <f t="shared" si="14"/>
        <v/>
      </c>
      <c r="H152" s="116" t="str">
        <f t="shared" si="15"/>
        <v/>
      </c>
      <c r="I152" s="115">
        <v>3</v>
      </c>
      <c r="J152" s="116" t="s">
        <v>483</v>
      </c>
      <c r="K152" s="116" t="s">
        <v>484</v>
      </c>
      <c r="L152" s="115">
        <v>40118</v>
      </c>
      <c r="M152" s="116" t="s">
        <v>485</v>
      </c>
      <c r="N152" s="116" t="str">
        <f t="shared" si="20"/>
        <v>&lt;Item Id="40118" Type="4" Name="nim0334" getImage="Home_box_nim_desert daze02 (17)" Icon="" StoryBg="" AudioId="" Description="" PetType="3" Image="atom_icon0122" Audio="Desert/17-2帽帽花" Animation="40118" Preview="Desert/imgNim03172"/&gt;</v>
      </c>
      <c r="O152" s="118" t="s">
        <v>486</v>
      </c>
    </row>
    <row r="153" spans="1:15">
      <c r="A153" s="114" t="str">
        <f t="shared" si="16"/>
        <v>40119</v>
      </c>
      <c r="B153" s="115" t="str">
        <f t="shared" si="17"/>
        <v>4</v>
      </c>
      <c r="C153" s="116" t="str">
        <f t="shared" si="18"/>
        <v>nim0335</v>
      </c>
      <c r="D153" s="116" t="str">
        <f t="shared" si="19"/>
        <v>Home_box_nim_desert daze01 (18)</v>
      </c>
      <c r="E153" s="116" t="str">
        <f t="shared" si="12"/>
        <v/>
      </c>
      <c r="F153" s="116" t="str">
        <f t="shared" si="13"/>
        <v/>
      </c>
      <c r="G153" s="116" t="str">
        <f t="shared" si="14"/>
        <v/>
      </c>
      <c r="H153" s="116" t="str">
        <f t="shared" si="15"/>
        <v/>
      </c>
      <c r="I153" s="115">
        <v>3</v>
      </c>
      <c r="J153" s="116" t="s">
        <v>487</v>
      </c>
      <c r="K153" s="116" t="s">
        <v>488</v>
      </c>
      <c r="L153" s="115">
        <v>40119</v>
      </c>
      <c r="M153" s="116" t="s">
        <v>489</v>
      </c>
      <c r="N153" s="116" t="str">
        <f t="shared" si="20"/>
        <v>&lt;Item Id="40119" Type="4" Name="nim0335" getImage="Home_box_nim_desert daze01 (18)" Icon="" StoryBg="" AudioId="" Description="" PetType="3" Image="atom_icon0102" Audio="Desert/18-1层层魔法师" Animation="40119" Preview="Desert/imgNim03181"/&gt;</v>
      </c>
      <c r="O153" s="118" t="s">
        <v>490</v>
      </c>
    </row>
    <row r="154" spans="1:15">
      <c r="A154" s="114" t="str">
        <f t="shared" si="16"/>
        <v>40120</v>
      </c>
      <c r="B154" s="115" t="str">
        <f t="shared" si="17"/>
        <v>4</v>
      </c>
      <c r="C154" s="116" t="str">
        <f t="shared" si="18"/>
        <v>nim0336</v>
      </c>
      <c r="D154" s="116" t="str">
        <f t="shared" si="19"/>
        <v>Home_box_nim_desert daze02 (18)</v>
      </c>
      <c r="E154" s="116" t="str">
        <f t="shared" si="12"/>
        <v/>
      </c>
      <c r="F154" s="116" t="str">
        <f t="shared" si="13"/>
        <v/>
      </c>
      <c r="G154" s="116" t="str">
        <f t="shared" si="14"/>
        <v/>
      </c>
      <c r="H154" s="116" t="str">
        <f t="shared" si="15"/>
        <v/>
      </c>
      <c r="I154" s="115">
        <v>3</v>
      </c>
      <c r="J154" s="116" t="s">
        <v>491</v>
      </c>
      <c r="K154" s="116" t="s">
        <v>492</v>
      </c>
      <c r="L154" s="115">
        <v>40120</v>
      </c>
      <c r="M154" s="116" t="s">
        <v>493</v>
      </c>
      <c r="N154" s="116" t="str">
        <f t="shared" si="20"/>
        <v>&lt;Item Id="40120" Type="4" Name="nim0336" getImage="Home_box_nim_desert daze02 (18)" Icon="" StoryBg="" AudioId="" Description="" PetType="3" Image="atom_icon0123" Audio="Desert/18-2层层魔法师" Animation="40120" Preview="Desert/imgNim03182"/&gt;</v>
      </c>
      <c r="O154" s="118" t="s">
        <v>494</v>
      </c>
    </row>
    <row r="155" spans="1:15">
      <c r="A155" s="114" t="str">
        <f t="shared" si="16"/>
        <v>40121</v>
      </c>
      <c r="B155" s="115" t="str">
        <f t="shared" si="17"/>
        <v>4</v>
      </c>
      <c r="C155" s="116" t="str">
        <f t="shared" si="18"/>
        <v>nim0337</v>
      </c>
      <c r="D155" s="116" t="str">
        <f t="shared" si="19"/>
        <v>Home_box_nim_desert daze01 (19)</v>
      </c>
      <c r="E155" s="116" t="str">
        <f t="shared" si="12"/>
        <v/>
      </c>
      <c r="F155" s="116" t="str">
        <f t="shared" si="13"/>
        <v/>
      </c>
      <c r="G155" s="116" t="str">
        <f t="shared" si="14"/>
        <v/>
      </c>
      <c r="H155" s="116" t="str">
        <f t="shared" si="15"/>
        <v/>
      </c>
      <c r="I155" s="115">
        <v>3</v>
      </c>
      <c r="J155" s="116" t="s">
        <v>495</v>
      </c>
      <c r="K155" s="116" t="s">
        <v>496</v>
      </c>
      <c r="L155" s="115">
        <v>40121</v>
      </c>
      <c r="M155" s="116" t="s">
        <v>497</v>
      </c>
      <c r="N155" s="116" t="str">
        <f t="shared" si="20"/>
        <v>&lt;Item Id="40121" Type="4" Name="nim0337" getImage="Home_box_nim_desert daze01 (19)" Icon="" StoryBg="" AudioId="" Description="" PetType="3" Image="atom_icon0103" Audio="Desert/19-1魔毯飘飘" Animation="40121" Preview="Desert/imgNim03191"/&gt;</v>
      </c>
      <c r="O155" s="118" t="s">
        <v>498</v>
      </c>
    </row>
    <row r="156" spans="1:15">
      <c r="A156" s="114" t="str">
        <f t="shared" si="16"/>
        <v>40122</v>
      </c>
      <c r="B156" s="115" t="str">
        <f t="shared" si="17"/>
        <v>4</v>
      </c>
      <c r="C156" s="116" t="str">
        <f t="shared" si="18"/>
        <v>nim0338</v>
      </c>
      <c r="D156" s="116" t="str">
        <f t="shared" si="19"/>
        <v>Home_box_nim_desert daze02 (19)</v>
      </c>
      <c r="E156" s="116" t="str">
        <f t="shared" si="12"/>
        <v/>
      </c>
      <c r="F156" s="116" t="str">
        <f t="shared" si="13"/>
        <v/>
      </c>
      <c r="G156" s="116" t="str">
        <f t="shared" si="14"/>
        <v/>
      </c>
      <c r="H156" s="116" t="str">
        <f t="shared" si="15"/>
        <v/>
      </c>
      <c r="I156" s="115">
        <v>3</v>
      </c>
      <c r="J156" s="116" t="s">
        <v>499</v>
      </c>
      <c r="K156" s="116" t="s">
        <v>500</v>
      </c>
      <c r="L156" s="115">
        <v>40122</v>
      </c>
      <c r="M156" s="116" t="s">
        <v>501</v>
      </c>
      <c r="N156" s="116" t="str">
        <f t="shared" si="20"/>
        <v>&lt;Item Id="40122" Type="4" Name="nim0338" getImage="Home_box_nim_desert daze02 (19)" Icon="" StoryBg="" AudioId="" Description="" PetType="3" Image="atom_icon0124" Audio="Desert/19-2魔毯飘飘" Animation="40122" Preview="Desert/imgNim03192"/&gt;</v>
      </c>
      <c r="O156" s="118" t="s">
        <v>502</v>
      </c>
    </row>
    <row r="157" spans="1:15">
      <c r="A157" s="114" t="str">
        <f t="shared" si="16"/>
        <v>40123</v>
      </c>
      <c r="B157" s="115" t="str">
        <f t="shared" si="17"/>
        <v>4</v>
      </c>
      <c r="C157" s="116" t="str">
        <f t="shared" si="18"/>
        <v>nim0339</v>
      </c>
      <c r="D157" s="116" t="str">
        <f t="shared" si="19"/>
        <v>Home_box_nim_desert daze01 (20)</v>
      </c>
      <c r="E157" s="116" t="str">
        <f t="shared" si="12"/>
        <v/>
      </c>
      <c r="F157" s="116" t="str">
        <f t="shared" si="13"/>
        <v/>
      </c>
      <c r="G157" s="116" t="str">
        <f t="shared" si="14"/>
        <v/>
      </c>
      <c r="H157" s="116" t="str">
        <f t="shared" si="15"/>
        <v/>
      </c>
      <c r="I157" s="115">
        <v>3</v>
      </c>
      <c r="J157" s="116" t="s">
        <v>503</v>
      </c>
      <c r="K157" s="116" t="s">
        <v>504</v>
      </c>
      <c r="L157" s="115">
        <v>40123</v>
      </c>
      <c r="M157" s="116" t="s">
        <v>505</v>
      </c>
      <c r="N157" s="116" t="str">
        <f t="shared" si="20"/>
        <v>&lt;Item Id="40123" Type="4" Name="nim0339" getImage="Home_box_nim_desert daze01 (20)" Icon="" StoryBg="" AudioId="" Description="" PetType="3" Image="atom_icon0104" Audio="Desert/20-1蛋糕大厨和贪吃鱼" Animation="40123" Preview="Desert/imgNim03201"/&gt;</v>
      </c>
      <c r="O157" s="118" t="s">
        <v>506</v>
      </c>
    </row>
    <row r="158" spans="1:15">
      <c r="A158" s="114" t="str">
        <f t="shared" si="16"/>
        <v>40124</v>
      </c>
      <c r="B158" s="115" t="str">
        <f t="shared" si="17"/>
        <v>4</v>
      </c>
      <c r="C158" s="116" t="str">
        <f t="shared" si="18"/>
        <v>nim0340</v>
      </c>
      <c r="D158" s="116" t="str">
        <f t="shared" si="19"/>
        <v>Home_box_nim_desert daze02 (20)</v>
      </c>
      <c r="E158" s="116" t="str">
        <f t="shared" si="12"/>
        <v/>
      </c>
      <c r="F158" s="116" t="str">
        <f t="shared" si="13"/>
        <v/>
      </c>
      <c r="G158" s="116" t="str">
        <f t="shared" si="14"/>
        <v/>
      </c>
      <c r="H158" s="116" t="str">
        <f t="shared" si="15"/>
        <v/>
      </c>
      <c r="I158" s="115">
        <v>3</v>
      </c>
      <c r="J158" s="116" t="s">
        <v>507</v>
      </c>
      <c r="K158" s="116" t="s">
        <v>508</v>
      </c>
      <c r="L158" s="115">
        <v>40124</v>
      </c>
      <c r="M158" s="116" t="s">
        <v>509</v>
      </c>
      <c r="N158" s="116" t="str">
        <f t="shared" si="20"/>
        <v>&lt;Item Id="40124" Type="4" Name="nim0340" getImage="Home_box_nim_desert daze02 (20)" Icon="" StoryBg="" AudioId="" Description="" PetType="3" Image="atom_icon0125" Audio="Desert/20-2蛋糕大厨和贪吃鱼" Animation="40124" Preview="Desert/imgNim03202"/&gt;</v>
      </c>
      <c r="O158" s="118" t="s">
        <v>510</v>
      </c>
    </row>
    <row r="159" spans="1:15">
      <c r="A159" s="114" t="str">
        <f t="shared" si="16"/>
        <v>40125</v>
      </c>
      <c r="B159" s="115" t="str">
        <f t="shared" si="17"/>
        <v>4</v>
      </c>
      <c r="C159" s="116" t="str">
        <f t="shared" si="18"/>
        <v>nim0341</v>
      </c>
      <c r="D159" s="116" t="str">
        <f t="shared" si="19"/>
        <v>Home_box_nim_desert daze01 (21)</v>
      </c>
      <c r="E159" s="116" t="str">
        <f t="shared" si="12"/>
        <v/>
      </c>
      <c r="F159" s="116" t="str">
        <f t="shared" si="13"/>
        <v/>
      </c>
      <c r="G159" s="116" t="str">
        <f t="shared" si="14"/>
        <v/>
      </c>
      <c r="H159" s="116" t="str">
        <f t="shared" si="15"/>
        <v/>
      </c>
      <c r="I159" s="115">
        <v>3</v>
      </c>
      <c r="J159" s="116" t="s">
        <v>511</v>
      </c>
      <c r="K159" s="116" t="s">
        <v>512</v>
      </c>
      <c r="L159" s="115">
        <v>40125</v>
      </c>
      <c r="M159" s="116" t="s">
        <v>513</v>
      </c>
      <c r="N159" s="116" t="str">
        <f t="shared" si="20"/>
        <v>&lt;Item Id="40125" Type="4" Name="nim0341" getImage="Home_box_nim_desert daze01 (21)" Icon="" StoryBg="" AudioId="" Description="" PetType="3" Image="atom_icon0105" Audio="Desert/21-1小太阳与小月亮" Animation="40125" Preview="Desert/imgNim03211"/&gt;</v>
      </c>
      <c r="O159" s="118" t="s">
        <v>514</v>
      </c>
    </row>
    <row r="160" spans="1:15">
      <c r="A160" s="114" t="str">
        <f t="shared" si="16"/>
        <v>40126</v>
      </c>
      <c r="B160" s="115" t="str">
        <f t="shared" si="17"/>
        <v>4</v>
      </c>
      <c r="C160" s="116" t="str">
        <f t="shared" si="18"/>
        <v>nim0342</v>
      </c>
      <c r="D160" s="116" t="str">
        <f t="shared" si="19"/>
        <v>Home_box_nim_desert daze02 (21)</v>
      </c>
      <c r="E160" s="116" t="str">
        <f t="shared" si="12"/>
        <v/>
      </c>
      <c r="F160" s="116" t="str">
        <f t="shared" si="13"/>
        <v/>
      </c>
      <c r="G160" s="116" t="str">
        <f t="shared" si="14"/>
        <v/>
      </c>
      <c r="H160" s="116" t="str">
        <f t="shared" si="15"/>
        <v/>
      </c>
      <c r="I160" s="115">
        <v>3</v>
      </c>
      <c r="J160" s="116" t="s">
        <v>515</v>
      </c>
      <c r="K160" s="116" t="s">
        <v>516</v>
      </c>
      <c r="L160" s="115">
        <v>40126</v>
      </c>
      <c r="M160" s="116" t="s">
        <v>517</v>
      </c>
      <c r="N160" s="116" t="str">
        <f t="shared" si="20"/>
        <v>&lt;Item Id="40126" Type="4" Name="nim0342" getImage="Home_box_nim_desert daze02 (21)" Icon="" StoryBg="" AudioId="" Description="" PetType="3" Image="atom_icon0126" Audio="Desert/21-2小太阳与小月亮" Animation="40126" Preview="Desert/imgNim03212"/&gt;</v>
      </c>
      <c r="O160" s="118" t="s">
        <v>518</v>
      </c>
    </row>
    <row r="161" spans="1:15">
      <c r="A161" s="119">
        <v>40147</v>
      </c>
      <c r="B161" s="120">
        <v>4</v>
      </c>
      <c r="C161" s="121" t="s">
        <v>519</v>
      </c>
      <c r="D161" s="121" t="s">
        <v>520</v>
      </c>
      <c r="E161" s="121"/>
      <c r="F161" s="121"/>
      <c r="G161" s="121"/>
      <c r="H161" s="121"/>
      <c r="I161" s="120">
        <v>4</v>
      </c>
      <c r="J161" s="121" t="s">
        <v>521</v>
      </c>
      <c r="K161" s="121" t="s">
        <v>522</v>
      </c>
      <c r="L161" s="120"/>
      <c r="M161" s="121" t="s">
        <v>523</v>
      </c>
      <c r="N161" s="121" t="str">
        <f t="shared" si="20"/>
        <v>&lt;Item Id="40147" Type="4" Name="nim0401" getImage="Home_box_nim_volcano01 (1)" Icon="" StoryBg="" AudioId="" Description="" PetType="4" Image="atom_icon0147" Audio="Rock/1-1" Animation="" Preview="Rock/imgNim04011"/&gt;</v>
      </c>
      <c r="O161" s="127"/>
    </row>
    <row r="162" spans="1:15">
      <c r="A162" s="119">
        <v>40148</v>
      </c>
      <c r="B162" s="120">
        <v>4</v>
      </c>
      <c r="C162" s="121" t="s">
        <v>524</v>
      </c>
      <c r="D162" s="121" t="s">
        <v>525</v>
      </c>
      <c r="E162" s="121"/>
      <c r="F162" s="121"/>
      <c r="G162" s="121"/>
      <c r="H162" s="121"/>
      <c r="I162" s="120">
        <v>4</v>
      </c>
      <c r="J162" s="121" t="s">
        <v>526</v>
      </c>
      <c r="K162" s="121" t="s">
        <v>527</v>
      </c>
      <c r="L162" s="120"/>
      <c r="M162" s="121" t="s">
        <v>528</v>
      </c>
      <c r="N162" s="121" t="str">
        <f t="shared" si="20"/>
        <v>&lt;Item Id="40148" Type="4" Name="nim0402" getImage="Home_box_nim_volcano02 (1)" Icon="" StoryBg="" AudioId="" Description="" PetType="4" Image="atom_icon0157" Audio="Rock/1-2" Animation="" Preview="Rock/imgNim04012"/&gt;</v>
      </c>
      <c r="O162" s="127"/>
    </row>
    <row r="163" spans="1:15">
      <c r="A163" s="119">
        <v>40149</v>
      </c>
      <c r="B163" s="120">
        <v>4</v>
      </c>
      <c r="C163" s="121" t="s">
        <v>529</v>
      </c>
      <c r="D163" s="121" t="s">
        <v>530</v>
      </c>
      <c r="E163" s="121"/>
      <c r="F163" s="121"/>
      <c r="G163" s="121"/>
      <c r="H163" s="121"/>
      <c r="I163" s="120">
        <v>4</v>
      </c>
      <c r="J163" s="121" t="s">
        <v>531</v>
      </c>
      <c r="K163" s="121" t="s">
        <v>532</v>
      </c>
      <c r="L163" s="120"/>
      <c r="M163" s="121" t="s">
        <v>533</v>
      </c>
      <c r="N163" s="121" t="str">
        <f t="shared" si="20"/>
        <v>&lt;Item Id="40149" Type="4" Name="nim0403" getImage="Home_box_nim_volcano01 (2)" Icon="" StoryBg="" AudioId="" Description="" PetType="4" Image="atom_icon0148" Audio="Rock/2-1" Animation="" Preview="Rock/imgNim04021"/&gt;</v>
      </c>
      <c r="O163" s="127"/>
    </row>
    <row r="164" spans="1:15">
      <c r="A164" s="119">
        <v>40150</v>
      </c>
      <c r="B164" s="120">
        <v>4</v>
      </c>
      <c r="C164" s="121" t="s">
        <v>534</v>
      </c>
      <c r="D164" s="121" t="s">
        <v>535</v>
      </c>
      <c r="E164" s="121"/>
      <c r="F164" s="121"/>
      <c r="G164" s="121"/>
      <c r="H164" s="121"/>
      <c r="I164" s="120">
        <v>4</v>
      </c>
      <c r="J164" s="121" t="s">
        <v>536</v>
      </c>
      <c r="K164" s="121" t="s">
        <v>537</v>
      </c>
      <c r="L164" s="120"/>
      <c r="M164" s="121" t="s">
        <v>538</v>
      </c>
      <c r="N164" s="121" t="str">
        <f t="shared" ref="N164:N180" si="21">"&lt;Item Id="""&amp;A164&amp;""" Type="""&amp;B164&amp;""" Name="""&amp;C164&amp;""" getImage="""&amp;D164&amp;""" Icon="""&amp;E164&amp;""" StoryBg="""&amp;F164&amp;""" AudioId="""&amp;G164&amp;""" Description="""&amp;H164&amp;""" PetType="""&amp;I164&amp;""" Image="""&amp;J164&amp;""" Audio="""&amp;K164&amp;""" Animation="""&amp;L164&amp;""" Preview="""&amp;M164&amp;"""/&gt;"</f>
        <v>&lt;Item Id="40150" Type="4" Name="nim0404" getImage="Home_box_nim_volcano02 (2)" Icon="" StoryBg="" AudioId="" Description="" PetType="4" Image="atom_icon0158" Audio="Rock/2-2" Animation="" Preview="Rock/imgNim04022"/&gt;</v>
      </c>
      <c r="O164" s="127"/>
    </row>
    <row r="165" spans="1:15">
      <c r="A165" s="119">
        <v>40151</v>
      </c>
      <c r="B165" s="120">
        <v>4</v>
      </c>
      <c r="C165" s="121" t="s">
        <v>539</v>
      </c>
      <c r="D165" s="121" t="s">
        <v>540</v>
      </c>
      <c r="E165" s="121"/>
      <c r="F165" s="121"/>
      <c r="G165" s="121"/>
      <c r="H165" s="121"/>
      <c r="I165" s="120">
        <v>4</v>
      </c>
      <c r="J165" s="121" t="s">
        <v>541</v>
      </c>
      <c r="K165" s="121" t="s">
        <v>542</v>
      </c>
      <c r="L165" s="120"/>
      <c r="M165" s="121" t="s">
        <v>543</v>
      </c>
      <c r="N165" s="121" t="str">
        <f t="shared" si="21"/>
        <v>&lt;Item Id="40151" Type="4" Name="nim0405" getImage="Home_box_nim_volcano01 (3)" Icon="" StoryBg="" AudioId="" Description="" PetType="4" Image="atom_icon0149" Audio="Rock/3-1" Animation="" Preview="Rock/imgNim04031"/&gt;</v>
      </c>
      <c r="O165" s="127"/>
    </row>
    <row r="166" spans="1:15">
      <c r="A166" s="119">
        <v>40152</v>
      </c>
      <c r="B166" s="120">
        <v>4</v>
      </c>
      <c r="C166" s="121" t="s">
        <v>544</v>
      </c>
      <c r="D166" s="121" t="s">
        <v>545</v>
      </c>
      <c r="E166" s="121"/>
      <c r="F166" s="121"/>
      <c r="G166" s="121"/>
      <c r="H166" s="121"/>
      <c r="I166" s="120">
        <v>4</v>
      </c>
      <c r="J166" s="121" t="s">
        <v>546</v>
      </c>
      <c r="K166" s="121" t="s">
        <v>547</v>
      </c>
      <c r="L166" s="120"/>
      <c r="M166" s="121" t="s">
        <v>548</v>
      </c>
      <c r="N166" s="121" t="str">
        <f t="shared" si="21"/>
        <v>&lt;Item Id="40152" Type="4" Name="nim0406" getImage="Home_box_nim_volcano02 (3)" Icon="" StoryBg="" AudioId="" Description="" PetType="4" Image="atom_icon0159" Audio="Rock/3-2" Animation="" Preview="Rock/imgNim04032"/&gt;</v>
      </c>
      <c r="O166" s="127"/>
    </row>
    <row r="167" spans="1:15">
      <c r="A167" s="119">
        <v>40153</v>
      </c>
      <c r="B167" s="120">
        <v>4</v>
      </c>
      <c r="C167" s="121" t="s">
        <v>549</v>
      </c>
      <c r="D167" s="121" t="s">
        <v>550</v>
      </c>
      <c r="E167" s="121"/>
      <c r="F167" s="121"/>
      <c r="G167" s="121"/>
      <c r="H167" s="121"/>
      <c r="I167" s="120">
        <v>4</v>
      </c>
      <c r="J167" s="121" t="s">
        <v>551</v>
      </c>
      <c r="K167" s="121" t="s">
        <v>552</v>
      </c>
      <c r="L167" s="120"/>
      <c r="M167" s="121" t="s">
        <v>553</v>
      </c>
      <c r="N167" s="121" t="str">
        <f t="shared" si="21"/>
        <v>&lt;Item Id="40153" Type="4" Name="nim0407" getImage="Home_box_nim_volcano01 (4)" Icon="" StoryBg="" AudioId="" Description="" PetType="4" Image="atom_icon0150" Audio="Rock/4-1" Animation="" Preview="Rock/imgNim04041"/&gt;</v>
      </c>
      <c r="O167" s="127"/>
    </row>
    <row r="168" spans="1:15">
      <c r="A168" s="119">
        <v>40154</v>
      </c>
      <c r="B168" s="120">
        <v>4</v>
      </c>
      <c r="C168" s="121" t="s">
        <v>554</v>
      </c>
      <c r="D168" s="121" t="s">
        <v>555</v>
      </c>
      <c r="E168" s="121"/>
      <c r="F168" s="121"/>
      <c r="G168" s="121"/>
      <c r="H168" s="121"/>
      <c r="I168" s="120">
        <v>4</v>
      </c>
      <c r="J168" s="121" t="s">
        <v>556</v>
      </c>
      <c r="K168" s="121" t="s">
        <v>557</v>
      </c>
      <c r="L168" s="120"/>
      <c r="M168" s="121" t="s">
        <v>558</v>
      </c>
      <c r="N168" s="121" t="str">
        <f t="shared" si="21"/>
        <v>&lt;Item Id="40154" Type="4" Name="nim0408" getImage="Home_box_nim_volcano02 (4)" Icon="" StoryBg="" AudioId="" Description="" PetType="4" Image="atom_icon0160" Audio="Rock/4-2" Animation="" Preview="Rock/imgNim04042"/&gt;</v>
      </c>
      <c r="O168" s="127"/>
    </row>
    <row r="169" spans="1:15">
      <c r="A169" s="119">
        <v>40155</v>
      </c>
      <c r="B169" s="120">
        <v>4</v>
      </c>
      <c r="C169" s="121" t="s">
        <v>559</v>
      </c>
      <c r="D169" s="121" t="s">
        <v>560</v>
      </c>
      <c r="E169" s="121"/>
      <c r="F169" s="121"/>
      <c r="G169" s="121"/>
      <c r="H169" s="121"/>
      <c r="I169" s="120">
        <v>4</v>
      </c>
      <c r="J169" s="121" t="s">
        <v>561</v>
      </c>
      <c r="K169" s="121" t="s">
        <v>562</v>
      </c>
      <c r="L169" s="120"/>
      <c r="M169" s="121" t="s">
        <v>563</v>
      </c>
      <c r="N169" s="121" t="str">
        <f t="shared" si="21"/>
        <v>&lt;Item Id="40155" Type="4" Name="nim0409" getImage="Home_box_nim_volcano01 (5)" Icon="" StoryBg="" AudioId="" Description="" PetType="4" Image="atom_icon0151" Audio="Rock/5-1" Animation="" Preview="Rock/imgNim04051"/&gt;</v>
      </c>
      <c r="O169" s="127"/>
    </row>
    <row r="170" spans="1:15">
      <c r="A170" s="119">
        <v>40156</v>
      </c>
      <c r="B170" s="120">
        <v>4</v>
      </c>
      <c r="C170" s="121" t="s">
        <v>564</v>
      </c>
      <c r="D170" s="121" t="s">
        <v>565</v>
      </c>
      <c r="E170" s="121"/>
      <c r="F170" s="121"/>
      <c r="G170" s="121"/>
      <c r="H170" s="121"/>
      <c r="I170" s="120">
        <v>4</v>
      </c>
      <c r="J170" s="121" t="s">
        <v>566</v>
      </c>
      <c r="K170" s="121" t="s">
        <v>567</v>
      </c>
      <c r="L170" s="120"/>
      <c r="M170" s="121" t="s">
        <v>568</v>
      </c>
      <c r="N170" s="121" t="str">
        <f t="shared" si="21"/>
        <v>&lt;Item Id="40156" Type="4" Name="nim0410" getImage="Home_box_nim_volcano02 (5)" Icon="" StoryBg="" AudioId="" Description="" PetType="4" Image="atom_icon0161" Audio="Rock/5-2" Animation="" Preview="Rock/imgNim04052"/&gt;</v>
      </c>
      <c r="O170" s="127"/>
    </row>
    <row r="171" spans="1:15">
      <c r="A171" s="119">
        <v>40157</v>
      </c>
      <c r="B171" s="120">
        <v>4</v>
      </c>
      <c r="C171" s="121" t="s">
        <v>569</v>
      </c>
      <c r="D171" s="121" t="s">
        <v>570</v>
      </c>
      <c r="E171" s="121"/>
      <c r="F171" s="121"/>
      <c r="G171" s="121"/>
      <c r="H171" s="121"/>
      <c r="I171" s="120">
        <v>4</v>
      </c>
      <c r="J171" s="121" t="s">
        <v>571</v>
      </c>
      <c r="K171" s="121" t="s">
        <v>572</v>
      </c>
      <c r="L171" s="120"/>
      <c r="M171" s="121" t="s">
        <v>573</v>
      </c>
      <c r="N171" s="121" t="str">
        <f t="shared" si="21"/>
        <v>&lt;Item Id="40157" Type="4" Name="nim0411" getImage="Home_box_nim_volcano01 (6)" Icon="" StoryBg="" AudioId="" Description="" PetType="4" Image="atom_icon0152" Audio="Rock/6-1" Animation="" Preview="Rock/imgNim04061"/&gt;</v>
      </c>
      <c r="O171" s="127"/>
    </row>
    <row r="172" spans="1:15">
      <c r="A172" s="119">
        <v>40158</v>
      </c>
      <c r="B172" s="120">
        <v>4</v>
      </c>
      <c r="C172" s="121" t="s">
        <v>574</v>
      </c>
      <c r="D172" s="121" t="s">
        <v>575</v>
      </c>
      <c r="E172" s="121"/>
      <c r="F172" s="121"/>
      <c r="G172" s="121"/>
      <c r="H172" s="121"/>
      <c r="I172" s="120">
        <v>4</v>
      </c>
      <c r="J172" s="121" t="s">
        <v>576</v>
      </c>
      <c r="K172" s="121" t="s">
        <v>577</v>
      </c>
      <c r="L172" s="120"/>
      <c r="M172" s="121" t="s">
        <v>578</v>
      </c>
      <c r="N172" s="121" t="str">
        <f t="shared" si="21"/>
        <v>&lt;Item Id="40158" Type="4" Name="nim0412" getImage="Home_box_nim_volcano02 (6)" Icon="" StoryBg="" AudioId="" Description="" PetType="4" Image="atom_icon0162" Audio="Rock/6-2" Animation="" Preview="Rock/imgNim04062"/&gt;</v>
      </c>
      <c r="O172" s="127"/>
    </row>
    <row r="173" spans="1:15">
      <c r="A173" s="119">
        <v>40159</v>
      </c>
      <c r="B173" s="120">
        <v>4</v>
      </c>
      <c r="C173" s="121" t="s">
        <v>579</v>
      </c>
      <c r="D173" s="121" t="s">
        <v>580</v>
      </c>
      <c r="E173" s="121"/>
      <c r="F173" s="121"/>
      <c r="G173" s="121"/>
      <c r="H173" s="121"/>
      <c r="I173" s="120">
        <v>4</v>
      </c>
      <c r="J173" s="121" t="s">
        <v>581</v>
      </c>
      <c r="K173" s="121" t="s">
        <v>582</v>
      </c>
      <c r="L173" s="120"/>
      <c r="M173" s="121" t="s">
        <v>583</v>
      </c>
      <c r="N173" s="121" t="str">
        <f t="shared" si="21"/>
        <v>&lt;Item Id="40159" Type="4" Name="nim0413" getImage="Home_box_nim_volcano01 (7)" Icon="" StoryBg="" AudioId="" Description="" PetType="4" Image="atom_icon0153" Audio="Rock/7-1" Animation="" Preview="Rock/imgNim04071"/&gt;</v>
      </c>
      <c r="O173" s="127"/>
    </row>
    <row r="174" spans="1:15">
      <c r="A174" s="119">
        <v>40160</v>
      </c>
      <c r="B174" s="120">
        <v>4</v>
      </c>
      <c r="C174" s="121" t="s">
        <v>584</v>
      </c>
      <c r="D174" s="121" t="s">
        <v>585</v>
      </c>
      <c r="E174" s="121"/>
      <c r="F174" s="121"/>
      <c r="G174" s="121"/>
      <c r="H174" s="121"/>
      <c r="I174" s="120">
        <v>4</v>
      </c>
      <c r="J174" s="121" t="s">
        <v>586</v>
      </c>
      <c r="K174" s="121" t="s">
        <v>587</v>
      </c>
      <c r="L174" s="120"/>
      <c r="M174" s="121" t="s">
        <v>588</v>
      </c>
      <c r="N174" s="121" t="str">
        <f t="shared" si="21"/>
        <v>&lt;Item Id="40160" Type="4" Name="nim0414" getImage="Home_box_nim_volcano02 (7)" Icon="" StoryBg="" AudioId="" Description="" PetType="4" Image="atom_icon0163" Audio="Rock/7-2" Animation="" Preview="Rock/imgNim04072"/&gt;</v>
      </c>
      <c r="O174" s="127"/>
    </row>
    <row r="175" spans="1:15">
      <c r="A175" s="119">
        <v>40161</v>
      </c>
      <c r="B175" s="120">
        <v>4</v>
      </c>
      <c r="C175" s="121" t="s">
        <v>589</v>
      </c>
      <c r="D175" s="121" t="s">
        <v>590</v>
      </c>
      <c r="E175" s="121"/>
      <c r="F175" s="121"/>
      <c r="G175" s="121"/>
      <c r="H175" s="121"/>
      <c r="I175" s="120">
        <v>4</v>
      </c>
      <c r="J175" s="121" t="s">
        <v>591</v>
      </c>
      <c r="K175" s="121" t="s">
        <v>592</v>
      </c>
      <c r="L175" s="120"/>
      <c r="M175" s="121" t="s">
        <v>593</v>
      </c>
      <c r="N175" s="121" t="str">
        <f t="shared" si="21"/>
        <v>&lt;Item Id="40161" Type="4" Name="nim0415" getImage="Home_box_nim_volcano01 (8)" Icon="" StoryBg="" AudioId="" Description="" PetType="4" Image="atom_icon0154" Audio="Rock/8-1" Animation="" Preview="Rock/imgNim04081"/&gt;</v>
      </c>
      <c r="O175" s="127"/>
    </row>
    <row r="176" spans="1:15">
      <c r="A176" s="119">
        <v>40162</v>
      </c>
      <c r="B176" s="120">
        <v>4</v>
      </c>
      <c r="C176" s="121" t="s">
        <v>594</v>
      </c>
      <c r="D176" s="121" t="s">
        <v>595</v>
      </c>
      <c r="E176" s="121"/>
      <c r="F176" s="121"/>
      <c r="G176" s="121"/>
      <c r="H176" s="121"/>
      <c r="I176" s="120">
        <v>4</v>
      </c>
      <c r="J176" s="121" t="s">
        <v>596</v>
      </c>
      <c r="K176" s="121" t="s">
        <v>597</v>
      </c>
      <c r="L176" s="120"/>
      <c r="M176" s="121" t="s">
        <v>598</v>
      </c>
      <c r="N176" s="121" t="str">
        <f t="shared" si="21"/>
        <v>&lt;Item Id="40162" Type="4" Name="nim0416" getImage="Home_box_nim_volcano02 (8)" Icon="" StoryBg="" AudioId="" Description="" PetType="4" Image="atom_icon0164" Audio="Rock/8-2" Animation="" Preview="Rock/imgNim04082"/&gt;</v>
      </c>
      <c r="O176" s="127"/>
    </row>
    <row r="177" spans="1:15">
      <c r="A177" s="119">
        <v>40163</v>
      </c>
      <c r="B177" s="120">
        <v>4</v>
      </c>
      <c r="C177" s="121" t="s">
        <v>599</v>
      </c>
      <c r="D177" s="121" t="s">
        <v>600</v>
      </c>
      <c r="E177" s="121"/>
      <c r="F177" s="121"/>
      <c r="G177" s="121"/>
      <c r="H177" s="121"/>
      <c r="I177" s="120">
        <v>4</v>
      </c>
      <c r="J177" s="121" t="s">
        <v>601</v>
      </c>
      <c r="K177" s="121" t="s">
        <v>602</v>
      </c>
      <c r="L177" s="120"/>
      <c r="M177" s="121" t="s">
        <v>603</v>
      </c>
      <c r="N177" s="121" t="str">
        <f t="shared" si="21"/>
        <v>&lt;Item Id="40163" Type="4" Name="nim0417" getImage="Home_box_nim_volcano01 (9)" Icon="" StoryBg="" AudioId="" Description="" PetType="4" Image="atom_icon0155" Audio="Rock/9-1" Animation="" Preview="Rock/imgNim04091"/&gt;</v>
      </c>
      <c r="O177" s="127"/>
    </row>
    <row r="178" spans="1:15">
      <c r="A178" s="119">
        <v>40164</v>
      </c>
      <c r="B178" s="120">
        <v>4</v>
      </c>
      <c r="C178" s="121" t="s">
        <v>604</v>
      </c>
      <c r="D178" s="121" t="s">
        <v>605</v>
      </c>
      <c r="E178" s="121"/>
      <c r="F178" s="121"/>
      <c r="G178" s="121"/>
      <c r="H178" s="121"/>
      <c r="I178" s="120">
        <v>4</v>
      </c>
      <c r="J178" s="121" t="s">
        <v>606</v>
      </c>
      <c r="K178" s="121" t="s">
        <v>607</v>
      </c>
      <c r="L178" s="120"/>
      <c r="M178" s="121" t="s">
        <v>608</v>
      </c>
      <c r="N178" s="121" t="str">
        <f t="shared" si="21"/>
        <v>&lt;Item Id="40164" Type="4" Name="nim0418" getImage="Home_box_nim_volcano02 (9)" Icon="" StoryBg="" AudioId="" Description="" PetType="4" Image="atom_icon0165" Audio="Rock/9-2" Animation="" Preview="Rock/imgNim04092"/&gt;</v>
      </c>
      <c r="O178" s="127"/>
    </row>
    <row r="179" spans="1:15">
      <c r="A179" s="119">
        <v>40165</v>
      </c>
      <c r="B179" s="120">
        <v>4</v>
      </c>
      <c r="C179" s="121" t="s">
        <v>609</v>
      </c>
      <c r="D179" s="121" t="s">
        <v>610</v>
      </c>
      <c r="E179" s="121"/>
      <c r="F179" s="121"/>
      <c r="G179" s="121"/>
      <c r="H179" s="121"/>
      <c r="I179" s="120">
        <v>4</v>
      </c>
      <c r="J179" s="121" t="s">
        <v>611</v>
      </c>
      <c r="K179" s="121" t="s">
        <v>612</v>
      </c>
      <c r="L179" s="120"/>
      <c r="M179" s="121" t="s">
        <v>613</v>
      </c>
      <c r="N179" s="121" t="str">
        <f t="shared" si="21"/>
        <v>&lt;Item Id="40165" Type="4" Name="nim0419" getImage="Home_box_nim_volcano01 (10)" Icon="" StoryBg="" AudioId="" Description="" PetType="4" Image="atom_icon0156" Audio="Rock/10-1" Animation="" Preview="Rock/imgNim04101"/&gt;</v>
      </c>
      <c r="O179" s="127"/>
    </row>
    <row r="180" spans="1:15">
      <c r="A180" s="119">
        <v>40166</v>
      </c>
      <c r="B180" s="120">
        <v>4</v>
      </c>
      <c r="C180" s="121" t="s">
        <v>614</v>
      </c>
      <c r="D180" s="121" t="s">
        <v>615</v>
      </c>
      <c r="E180" s="121"/>
      <c r="F180" s="121"/>
      <c r="G180" s="121"/>
      <c r="H180" s="121"/>
      <c r="I180" s="120">
        <v>4</v>
      </c>
      <c r="J180" s="121" t="s">
        <v>616</v>
      </c>
      <c r="K180" s="121" t="s">
        <v>617</v>
      </c>
      <c r="L180" s="120"/>
      <c r="M180" s="121" t="s">
        <v>618</v>
      </c>
      <c r="N180" s="121" t="str">
        <f t="shared" si="21"/>
        <v>&lt;Item Id="40166" Type="4" Name="nim0420" getImage="Home_box_nim_volcano02 (10)" Icon="" StoryBg="" AudioId="" Description="" PetType="4" Image="atom_icon0166" Audio="Rock/10-2" Animation="" Preview="Rock/imgNim04102"/&gt;</v>
      </c>
      <c r="O180" s="127"/>
    </row>
    <row r="181" spans="1:15" ht="15.75">
      <c r="A181" s="223" t="s">
        <v>2451</v>
      </c>
      <c r="B181" s="223"/>
      <c r="C181" s="223"/>
      <c r="D181" s="223"/>
      <c r="E181" s="223"/>
      <c r="F181" s="223"/>
      <c r="G181" s="223"/>
      <c r="H181" s="223"/>
      <c r="I181" s="223"/>
      <c r="J181" s="223"/>
      <c r="K181" s="223"/>
      <c r="L181" s="223"/>
      <c r="M181" s="223"/>
      <c r="N181" s="223"/>
      <c r="O181" s="223"/>
    </row>
    <row r="182" spans="1:15">
      <c r="A182" s="201">
        <f>ItemFood!B3</f>
        <v>60001</v>
      </c>
      <c r="B182" s="201">
        <v>6</v>
      </c>
      <c r="C182" s="201" t="str">
        <f>ItemFood!D3</f>
        <v>bread</v>
      </c>
      <c r="D182" s="201" t="str">
        <f>ItemFood!S3</f>
        <v>food_bread</v>
      </c>
      <c r="E182" s="201"/>
      <c r="F182" s="201"/>
      <c r="G182" s="201"/>
      <c r="H182" s="201"/>
      <c r="I182" s="201"/>
      <c r="J182" s="201"/>
      <c r="K182" s="201"/>
      <c r="L182" s="201"/>
      <c r="M182" s="201"/>
      <c r="N182" s="202" t="str">
        <f t="shared" ref="N182" si="22">"&lt;Item Id="""&amp;A182&amp;""" Type="""&amp;B182&amp;""" Name="""&amp;C182&amp;""" getImage="""&amp;D182&amp;""" Icon="""&amp;E182&amp;""" StoryBg="""&amp;F182&amp;""" AudioId="""&amp;G182&amp;""" Description="""&amp;H182&amp;""" PetType="""&amp;I182&amp;""" Image="""&amp;J182&amp;""" Audio="""&amp;K182&amp;""" Animation="""&amp;L182&amp;""" Preview="""&amp;M182&amp;"""/&gt;"</f>
        <v>&lt;Item Id="60001" Type="6" Name="bread" getImage="food_bread" Icon="" StoryBg="" AudioId="" Description="" PetType="" Image="" Audio="" Animation="" Preview=""/&gt;</v>
      </c>
    </row>
    <row r="183" spans="1:15" ht="15.75" customHeight="1">
      <c r="A183" s="201">
        <f>ItemFood!B4</f>
        <v>60002</v>
      </c>
      <c r="B183" s="201">
        <v>6</v>
      </c>
      <c r="C183" s="201" t="str">
        <f>ItemFood!D4</f>
        <v>milk</v>
      </c>
      <c r="D183" s="201" t="str">
        <f>ItemFood!S4</f>
        <v>food_milk</v>
      </c>
      <c r="E183" s="201"/>
      <c r="F183" s="201"/>
      <c r="G183" s="201"/>
      <c r="H183" s="201"/>
      <c r="I183" s="201"/>
      <c r="J183" s="201"/>
      <c r="K183" s="201"/>
      <c r="L183" s="201"/>
      <c r="M183" s="201"/>
      <c r="N183" s="202" t="str">
        <f t="shared" ref="N183:N190" si="23">"&lt;Item Id="""&amp;A183&amp;""" Type="""&amp;B183&amp;""" Name="""&amp;C183&amp;""" getImage="""&amp;D183&amp;""" Icon="""&amp;E183&amp;""" StoryBg="""&amp;F183&amp;""" AudioId="""&amp;G183&amp;""" Description="""&amp;H183&amp;""" PetType="""&amp;I183&amp;""" Image="""&amp;J183&amp;""" Audio="""&amp;K183&amp;""" Animation="""&amp;L183&amp;""" Preview="""&amp;M183&amp;"""/&gt;"</f>
        <v>&lt;Item Id="60002" Type="6" Name="milk" getImage="food_milk" Icon="" StoryBg="" AudioId="" Description="" PetType="" Image="" Audio="" Animation="" Preview=""/&gt;</v>
      </c>
      <c r="O183" s="203"/>
    </row>
    <row r="184" spans="1:15" ht="15.75" customHeight="1">
      <c r="A184" s="201">
        <f>ItemFood!B5</f>
        <v>60003</v>
      </c>
      <c r="B184" s="201">
        <v>6</v>
      </c>
      <c r="C184" s="201" t="str">
        <f>ItemFood!D5</f>
        <v>rice</v>
      </c>
      <c r="D184" s="201" t="str">
        <f>ItemFood!S5</f>
        <v>food_rice</v>
      </c>
      <c r="E184" s="201"/>
      <c r="F184" s="201"/>
      <c r="G184" s="201"/>
      <c r="H184" s="201"/>
      <c r="I184" s="201"/>
      <c r="J184" s="201"/>
      <c r="K184" s="201"/>
      <c r="L184" s="201"/>
      <c r="M184" s="201"/>
      <c r="N184" s="202" t="str">
        <f t="shared" si="23"/>
        <v>&lt;Item Id="60003" Type="6" Name="rice" getImage="food_rice" Icon="" StoryBg="" AudioId="" Description="" PetType="" Image="" Audio="" Animation="" Preview=""/&gt;</v>
      </c>
      <c r="O184" s="203"/>
    </row>
    <row r="185" spans="1:15" ht="15.75" customHeight="1">
      <c r="A185" s="201">
        <f>ItemFood!B6</f>
        <v>60004</v>
      </c>
      <c r="B185" s="201">
        <v>6</v>
      </c>
      <c r="C185" s="201" t="str">
        <f>ItemFood!D6</f>
        <v>donut</v>
      </c>
      <c r="D185" s="201" t="str">
        <f>ItemFood!S6</f>
        <v>food_donut</v>
      </c>
      <c r="E185" s="201"/>
      <c r="F185" s="201"/>
      <c r="G185" s="201"/>
      <c r="H185" s="201"/>
      <c r="I185" s="201"/>
      <c r="J185" s="201"/>
      <c r="K185" s="201"/>
      <c r="L185" s="201"/>
      <c r="M185" s="201"/>
      <c r="N185" s="202" t="str">
        <f t="shared" si="23"/>
        <v>&lt;Item Id="60004" Type="6" Name="donut" getImage="food_donut" Icon="" StoryBg="" AudioId="" Description="" PetType="" Image="" Audio="" Animation="" Preview=""/&gt;</v>
      </c>
      <c r="O185" s="203"/>
    </row>
    <row r="186" spans="1:15" ht="15.75" customHeight="1">
      <c r="A186" s="201">
        <f>ItemFood!B7</f>
        <v>60005</v>
      </c>
      <c r="B186" s="201">
        <v>6</v>
      </c>
      <c r="C186" s="201" t="str">
        <f>ItemFood!D7</f>
        <v>salad</v>
      </c>
      <c r="D186" s="201" t="str">
        <f>ItemFood!S7</f>
        <v>food_salad</v>
      </c>
      <c r="E186" s="201"/>
      <c r="F186" s="201"/>
      <c r="G186" s="201"/>
      <c r="H186" s="201"/>
      <c r="I186" s="201"/>
      <c r="J186" s="201"/>
      <c r="K186" s="201"/>
      <c r="L186" s="201"/>
      <c r="M186" s="201"/>
      <c r="N186" s="202" t="str">
        <f t="shared" si="23"/>
        <v>&lt;Item Id="60005" Type="6" Name="salad" getImage="food_salad" Icon="" StoryBg="" AudioId="" Description="" PetType="" Image="" Audio="" Animation="" Preview=""/&gt;</v>
      </c>
      <c r="O186" s="203"/>
    </row>
    <row r="187" spans="1:15" ht="15.75" customHeight="1">
      <c r="A187" s="201">
        <f>ItemFood!B8</f>
        <v>60006</v>
      </c>
      <c r="B187" s="201">
        <v>6</v>
      </c>
      <c r="C187" s="201" t="str">
        <f>ItemFood!D8</f>
        <v>chocolate</v>
      </c>
      <c r="D187" s="201" t="str">
        <f>ItemFood!S8</f>
        <v>food_chocolate</v>
      </c>
      <c r="E187" s="201"/>
      <c r="F187" s="201"/>
      <c r="G187" s="201"/>
      <c r="H187" s="201"/>
      <c r="I187" s="201"/>
      <c r="J187" s="201"/>
      <c r="K187" s="201"/>
      <c r="L187" s="201"/>
      <c r="M187" s="201"/>
      <c r="N187" s="202" t="str">
        <f t="shared" si="23"/>
        <v>&lt;Item Id="60006" Type="6" Name="chocolate" getImage="food_chocolate" Icon="" StoryBg="" AudioId="" Description="" PetType="" Image="" Audio="" Animation="" Preview=""/&gt;</v>
      </c>
      <c r="O187" s="203"/>
    </row>
    <row r="188" spans="1:15" ht="15.75" customHeight="1">
      <c r="A188" s="201">
        <f>ItemFood!B9</f>
        <v>69001</v>
      </c>
      <c r="B188" s="201">
        <v>6</v>
      </c>
      <c r="C188" s="201" t="str">
        <f>ItemFood!D9</f>
        <v>pork mooncake</v>
      </c>
      <c r="D188" s="201" t="str">
        <f>ItemFood!S9</f>
        <v>moomcake01</v>
      </c>
      <c r="E188" s="201"/>
      <c r="F188" s="201"/>
      <c r="G188" s="201"/>
      <c r="H188" s="201"/>
      <c r="I188" s="201"/>
      <c r="J188" s="201"/>
      <c r="K188" s="201"/>
      <c r="L188" s="201"/>
      <c r="M188" s="201"/>
      <c r="N188" s="202" t="str">
        <f t="shared" si="23"/>
        <v>&lt;Item Id="69001" Type="6" Name="pork mooncake" getImage="moomcake01" Icon="" StoryBg="" AudioId="" Description="" PetType="" Image="" Audio="" Animation="" Preview=""/&gt;</v>
      </c>
      <c r="O188" s="203"/>
    </row>
    <row r="189" spans="1:15" ht="15.75" customHeight="1">
      <c r="A189" s="201">
        <f>ItemFood!B10</f>
        <v>69002</v>
      </c>
      <c r="B189" s="201">
        <v>6</v>
      </c>
      <c r="C189" s="201" t="str">
        <f>ItemFood!D10</f>
        <v>yolk mooncake</v>
      </c>
      <c r="D189" s="201" t="str">
        <f>ItemFood!S10</f>
        <v>yolkmcake</v>
      </c>
      <c r="E189" s="201"/>
      <c r="F189" s="201"/>
      <c r="G189" s="201"/>
      <c r="H189" s="201"/>
      <c r="I189" s="201"/>
      <c r="J189" s="201"/>
      <c r="K189" s="201"/>
      <c r="L189" s="201"/>
      <c r="M189" s="201"/>
      <c r="N189" s="202" t="str">
        <f t="shared" si="23"/>
        <v>&lt;Item Id="69002" Type="6" Name="yolk mooncake" getImage="yolkmcake" Icon="" StoryBg="" AudioId="" Description="" PetType="" Image="" Audio="" Animation="" Preview=""/&gt;</v>
      </c>
      <c r="O189" s="203"/>
    </row>
    <row r="190" spans="1:15" ht="15.75" customHeight="1">
      <c r="A190" s="201">
        <f>ItemFood!B11</f>
        <v>69003</v>
      </c>
      <c r="B190" s="201">
        <v>6</v>
      </c>
      <c r="C190" s="201" t="str">
        <f>ItemFood!D11</f>
        <v>kernel mooncake</v>
      </c>
      <c r="D190" s="201" t="str">
        <f>ItemFood!S11</f>
        <v>taro001</v>
      </c>
      <c r="E190" s="201"/>
      <c r="F190" s="201"/>
      <c r="G190" s="201"/>
      <c r="H190" s="201"/>
      <c r="I190" s="201"/>
      <c r="J190" s="201"/>
      <c r="K190" s="201"/>
      <c r="L190" s="201"/>
      <c r="M190" s="201"/>
      <c r="N190" s="202" t="str">
        <f t="shared" si="23"/>
        <v>&lt;Item Id="69003" Type="6" Name="kernel mooncake" getImage="taro001" Icon="" StoryBg="" AudioId="" Description="" PetType="" Image="" Audio="" Animation="" Preview=""/&gt;</v>
      </c>
      <c r="O190" s="203"/>
    </row>
    <row r="191" spans="1:15">
      <c r="A191" s="122">
        <f>ItemFood!B12</f>
        <v>69004</v>
      </c>
      <c r="B191" s="123">
        <v>6</v>
      </c>
      <c r="C191" s="155" t="str">
        <f>ItemFood!D12</f>
        <v>flagjuice</v>
      </c>
      <c r="D191" s="155" t="str">
        <f>ItemFood!S12</f>
        <v>food_flagjuice</v>
      </c>
      <c r="E191" s="124"/>
      <c r="F191" s="124"/>
      <c r="G191" s="124"/>
      <c r="H191" s="124"/>
      <c r="I191" s="123"/>
      <c r="J191" s="124"/>
      <c r="K191" s="124"/>
      <c r="L191" s="123"/>
      <c r="M191" s="124"/>
      <c r="N191" s="124" t="str">
        <f t="shared" ref="N191:N213" si="24">"&lt;Item Id="""&amp;A191&amp;""" Type="""&amp;B191&amp;""" Name="""&amp;C191&amp;""" getImage="""&amp;D191&amp;""" Icon="""&amp;E191&amp;""" StoryBg="""&amp;F191&amp;""" AudioId="""&amp;G191&amp;""" Description="""&amp;H191&amp;""" PetType="""&amp;I191&amp;""" Image="""&amp;J191&amp;""" Audio="""&amp;K191&amp;""" Animation="""&amp;L191&amp;""" Preview="""&amp;M191&amp;"""/&gt;"</f>
        <v>&lt;Item Id="69004" Type="6" Name="flagjuice" getImage="food_flagjuice" Icon="" StoryBg="" AudioId="" Description="" PetType="" Image="" Audio="" Animation="" Preview=""/&gt;</v>
      </c>
    </row>
    <row r="192" spans="1:15">
      <c r="A192" s="122">
        <f>ItemFood!B13</f>
        <v>69005</v>
      </c>
      <c r="B192" s="123">
        <v>6</v>
      </c>
      <c r="C192" s="155" t="str">
        <f>ItemFood!D13</f>
        <v>bombmuffin</v>
      </c>
      <c r="D192" s="155" t="str">
        <f>ItemFood!S13</f>
        <v>food_bombmuffin</v>
      </c>
      <c r="E192" s="124"/>
      <c r="F192" s="124"/>
      <c r="G192" s="124"/>
      <c r="H192" s="124"/>
      <c r="I192" s="123"/>
      <c r="J192" s="124"/>
      <c r="K192" s="124"/>
      <c r="L192" s="123"/>
      <c r="M192" s="124"/>
      <c r="N192" s="124" t="str">
        <f t="shared" si="24"/>
        <v>&lt;Item Id="69005" Type="6" Name="bombmuffin" getImage="food_bombmuffin" Icon="" StoryBg="" AudioId="" Description="" PetType="" Image="" Audio="" Animation="" Preview=""/&gt;</v>
      </c>
    </row>
    <row r="193" spans="1:14">
      <c r="A193" s="122">
        <f>ItemFood!B14</f>
        <v>69006</v>
      </c>
      <c r="B193" s="123">
        <v>6</v>
      </c>
      <c r="C193" s="155" t="str">
        <f>ItemFood!D14</f>
        <v>nestcake</v>
      </c>
      <c r="D193" s="155" t="str">
        <f>ItemFood!S14</f>
        <v>food_nestcake</v>
      </c>
      <c r="E193" s="124"/>
      <c r="F193" s="124"/>
      <c r="G193" s="124"/>
      <c r="H193" s="124"/>
      <c r="I193" s="123"/>
      <c r="J193" s="124"/>
      <c r="K193" s="124"/>
      <c r="L193" s="123"/>
      <c r="M193" s="124"/>
      <c r="N193" s="124" t="str">
        <f t="shared" si="24"/>
        <v>&lt;Item Id="69006" Type="6" Name="nestcake" getImage="food_nestcake" Icon="" StoryBg="" AudioId="" Description="" PetType="" Image="" Audio="" Animation="" Preview=""/&gt;</v>
      </c>
    </row>
    <row r="194" spans="1:14">
      <c r="A194" s="122">
        <f>ItemFood!B15</f>
        <v>69007</v>
      </c>
      <c r="B194" s="123">
        <v>6</v>
      </c>
      <c r="C194" s="155" t="str">
        <f>ItemFood!D15</f>
        <v>rocketcookie</v>
      </c>
      <c r="D194" s="155" t="str">
        <f>ItemFood!S15</f>
        <v>food_rocketcookie</v>
      </c>
      <c r="E194" s="124"/>
      <c r="F194" s="124"/>
      <c r="G194" s="124"/>
      <c r="H194" s="124"/>
      <c r="I194" s="123"/>
      <c r="J194" s="124"/>
      <c r="K194" s="124"/>
      <c r="L194" s="123"/>
      <c r="M194" s="124"/>
      <c r="N194" s="124" t="str">
        <f t="shared" si="24"/>
        <v>&lt;Item Id="69007" Type="6" Name="rocketcookie" getImage="food_rocketcookie" Icon="" StoryBg="" AudioId="" Description="" PetType="" Image="" Audio="" Animation="" Preview=""/&gt;</v>
      </c>
    </row>
    <row r="195" spans="1:14">
      <c r="A195" s="128">
        <f>ItemFood!B16</f>
        <v>69008</v>
      </c>
      <c r="B195" s="128">
        <v>6</v>
      </c>
      <c r="C195" s="125" t="str">
        <f>ItemFood!D16</f>
        <v>spider cake</v>
      </c>
      <c r="D195" s="125" t="str">
        <f>ItemFood!S16</f>
        <v>food_spider_cake</v>
      </c>
      <c r="E195" s="125"/>
      <c r="F195" s="125"/>
      <c r="G195" s="125"/>
      <c r="H195" s="125"/>
      <c r="I195" s="128"/>
      <c r="J195" s="125"/>
      <c r="K195" s="125"/>
      <c r="L195" s="128"/>
      <c r="M195" s="125"/>
      <c r="N195" s="125" t="str">
        <f t="shared" si="24"/>
        <v>&lt;Item Id="69008" Type="6" Name="spider cake" getImage="food_spider_cake" Icon="" StoryBg="" AudioId="" Description="" PetType="" Image="" Audio="" Animation="" Preview=""/&gt;</v>
      </c>
    </row>
    <row r="196" spans="1:14">
      <c r="A196" s="128">
        <f>ItemFood!B17</f>
        <v>69009</v>
      </c>
      <c r="B196" s="128">
        <v>6</v>
      </c>
      <c r="C196" s="125" t="str">
        <f>ItemFood!D17</f>
        <v>toffee apple</v>
      </c>
      <c r="D196" s="125" t="str">
        <f>ItemFood!S17</f>
        <v>food_toffee_apple</v>
      </c>
      <c r="E196" s="125"/>
      <c r="F196" s="125"/>
      <c r="G196" s="125"/>
      <c r="H196" s="125"/>
      <c r="I196" s="128"/>
      <c r="J196" s="125"/>
      <c r="K196" s="125"/>
      <c r="L196" s="128"/>
      <c r="M196" s="125"/>
      <c r="N196" s="125" t="str">
        <f t="shared" si="24"/>
        <v>&lt;Item Id="69009" Type="6" Name="toffee apple" getImage="food_toffee_apple" Icon="" StoryBg="" AudioId="" Description="" PetType="" Image="" Audio="" Animation="" Preview=""/&gt;</v>
      </c>
    </row>
    <row r="197" spans="1:14">
      <c r="A197" s="128">
        <f>ItemFood!B18</f>
        <v>69010</v>
      </c>
      <c r="B197" s="128">
        <v>6</v>
      </c>
      <c r="C197" s="125" t="str">
        <f>ItemFood!D18</f>
        <v>mummy chocolate</v>
      </c>
      <c r="D197" s="125" t="str">
        <f>ItemFood!S18</f>
        <v>food_mummy_chocolate</v>
      </c>
      <c r="E197" s="125"/>
      <c r="F197" s="125"/>
      <c r="G197" s="125"/>
      <c r="H197" s="125"/>
      <c r="I197" s="128"/>
      <c r="J197" s="125"/>
      <c r="K197" s="125"/>
      <c r="L197" s="128"/>
      <c r="M197" s="125"/>
      <c r="N197" s="125" t="str">
        <f t="shared" si="24"/>
        <v>&lt;Item Id="69010" Type="6" Name="mummy chocolate" getImage="food_mummy_chocolate" Icon="" StoryBg="" AudioId="" Description="" PetType="" Image="" Audio="" Animation="" Preview=""/&gt;</v>
      </c>
    </row>
    <row r="198" spans="1:14">
      <c r="A198" s="128">
        <f>ItemFood!B19</f>
        <v>69011</v>
      </c>
      <c r="B198" s="128">
        <v>6</v>
      </c>
      <c r="C198" s="125" t="str">
        <f>ItemFood!D19</f>
        <v>skull cookie</v>
      </c>
      <c r="D198" s="125" t="str">
        <f>ItemFood!S19</f>
        <v>food_skull_cookie</v>
      </c>
      <c r="E198" s="125"/>
      <c r="F198" s="125"/>
      <c r="G198" s="125"/>
      <c r="H198" s="125"/>
      <c r="I198" s="128"/>
      <c r="J198" s="125"/>
      <c r="K198" s="125"/>
      <c r="L198" s="128"/>
      <c r="M198" s="125"/>
      <c r="N198" s="125" t="str">
        <f t="shared" si="24"/>
        <v>&lt;Item Id="69011" Type="6" Name="skull cookie" getImage="food_skull_cookie" Icon="" StoryBg="" AudioId="" Description="" PetType="" Image="" Audio="" Animation="" Preview=""/&gt;</v>
      </c>
    </row>
    <row r="199" spans="1:14">
      <c r="A199" s="129">
        <f>ItemFood!B20</f>
        <v>69012</v>
      </c>
      <c r="B199" s="129">
        <v>6</v>
      </c>
      <c r="C199" s="126" t="str">
        <f>ItemFood!D20</f>
        <v>opensandwich</v>
      </c>
      <c r="D199" s="126" t="str">
        <f>ItemFood!S20</f>
        <v>food_opensandwich</v>
      </c>
      <c r="E199" s="126"/>
      <c r="F199" s="126"/>
      <c r="G199" s="126"/>
      <c r="H199" s="126"/>
      <c r="I199" s="129"/>
      <c r="J199" s="126"/>
      <c r="K199" s="126"/>
      <c r="L199" s="129"/>
      <c r="M199" s="126"/>
      <c r="N199" s="126" t="str">
        <f t="shared" si="24"/>
        <v>&lt;Item Id="69012" Type="6" Name="opensandwich" getImage="food_opensandwich" Icon="" StoryBg="" AudioId="" Description="" PetType="" Image="" Audio="" Animation="" Preview=""/&gt;</v>
      </c>
    </row>
    <row r="200" spans="1:14">
      <c r="A200" s="129">
        <f>ItemFood!B21</f>
        <v>69013</v>
      </c>
      <c r="B200" s="129">
        <v>6</v>
      </c>
      <c r="C200" s="126" t="str">
        <f>ItemFood!D21</f>
        <v>fruitdanish</v>
      </c>
      <c r="D200" s="126" t="str">
        <f>ItemFood!S21</f>
        <v>food_fruitdanish</v>
      </c>
      <c r="E200" s="126"/>
      <c r="F200" s="126"/>
      <c r="G200" s="126"/>
      <c r="H200" s="126"/>
      <c r="I200" s="129"/>
      <c r="J200" s="126"/>
      <c r="K200" s="126"/>
      <c r="L200" s="129"/>
      <c r="M200" s="126"/>
      <c r="N200" s="126" t="str">
        <f t="shared" si="24"/>
        <v>&lt;Item Id="69013" Type="6" Name="fruitdanish" getImage="food_fruitdanish" Icon="" StoryBg="" AudioId="" Description="" PetType="" Image="" Audio="" Animation="" Preview=""/&gt;</v>
      </c>
    </row>
    <row r="201" spans="1:14">
      <c r="A201" s="129">
        <f>ItemFood!B22</f>
        <v>69014</v>
      </c>
      <c r="B201" s="129">
        <v>6</v>
      </c>
      <c r="C201" s="126" t="str">
        <f>ItemFood!D22</f>
        <v>herring</v>
      </c>
      <c r="D201" s="126" t="str">
        <f>ItemFood!S22</f>
        <v>food_herring</v>
      </c>
      <c r="E201" s="126"/>
      <c r="F201" s="126"/>
      <c r="G201" s="126"/>
      <c r="H201" s="126"/>
      <c r="I201" s="129"/>
      <c r="J201" s="126"/>
      <c r="K201" s="126"/>
      <c r="L201" s="129"/>
      <c r="M201" s="126"/>
      <c r="N201" s="126" t="str">
        <f t="shared" si="24"/>
        <v>&lt;Item Id="69014" Type="6" Name="herring" getImage="food_herring" Icon="" StoryBg="" AudioId="" Description="" PetType="" Image="" Audio="" Animation="" Preview=""/&gt;</v>
      </c>
    </row>
    <row r="202" spans="1:14">
      <c r="A202" s="129">
        <f>ItemFood!B23</f>
        <v>69015</v>
      </c>
      <c r="B202" s="129">
        <v>6</v>
      </c>
      <c r="C202" s="126" t="str">
        <f>ItemFood!D23</f>
        <v>meatball</v>
      </c>
      <c r="D202" s="126" t="str">
        <f>ItemFood!S23</f>
        <v>food_meatball</v>
      </c>
      <c r="E202" s="126"/>
      <c r="F202" s="126"/>
      <c r="G202" s="126"/>
      <c r="H202" s="126"/>
      <c r="I202" s="129"/>
      <c r="J202" s="126"/>
      <c r="K202" s="126"/>
      <c r="L202" s="129"/>
      <c r="M202" s="126"/>
      <c r="N202" s="126" t="str">
        <f t="shared" si="24"/>
        <v>&lt;Item Id="69015" Type="6" Name="meatball" getImage="food_meatball" Icon="" StoryBg="" AudioId="" Description="" PetType="" Image="" Audio="" Animation="" Preview=""/&gt;</v>
      </c>
    </row>
    <row r="203" spans="1:14">
      <c r="A203" s="160">
        <f>ItemFood!B24</f>
        <v>69016</v>
      </c>
      <c r="B203" s="160">
        <v>6</v>
      </c>
      <c r="C203" s="161" t="str">
        <f>ItemFood!D24</f>
        <v>cake</v>
      </c>
      <c r="D203" s="161" t="str">
        <f>ItemFood!S24</f>
        <v>food_cake</v>
      </c>
      <c r="E203" s="161"/>
      <c r="F203" s="161"/>
      <c r="G203" s="161"/>
      <c r="H203" s="161"/>
      <c r="I203" s="160"/>
      <c r="J203" s="161"/>
      <c r="K203" s="161"/>
      <c r="L203" s="160"/>
      <c r="M203" s="161"/>
      <c r="N203" s="161" t="str">
        <f t="shared" si="24"/>
        <v>&lt;Item Id="69016" Type="6" Name="cake" getImage="food_cake" Icon="" StoryBg="" AudioId="" Description="" PetType="" Image="" Audio="" Animation="" Preview=""/&gt;</v>
      </c>
    </row>
    <row r="204" spans="1:14">
      <c r="A204" s="160">
        <f>ItemFood!B25</f>
        <v>69017</v>
      </c>
      <c r="B204" s="160">
        <v>6</v>
      </c>
      <c r="C204" s="161" t="str">
        <f>ItemFood!D25</f>
        <v>candy</v>
      </c>
      <c r="D204" s="161" t="str">
        <f>ItemFood!S25</f>
        <v>food_candy</v>
      </c>
      <c r="E204" s="161"/>
      <c r="F204" s="161"/>
      <c r="G204" s="161"/>
      <c r="H204" s="161"/>
      <c r="I204" s="160"/>
      <c r="J204" s="161"/>
      <c r="K204" s="161"/>
      <c r="L204" s="160"/>
      <c r="M204" s="161"/>
      <c r="N204" s="161" t="str">
        <f t="shared" si="24"/>
        <v>&lt;Item Id="69017" Type="6" Name="candy" getImage="food_candy" Icon="" StoryBg="" AudioId="" Description="" PetType="" Image="" Audio="" Animation="" Preview=""/&gt;</v>
      </c>
    </row>
    <row r="205" spans="1:14">
      <c r="A205" s="160">
        <f>ItemFood!B26</f>
        <v>69018</v>
      </c>
      <c r="B205" s="160">
        <v>6</v>
      </c>
      <c r="C205" s="161" t="str">
        <f>ItemFood!D26</f>
        <v>chicken</v>
      </c>
      <c r="D205" s="161" t="str">
        <f>ItemFood!S26</f>
        <v>food_chicken</v>
      </c>
      <c r="E205" s="161"/>
      <c r="F205" s="161"/>
      <c r="G205" s="161"/>
      <c r="H205" s="161"/>
      <c r="I205" s="160"/>
      <c r="J205" s="161"/>
      <c r="K205" s="161"/>
      <c r="L205" s="160"/>
      <c r="M205" s="161"/>
      <c r="N205" s="161" t="str">
        <f t="shared" si="24"/>
        <v>&lt;Item Id="69018" Type="6" Name="chicken" getImage="food_chicken" Icon="" StoryBg="" AudioId="" Description="" PetType="" Image="" Audio="" Animation="" Preview=""/&gt;</v>
      </c>
    </row>
    <row r="206" spans="1:14">
      <c r="A206" s="160">
        <f>ItemFood!B27</f>
        <v>69019</v>
      </c>
      <c r="B206" s="160">
        <v>6</v>
      </c>
      <c r="C206" s="161" t="str">
        <f>ItemFood!D27</f>
        <v>ginger bread</v>
      </c>
      <c r="D206" s="161" t="str">
        <f>ItemFood!S27</f>
        <v>food_gingerbread</v>
      </c>
      <c r="E206" s="161"/>
      <c r="F206" s="161"/>
      <c r="G206" s="161"/>
      <c r="H206" s="161"/>
      <c r="I206" s="160"/>
      <c r="J206" s="161"/>
      <c r="K206" s="161"/>
      <c r="L206" s="160"/>
      <c r="M206" s="161"/>
      <c r="N206" s="161" t="str">
        <f t="shared" si="24"/>
        <v>&lt;Item Id="69019" Type="6" Name="ginger bread" getImage="food_gingerbread" Icon="" StoryBg="" AudioId="" Description="" PetType="" Image="" Audio="" Animation="" Preview=""/&gt;</v>
      </c>
    </row>
    <row r="207" spans="1:14">
      <c r="A207" s="160">
        <f>ItemFood!B28</f>
        <v>69020</v>
      </c>
      <c r="B207" s="160">
        <v>6</v>
      </c>
      <c r="C207" s="161" t="str">
        <f>ItemFood!D28</f>
        <v>pudding</v>
      </c>
      <c r="D207" s="161" t="str">
        <f>ItemFood!S28</f>
        <v>food_pudding</v>
      </c>
      <c r="E207" s="161"/>
      <c r="F207" s="161"/>
      <c r="G207" s="161"/>
      <c r="H207" s="161"/>
      <c r="I207" s="160"/>
      <c r="J207" s="161"/>
      <c r="K207" s="161"/>
      <c r="L207" s="160"/>
      <c r="M207" s="161"/>
      <c r="N207" s="161" t="str">
        <f t="shared" si="24"/>
        <v>&lt;Item Id="69020" Type="6" Name="pudding" getImage="food_pudding" Icon="" StoryBg="" AudioId="" Description="" PetType="" Image="" Audio="" Animation="" Preview=""/&gt;</v>
      </c>
    </row>
    <row r="208" spans="1:14">
      <c r="A208" s="162">
        <f>ItemFood!B29</f>
        <v>69021</v>
      </c>
      <c r="B208" s="162">
        <v>6</v>
      </c>
      <c r="C208" s="163" t="str">
        <f>ItemFood!D29</f>
        <v>food_dumplings</v>
      </c>
      <c r="D208" s="163" t="str">
        <f>ItemFood!S29</f>
        <v>food_dumplings</v>
      </c>
      <c r="E208" s="163"/>
      <c r="F208" s="163"/>
      <c r="G208" s="163"/>
      <c r="H208" s="163"/>
      <c r="I208" s="162"/>
      <c r="J208" s="163"/>
      <c r="K208" s="163"/>
      <c r="L208" s="162"/>
      <c r="M208" s="163"/>
      <c r="N208" s="164" t="str">
        <f t="shared" si="24"/>
        <v>&lt;Item Id="69021" Type="6" Name="food_dumplings" getImage="food_dumplings" Icon="" StoryBg="" AudioId="" Description="" PetType="" Image="" Audio="" Animation="" Preview=""/&gt;</v>
      </c>
    </row>
    <row r="209" spans="1:15">
      <c r="A209" s="162">
        <f>ItemFood!B30</f>
        <v>69022</v>
      </c>
      <c r="B209" s="162">
        <v>6</v>
      </c>
      <c r="C209" s="163" t="str">
        <f>ItemFood!D30</f>
        <v>food_orange</v>
      </c>
      <c r="D209" s="163" t="str">
        <f>ItemFood!S30</f>
        <v>food_orange</v>
      </c>
      <c r="E209" s="163"/>
      <c r="F209" s="163"/>
      <c r="G209" s="163"/>
      <c r="H209" s="163"/>
      <c r="I209" s="162"/>
      <c r="J209" s="163"/>
      <c r="K209" s="163"/>
      <c r="L209" s="162"/>
      <c r="M209" s="163"/>
      <c r="N209" s="164" t="str">
        <f t="shared" si="24"/>
        <v>&lt;Item Id="69022" Type="6" Name="food_orange" getImage="food_orange" Icon="" StoryBg="" AudioId="" Description="" PetType="" Image="" Audio="" Animation="" Preview=""/&gt;</v>
      </c>
    </row>
    <row r="210" spans="1:15">
      <c r="A210" s="162">
        <f>ItemFood!B31</f>
        <v>69023</v>
      </c>
      <c r="B210" s="162">
        <v>6</v>
      </c>
      <c r="C210" s="163" t="str">
        <f>ItemFood!D31</f>
        <v>food_ricecakefish</v>
      </c>
      <c r="D210" s="163" t="str">
        <f>ItemFood!S31</f>
        <v>food_ricecakefish</v>
      </c>
      <c r="E210" s="163"/>
      <c r="F210" s="163"/>
      <c r="G210" s="163"/>
      <c r="H210" s="163"/>
      <c r="I210" s="162"/>
      <c r="J210" s="163"/>
      <c r="K210" s="163"/>
      <c r="L210" s="162"/>
      <c r="M210" s="163"/>
      <c r="N210" s="164" t="str">
        <f t="shared" si="24"/>
        <v>&lt;Item Id="69023" Type="6" Name="food_ricecakefish" getImage="food_ricecakefish" Icon="" StoryBg="" AudioId="" Description="" PetType="" Image="" Audio="" Animation="" Preview=""/&gt;</v>
      </c>
    </row>
    <row r="211" spans="1:15">
      <c r="A211" s="162">
        <f>ItemFood!B32</f>
        <v>69024</v>
      </c>
      <c r="B211" s="162">
        <v>6</v>
      </c>
      <c r="C211" s="163" t="str">
        <f>ItemFood!D32</f>
        <v>food_sausage</v>
      </c>
      <c r="D211" s="163" t="str">
        <f>ItemFood!S32</f>
        <v>food_sausage</v>
      </c>
      <c r="E211" s="163"/>
      <c r="F211" s="163"/>
      <c r="G211" s="163"/>
      <c r="H211" s="163"/>
      <c r="I211" s="162"/>
      <c r="J211" s="163"/>
      <c r="K211" s="163"/>
      <c r="L211" s="162"/>
      <c r="M211" s="163"/>
      <c r="N211" s="164" t="str">
        <f t="shared" si="24"/>
        <v>&lt;Item Id="69024" Type="6" Name="food_sausage" getImage="food_sausage" Icon="" StoryBg="" AudioId="" Description="" PetType="" Image="" Audio="" Animation="" Preview=""/&gt;</v>
      </c>
    </row>
    <row r="212" spans="1:15" ht="15.75">
      <c r="A212" s="223" t="s">
        <v>2453</v>
      </c>
      <c r="B212" s="223"/>
      <c r="C212" s="223"/>
      <c r="D212" s="223"/>
      <c r="E212" s="223"/>
      <c r="F212" s="223"/>
      <c r="G212" s="223"/>
      <c r="H212" s="223"/>
      <c r="I212" s="223"/>
      <c r="J212" s="223"/>
      <c r="K212" s="223"/>
      <c r="L212" s="223"/>
      <c r="M212" s="223"/>
      <c r="N212" s="223"/>
      <c r="O212" s="223"/>
    </row>
    <row r="213" spans="1:15">
      <c r="A213" s="165">
        <f>Expression!A3</f>
        <v>70001</v>
      </c>
      <c r="B213" s="166">
        <v>7</v>
      </c>
      <c r="C213" s="167" t="str">
        <f>Expression!C3</f>
        <v>love</v>
      </c>
      <c r="D213" s="167" t="str">
        <f>Expression!F3&amp;"_big"</f>
        <v>p_love_big</v>
      </c>
      <c r="E213" s="168"/>
      <c r="F213" s="168"/>
      <c r="G213" s="168"/>
      <c r="H213" s="168"/>
      <c r="I213" s="166"/>
      <c r="J213" s="168"/>
      <c r="K213" s="168"/>
      <c r="L213" s="166"/>
      <c r="M213" s="168"/>
      <c r="N213" s="169" t="str">
        <f t="shared" si="24"/>
        <v>&lt;Item Id="70001" Type="7" Name="love" getImage="p_love_big" Icon="" StoryBg="" AudioId="" Description="" PetType="" Image="" Audio="" Animation="" Preview=""/&gt;</v>
      </c>
    </row>
    <row r="214" spans="1:15">
      <c r="A214" s="165">
        <f>Expression!A4</f>
        <v>70002</v>
      </c>
      <c r="B214" s="166">
        <v>7</v>
      </c>
      <c r="C214" s="167" t="str">
        <f>Expression!C4</f>
        <v>flower</v>
      </c>
      <c r="D214" s="167" t="str">
        <f>Expression!F4&amp;"_big"</f>
        <v>p_flower_big</v>
      </c>
      <c r="E214" s="168"/>
      <c r="F214" s="168"/>
      <c r="G214" s="168"/>
      <c r="H214" s="168"/>
      <c r="I214" s="166"/>
      <c r="J214" s="168"/>
      <c r="K214" s="168"/>
      <c r="L214" s="166"/>
      <c r="M214" s="168"/>
      <c r="N214" s="169" t="str">
        <f t="shared" ref="N214:N218" si="25">"&lt;Item Id="""&amp;A214&amp;""" Type="""&amp;B214&amp;""" Name="""&amp;C214&amp;""" getImage="""&amp;D214&amp;""" Icon="""&amp;E214&amp;""" StoryBg="""&amp;F214&amp;""" AudioId="""&amp;G214&amp;""" Description="""&amp;H214&amp;""" PetType="""&amp;I214&amp;""" Image="""&amp;J214&amp;""" Audio="""&amp;K214&amp;""" Animation="""&amp;L214&amp;""" Preview="""&amp;M214&amp;"""/&gt;"</f>
        <v>&lt;Item Id="70002" Type="7" Name="flower" getImage="p_flower_big" Icon="" StoryBg="" AudioId="" Description="" PetType="" Image="" Audio="" Animation="" Preview=""/&gt;</v>
      </c>
    </row>
    <row r="215" spans="1:15">
      <c r="A215" s="165">
        <f>Expression!A5</f>
        <v>70003</v>
      </c>
      <c r="B215" s="166">
        <v>7</v>
      </c>
      <c r="C215" s="167" t="str">
        <f>Expression!C5</f>
        <v>octopus</v>
      </c>
      <c r="D215" s="167" t="str">
        <f>Expression!F5&amp;"_big"</f>
        <v>p_octopus_big</v>
      </c>
      <c r="E215" s="168"/>
      <c r="F215" s="168"/>
      <c r="G215" s="168"/>
      <c r="H215" s="168"/>
      <c r="I215" s="166"/>
      <c r="J215" s="168"/>
      <c r="K215" s="168"/>
      <c r="L215" s="166"/>
      <c r="M215" s="168"/>
      <c r="N215" s="169" t="str">
        <f t="shared" si="25"/>
        <v>&lt;Item Id="70003" Type="7" Name="octopus" getImage="p_octopus_big" Icon="" StoryBg="" AudioId="" Description="" PetType="" Image="" Audio="" Animation="" Preview=""/&gt;</v>
      </c>
    </row>
    <row r="216" spans="1:15">
      <c r="A216" s="165">
        <f>Expression!A6</f>
        <v>70004</v>
      </c>
      <c r="B216" s="166">
        <v>7</v>
      </c>
      <c r="C216" s="167" t="str">
        <f>Expression!C6</f>
        <v>paint</v>
      </c>
      <c r="D216" s="167" t="str">
        <f>Expression!F6&amp;"_big"</f>
        <v>p_paint_big</v>
      </c>
      <c r="E216" s="168"/>
      <c r="F216" s="168"/>
      <c r="G216" s="168"/>
      <c r="H216" s="168"/>
      <c r="I216" s="166"/>
      <c r="J216" s="168"/>
      <c r="K216" s="168"/>
      <c r="L216" s="166"/>
      <c r="M216" s="168"/>
      <c r="N216" s="169" t="str">
        <f t="shared" si="25"/>
        <v>&lt;Item Id="70004" Type="7" Name="paint" getImage="p_paint_big" Icon="" StoryBg="" AudioId="" Description="" PetType="" Image="" Audio="" Animation="" Preview=""/&gt;</v>
      </c>
    </row>
    <row r="217" spans="1:15">
      <c r="A217" s="165">
        <f>Expression!A7</f>
        <v>70005</v>
      </c>
      <c r="B217" s="166">
        <v>7</v>
      </c>
      <c r="C217" s="167" t="str">
        <f>Expression!C7</f>
        <v>bomb</v>
      </c>
      <c r="D217" s="167" t="str">
        <f>Expression!F7&amp;"_big"</f>
        <v>p_bomb_big</v>
      </c>
      <c r="E217" s="168"/>
      <c r="F217" s="168"/>
      <c r="G217" s="168"/>
      <c r="H217" s="168"/>
      <c r="I217" s="166"/>
      <c r="J217" s="168"/>
      <c r="K217" s="168"/>
      <c r="L217" s="166"/>
      <c r="M217" s="168"/>
      <c r="N217" s="169" t="str">
        <f t="shared" si="25"/>
        <v>&lt;Item Id="70005" Type="7" Name="bomb" getImage="p_bomb_big" Icon="" StoryBg="" AudioId="" Description="" PetType="" Image="" Audio="" Animation="" Preview=""/&gt;</v>
      </c>
    </row>
    <row r="218" spans="1:15">
      <c r="A218" s="165">
        <f>Expression!A8</f>
        <v>70006</v>
      </c>
      <c r="B218" s="166">
        <v>7</v>
      </c>
      <c r="C218" s="167" t="str">
        <f>Expression!C8</f>
        <v>pig</v>
      </c>
      <c r="D218" s="167" t="str">
        <f>Expression!F8&amp;"_big"</f>
        <v>p_pig_big</v>
      </c>
      <c r="E218" s="168"/>
      <c r="F218" s="168"/>
      <c r="G218" s="168"/>
      <c r="H218" s="168"/>
      <c r="I218" s="166"/>
      <c r="J218" s="168"/>
      <c r="K218" s="168"/>
      <c r="L218" s="166"/>
      <c r="M218" s="168"/>
      <c r="N218" s="169" t="str">
        <f t="shared" si="25"/>
        <v>&lt;Item Id="70006" Type="7" Name="pig" getImage="p_pig_big" Icon="" StoryBg="" AudioId="" Description="" PetType="" Image="" Audio="" Animation="" Preview=""/&gt;</v>
      </c>
    </row>
    <row r="219" spans="1:15">
      <c r="A219" s="165">
        <f>Expression!A9</f>
        <v>70007</v>
      </c>
      <c r="B219" s="166">
        <v>7</v>
      </c>
      <c r="C219" s="167" t="str">
        <f>Expression!C9</f>
        <v>rainbow</v>
      </c>
      <c r="D219" s="167" t="str">
        <f>Expression!F9&amp;"_big"</f>
        <v>p_raindow_big</v>
      </c>
      <c r="E219" s="168"/>
      <c r="F219" s="168"/>
      <c r="G219" s="168"/>
      <c r="H219" s="168"/>
      <c r="I219" s="166"/>
      <c r="J219" s="168"/>
      <c r="K219" s="168"/>
      <c r="L219" s="166"/>
      <c r="M219" s="168"/>
      <c r="N219" s="169" t="str">
        <f t="shared" ref="N219:N228" si="26">"&lt;Item Id="""&amp;A219&amp;""" Type="""&amp;B219&amp;""" Name="""&amp;C219&amp;""" getImage="""&amp;D219&amp;""" Icon="""&amp;E219&amp;""" StoryBg="""&amp;F219&amp;""" AudioId="""&amp;G219&amp;""" Description="""&amp;H219&amp;""" PetType="""&amp;I219&amp;""" Image="""&amp;J219&amp;""" Audio="""&amp;K219&amp;""" Animation="""&amp;L219&amp;""" Preview="""&amp;M219&amp;"""/&gt;"</f>
        <v>&lt;Item Id="70007" Type="7" Name="rainbow" getImage="p_raindow_big" Icon="" StoryBg="" AudioId="" Description="" PetType="" Image="" Audio="" Animation="" Preview=""/&gt;</v>
      </c>
    </row>
    <row r="220" spans="1:15">
      <c r="A220" s="165">
        <f>Expression!A10</f>
        <v>70008</v>
      </c>
      <c r="B220" s="166">
        <v>7</v>
      </c>
      <c r="C220" s="167" t="str">
        <f>Expression!C10</f>
        <v>tantan</v>
      </c>
      <c r="D220" s="167" t="str">
        <f>Expression!F10&amp;"_big"</f>
        <v>p_tantan_big</v>
      </c>
      <c r="E220" s="168"/>
      <c r="F220" s="168"/>
      <c r="G220" s="168"/>
      <c r="H220" s="168"/>
      <c r="I220" s="166"/>
      <c r="J220" s="168"/>
      <c r="K220" s="168"/>
      <c r="L220" s="166"/>
      <c r="M220" s="168"/>
      <c r="N220" s="169" t="str">
        <f t="shared" si="26"/>
        <v>&lt;Item Id="70008" Type="7" Name="tantan" getImage="p_tantan_big" Icon="" StoryBg="" AudioId="" Description="" PetType="" Image="" Audio="" Animation="" Preview=""/&gt;</v>
      </c>
    </row>
    <row r="221" spans="1:15" ht="15.75">
      <c r="A221" s="224" t="s">
        <v>2653</v>
      </c>
      <c r="B221" s="224"/>
      <c r="C221" s="224"/>
      <c r="D221" s="224"/>
      <c r="E221" s="224"/>
      <c r="F221" s="224"/>
      <c r="G221" s="224"/>
      <c r="H221" s="224"/>
      <c r="I221" s="224"/>
      <c r="J221" s="224"/>
      <c r="K221" s="224"/>
      <c r="L221" s="224"/>
      <c r="M221" s="224"/>
      <c r="N221" s="224"/>
      <c r="O221" s="223"/>
    </row>
    <row r="222" spans="1:15">
      <c r="A222" s="220">
        <f>Plant!A3</f>
        <v>80001</v>
      </c>
      <c r="B222" s="220">
        <v>8</v>
      </c>
      <c r="C222" s="222" t="str">
        <f>Plant!D3</f>
        <v>strawberry</v>
      </c>
      <c r="D222" s="221" t="str">
        <f>Plant!F3&amp;"_big"</f>
        <v>seed_strawberry_big</v>
      </c>
      <c r="E222" s="221"/>
      <c r="F222" s="221"/>
      <c r="G222" s="221"/>
      <c r="H222" s="221"/>
      <c r="I222" s="220"/>
      <c r="J222" s="221"/>
      <c r="K222" s="221"/>
      <c r="L222" s="220"/>
      <c r="M222" s="221"/>
      <c r="N222" s="221" t="str">
        <f t="shared" si="26"/>
        <v>&lt;Item Id="80001" Type="8" Name="strawberry" getImage="seed_strawberry_big" Icon="" StoryBg="" AudioId="" Description="" PetType="" Image="" Audio="" Animation="" Preview=""/&gt;</v>
      </c>
    </row>
    <row r="223" spans="1:15">
      <c r="A223" s="220">
        <f>Plant!A4</f>
        <v>80002</v>
      </c>
      <c r="B223" s="220">
        <v>8</v>
      </c>
      <c r="C223" s="222" t="str">
        <f>Plant!D4</f>
        <v>hamimelon</v>
      </c>
      <c r="D223" s="221" t="str">
        <f>Plant!F4&amp;"_big"</f>
        <v>seed_hami_big</v>
      </c>
      <c r="E223" s="221"/>
      <c r="F223" s="221"/>
      <c r="G223" s="221"/>
      <c r="H223" s="221"/>
      <c r="I223" s="220"/>
      <c r="J223" s="221"/>
      <c r="K223" s="221"/>
      <c r="L223" s="220"/>
      <c r="M223" s="221"/>
      <c r="N223" s="221" t="str">
        <f t="shared" si="26"/>
        <v>&lt;Item Id="80002" Type="8" Name="hamimelon" getImage="seed_hami_big" Icon="" StoryBg="" AudioId="" Description="" PetType="" Image="" Audio="" Animation="" Preview=""/&gt;</v>
      </c>
    </row>
    <row r="224" spans="1:15">
      <c r="A224" s="220">
        <f>Plant!A5</f>
        <v>80003</v>
      </c>
      <c r="B224" s="220">
        <v>8</v>
      </c>
      <c r="C224" s="222" t="str">
        <f>Plant!D5</f>
        <v>blueberry</v>
      </c>
      <c r="D224" s="221" t="str">
        <f>Plant!F5&amp;"_big"</f>
        <v>seed_blueberry_big</v>
      </c>
      <c r="E224" s="221"/>
      <c r="F224" s="221"/>
      <c r="G224" s="221"/>
      <c r="H224" s="221"/>
      <c r="I224" s="220"/>
      <c r="J224" s="221"/>
      <c r="K224" s="221"/>
      <c r="L224" s="220"/>
      <c r="M224" s="221"/>
      <c r="N224" s="221" t="str">
        <f t="shared" si="26"/>
        <v>&lt;Item Id="80003" Type="8" Name="blueberry" getImage="seed_blueberry_big" Icon="" StoryBg="" AudioId="" Description="" PetType="" Image="" Audio="" Animation="" Preview=""/&gt;</v>
      </c>
    </row>
    <row r="225" spans="1:14">
      <c r="A225" s="220">
        <f>Plant!A6</f>
        <v>80004</v>
      </c>
      <c r="B225" s="220">
        <v>8</v>
      </c>
      <c r="C225" s="222" t="str">
        <f>Plant!D6</f>
        <v>watermelon</v>
      </c>
      <c r="D225" s="221" t="str">
        <f>Plant!F6&amp;"_big"</f>
        <v>seed_watermelon_big</v>
      </c>
      <c r="E225" s="221"/>
      <c r="F225" s="221"/>
      <c r="G225" s="221"/>
      <c r="H225" s="221"/>
      <c r="I225" s="220"/>
      <c r="J225" s="221"/>
      <c r="K225" s="221"/>
      <c r="L225" s="220"/>
      <c r="M225" s="221"/>
      <c r="N225" s="221" t="str">
        <f t="shared" si="26"/>
        <v>&lt;Item Id="80004" Type="8" Name="watermelon" getImage="seed_watermelon_big" Icon="" StoryBg="" AudioId="" Description="" PetType="" Image="" Audio="" Animation="" Preview=""/&gt;</v>
      </c>
    </row>
    <row r="226" spans="1:14">
      <c r="A226" s="220">
        <f>Plant!A7</f>
        <v>80005</v>
      </c>
      <c r="B226" s="220">
        <v>8</v>
      </c>
      <c r="C226" s="222" t="str">
        <f>Plant!D7</f>
        <v>raspberry</v>
      </c>
      <c r="D226" s="221" t="str">
        <f>Plant!F7&amp;"_big"</f>
        <v>seed_raspberry_big</v>
      </c>
      <c r="E226" s="221"/>
      <c r="F226" s="221"/>
      <c r="G226" s="221"/>
      <c r="H226" s="221"/>
      <c r="I226" s="220"/>
      <c r="J226" s="221"/>
      <c r="K226" s="221"/>
      <c r="L226" s="220"/>
      <c r="M226" s="221"/>
      <c r="N226" s="221" t="str">
        <f t="shared" si="26"/>
        <v>&lt;Item Id="80005" Type="8" Name="raspberry" getImage="seed_raspberry_big" Icon="" StoryBg="" AudioId="" Description="" PetType="" Image="" Audio="" Animation="" Preview=""/&gt;</v>
      </c>
    </row>
    <row r="227" spans="1:14">
      <c r="A227" s="220">
        <f>Plant!A8</f>
        <v>80006</v>
      </c>
      <c r="B227" s="220">
        <v>8</v>
      </c>
      <c r="C227" s="222" t="str">
        <f>Plant!D8</f>
        <v>pineapple</v>
      </c>
      <c r="D227" s="221" t="str">
        <f>Plant!F8&amp;"_big"</f>
        <v>seed_pineapple_big</v>
      </c>
      <c r="E227" s="221"/>
      <c r="F227" s="221"/>
      <c r="G227" s="221"/>
      <c r="H227" s="221"/>
      <c r="I227" s="220"/>
      <c r="J227" s="221"/>
      <c r="K227" s="221"/>
      <c r="L227" s="220"/>
      <c r="M227" s="221"/>
      <c r="N227" s="221" t="str">
        <f t="shared" si="26"/>
        <v>&lt;Item Id="80006" Type="8" Name="pineapple" getImage="seed_pineapple_big" Icon="" StoryBg="" AudioId="" Description="" PetType="" Image="" Audio="" Animation="" Preview=""/&gt;</v>
      </c>
    </row>
    <row r="228" spans="1:14">
      <c r="A228" s="220">
        <f>Plant!A9</f>
        <v>80007</v>
      </c>
      <c r="B228" s="220">
        <v>8</v>
      </c>
      <c r="C228" s="222" t="str">
        <f>Plant!D9</f>
        <v>pitaya</v>
      </c>
      <c r="D228" s="221" t="str">
        <f>Plant!F9&amp;"_big"</f>
        <v>seed_pitaya_big</v>
      </c>
      <c r="E228" s="221"/>
      <c r="F228" s="221"/>
      <c r="G228" s="221"/>
      <c r="H228" s="221"/>
      <c r="I228" s="220"/>
      <c r="J228" s="221"/>
      <c r="K228" s="221"/>
      <c r="L228" s="220"/>
      <c r="M228" s="221"/>
      <c r="N228" s="221" t="str">
        <f t="shared" si="26"/>
        <v>&lt;Item Id="80007" Type="8" Name="pitaya" getImage="seed_pitaya_big" Icon="" StoryBg="" AudioId="" Description="" PetType="" Image="" Audio="" Animation="" Preview=""/&gt;</v>
      </c>
    </row>
  </sheetData>
  <autoFilter ref="A1:O211"/>
  <mergeCells count="4">
    <mergeCell ref="A34:O34"/>
    <mergeCell ref="A181:O181"/>
    <mergeCell ref="A212:O212"/>
    <mergeCell ref="A221:O221"/>
  </mergeCells>
  <phoneticPr fontId="16" type="noConversion"/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9" enableFormatConditionsCalculation="0"/>
  <dimension ref="A1:C42"/>
  <sheetViews>
    <sheetView workbookViewId="0">
      <selection activeCell="C1" sqref="C1"/>
    </sheetView>
  </sheetViews>
  <sheetFormatPr defaultColWidth="8.875" defaultRowHeight="13.5"/>
  <cols>
    <col min="1" max="1" width="35.625" customWidth="1"/>
    <col min="2" max="2" width="43.625" customWidth="1"/>
    <col min="3" max="3" width="35.125" customWidth="1"/>
  </cols>
  <sheetData>
    <row r="1" spans="1:3">
      <c r="A1" t="s">
        <v>1215</v>
      </c>
      <c r="C1" t="str">
        <f>IF(A1&lt;&gt;"",A1,B1)</f>
        <v>nim_03_01_SkeletonData.asset</v>
      </c>
    </row>
    <row r="2" spans="1:3">
      <c r="B2" t="s">
        <v>1215</v>
      </c>
      <c r="C2" t="str">
        <f t="shared" ref="C2:C42" si="0">IF(A2&lt;&gt;"",A2,B2)</f>
        <v>nim_03_01_SkeletonData.asset</v>
      </c>
    </row>
    <row r="3" spans="1:3">
      <c r="A3" t="s">
        <v>1216</v>
      </c>
      <c r="C3" t="str">
        <f t="shared" si="0"/>
        <v>nim_03_02_SkeletonData.asset</v>
      </c>
    </row>
    <row r="4" spans="1:3">
      <c r="B4" t="s">
        <v>1216</v>
      </c>
      <c r="C4" t="str">
        <f t="shared" si="0"/>
        <v>nim_03_02_SkeletonData.asset</v>
      </c>
    </row>
    <row r="5" spans="1:3">
      <c r="A5" t="s">
        <v>1217</v>
      </c>
      <c r="C5" t="str">
        <f t="shared" si="0"/>
        <v>nim_03_03_SkeletonData.asset</v>
      </c>
    </row>
    <row r="6" spans="1:3">
      <c r="B6" t="s">
        <v>1217</v>
      </c>
      <c r="C6" t="str">
        <f t="shared" si="0"/>
        <v>nim_03_03_SkeletonData.asset</v>
      </c>
    </row>
    <row r="7" spans="1:3">
      <c r="A7" t="s">
        <v>1218</v>
      </c>
      <c r="C7" t="str">
        <f t="shared" si="0"/>
        <v>nim_03_04_SkeletonData.asset</v>
      </c>
    </row>
    <row r="8" spans="1:3">
      <c r="B8" t="s">
        <v>1218</v>
      </c>
      <c r="C8" t="str">
        <f t="shared" si="0"/>
        <v>nim_03_04_SkeletonData.asset</v>
      </c>
    </row>
    <row r="9" spans="1:3">
      <c r="A9" t="s">
        <v>1219</v>
      </c>
      <c r="C9" t="str">
        <f t="shared" si="0"/>
        <v>nim_03_05_SkeletonData.asset</v>
      </c>
    </row>
    <row r="10" spans="1:3">
      <c r="B10" t="s">
        <v>1219</v>
      </c>
      <c r="C10" t="str">
        <f t="shared" si="0"/>
        <v>nim_03_05_SkeletonData.asset</v>
      </c>
    </row>
    <row r="11" spans="1:3">
      <c r="A11" t="s">
        <v>1220</v>
      </c>
      <c r="C11" t="str">
        <f t="shared" si="0"/>
        <v>nim_03_06_SkeletonData.asset</v>
      </c>
    </row>
    <row r="12" spans="1:3">
      <c r="B12" t="s">
        <v>1220</v>
      </c>
      <c r="C12" t="str">
        <f t="shared" si="0"/>
        <v>nim_03_06_SkeletonData.asset</v>
      </c>
    </row>
    <row r="13" spans="1:3">
      <c r="A13" t="s">
        <v>1221</v>
      </c>
      <c r="C13" t="str">
        <f t="shared" si="0"/>
        <v>nim_03_07_SkeletonData.asset</v>
      </c>
    </row>
    <row r="14" spans="1:3">
      <c r="B14" t="s">
        <v>1221</v>
      </c>
      <c r="C14" t="str">
        <f t="shared" si="0"/>
        <v>nim_03_07_SkeletonData.asset</v>
      </c>
    </row>
    <row r="15" spans="1:3">
      <c r="A15" t="s">
        <v>1222</v>
      </c>
      <c r="C15" t="str">
        <f t="shared" si="0"/>
        <v>nim_03_08_SkeletonData.asset</v>
      </c>
    </row>
    <row r="16" spans="1:3">
      <c r="B16" t="s">
        <v>1222</v>
      </c>
      <c r="C16" t="str">
        <f t="shared" si="0"/>
        <v>nim_03_08_SkeletonData.asset</v>
      </c>
    </row>
    <row r="17" spans="1:3">
      <c r="A17" t="s">
        <v>1223</v>
      </c>
      <c r="C17" t="str">
        <f t="shared" si="0"/>
        <v>nim_03_09_SkeletonData.asset</v>
      </c>
    </row>
    <row r="18" spans="1:3">
      <c r="B18" t="s">
        <v>1223</v>
      </c>
      <c r="C18" t="str">
        <f t="shared" si="0"/>
        <v>nim_03_09_SkeletonData.asset</v>
      </c>
    </row>
    <row r="19" spans="1:3">
      <c r="A19" t="s">
        <v>1224</v>
      </c>
      <c r="C19" t="str">
        <f t="shared" si="0"/>
        <v>nim_03_10_SkeletonData.asset</v>
      </c>
    </row>
    <row r="20" spans="1:3">
      <c r="B20" t="s">
        <v>1224</v>
      </c>
      <c r="C20" t="str">
        <f t="shared" si="0"/>
        <v>nim_03_10_SkeletonData.asset</v>
      </c>
    </row>
    <row r="21" spans="1:3">
      <c r="A21" t="s">
        <v>1225</v>
      </c>
      <c r="C21" t="str">
        <f t="shared" si="0"/>
        <v>nim_03_11_SkeletonData.asset</v>
      </c>
    </row>
    <row r="22" spans="1:3">
      <c r="B22" t="s">
        <v>1225</v>
      </c>
      <c r="C22" t="str">
        <f t="shared" si="0"/>
        <v>nim_03_11_SkeletonData.asset</v>
      </c>
    </row>
    <row r="23" spans="1:3">
      <c r="A23" t="s">
        <v>1226</v>
      </c>
      <c r="C23" t="str">
        <f t="shared" si="0"/>
        <v>nim_03_12_SkeletonData.asset</v>
      </c>
    </row>
    <row r="24" spans="1:3">
      <c r="B24" t="s">
        <v>1226</v>
      </c>
      <c r="C24" t="str">
        <f t="shared" si="0"/>
        <v>nim_03_12_SkeletonData.asset</v>
      </c>
    </row>
    <row r="25" spans="1:3">
      <c r="A25" t="s">
        <v>1227</v>
      </c>
      <c r="C25" t="str">
        <f t="shared" si="0"/>
        <v>nim_03_13_SkeletonData.asset</v>
      </c>
    </row>
    <row r="26" spans="1:3">
      <c r="B26" t="s">
        <v>1227</v>
      </c>
      <c r="C26" t="str">
        <f t="shared" si="0"/>
        <v>nim_03_13_SkeletonData.asset</v>
      </c>
    </row>
    <row r="27" spans="1:3">
      <c r="A27" t="s">
        <v>1228</v>
      </c>
      <c r="C27" t="str">
        <f t="shared" si="0"/>
        <v>nim_03_14_SkeletonData.asset</v>
      </c>
    </row>
    <row r="28" spans="1:3">
      <c r="B28" t="s">
        <v>1228</v>
      </c>
      <c r="C28" t="str">
        <f t="shared" si="0"/>
        <v>nim_03_14_SkeletonData.asset</v>
      </c>
    </row>
    <row r="29" spans="1:3">
      <c r="A29" t="s">
        <v>1229</v>
      </c>
      <c r="C29" t="str">
        <f t="shared" si="0"/>
        <v>nim_03_15_SkeletonData.asset</v>
      </c>
    </row>
    <row r="30" spans="1:3">
      <c r="B30" t="s">
        <v>1229</v>
      </c>
      <c r="C30" t="str">
        <f t="shared" si="0"/>
        <v>nim_03_15_SkeletonData.asset</v>
      </c>
    </row>
    <row r="31" spans="1:3">
      <c r="A31" t="s">
        <v>1230</v>
      </c>
      <c r="C31" t="str">
        <f t="shared" si="0"/>
        <v>nim_03_16_SkeletonData.asset</v>
      </c>
    </row>
    <row r="32" spans="1:3">
      <c r="B32" t="s">
        <v>1230</v>
      </c>
      <c r="C32" t="str">
        <f t="shared" si="0"/>
        <v>nim_03_16_SkeletonData.asset</v>
      </c>
    </row>
    <row r="33" spans="1:3">
      <c r="A33" t="s">
        <v>1231</v>
      </c>
      <c r="C33" t="str">
        <f t="shared" si="0"/>
        <v>nim_03_17_SkeletonData.asset</v>
      </c>
    </row>
    <row r="34" spans="1:3">
      <c r="B34" t="s">
        <v>1231</v>
      </c>
      <c r="C34" t="str">
        <f t="shared" si="0"/>
        <v>nim_03_17_SkeletonData.asset</v>
      </c>
    </row>
    <row r="35" spans="1:3">
      <c r="A35" t="s">
        <v>1232</v>
      </c>
      <c r="C35" t="str">
        <f t="shared" si="0"/>
        <v>nim_03_18_SkeletonData.asset</v>
      </c>
    </row>
    <row r="36" spans="1:3">
      <c r="B36" t="s">
        <v>1232</v>
      </c>
      <c r="C36" t="str">
        <f t="shared" si="0"/>
        <v>nim_03_18_SkeletonData.asset</v>
      </c>
    </row>
    <row r="37" spans="1:3">
      <c r="A37" t="s">
        <v>1233</v>
      </c>
      <c r="C37" t="str">
        <f t="shared" si="0"/>
        <v>Home_Nim_desert daze19_SkeletonData.asset</v>
      </c>
    </row>
    <row r="38" spans="1:3">
      <c r="B38" t="s">
        <v>1233</v>
      </c>
      <c r="C38" t="str">
        <f t="shared" si="0"/>
        <v>Home_Nim_desert daze19_SkeletonData.asset</v>
      </c>
    </row>
    <row r="39" spans="1:3">
      <c r="A39" t="s">
        <v>1234</v>
      </c>
      <c r="C39" t="str">
        <f t="shared" si="0"/>
        <v>nim_03_20_SkeletonData.asset</v>
      </c>
    </row>
    <row r="40" spans="1:3">
      <c r="B40" t="s">
        <v>1234</v>
      </c>
      <c r="C40" t="str">
        <f t="shared" si="0"/>
        <v>nim_03_20_SkeletonData.asset</v>
      </c>
    </row>
    <row r="41" spans="1:3">
      <c r="A41" t="s">
        <v>1235</v>
      </c>
      <c r="C41" t="str">
        <f t="shared" si="0"/>
        <v>nim_03_21_SkeletonData.asset</v>
      </c>
    </row>
    <row r="42" spans="1:3">
      <c r="B42" t="s">
        <v>1235</v>
      </c>
      <c r="C42" t="str">
        <f t="shared" si="0"/>
        <v>nim_03_21_SkeletonData.asset</v>
      </c>
    </row>
  </sheetData>
  <phoneticPr fontId="16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10" enableFormatConditionsCalculation="0"/>
  <dimension ref="A1:C20"/>
  <sheetViews>
    <sheetView workbookViewId="0">
      <selection activeCell="F1" sqref="F1"/>
    </sheetView>
  </sheetViews>
  <sheetFormatPr defaultColWidth="8.875" defaultRowHeight="13.5"/>
  <cols>
    <col min="1" max="2" width="28.625" customWidth="1"/>
    <col min="3" max="3" width="27.5" customWidth="1"/>
  </cols>
  <sheetData>
    <row r="1" spans="1:3">
      <c r="A1" t="s">
        <v>520</v>
      </c>
      <c r="C1" t="str">
        <f>IF(A1&lt;&gt;"",A1,B1)</f>
        <v>Home_box_nim_volcano01 (1)</v>
      </c>
    </row>
    <row r="2" spans="1:3">
      <c r="B2" t="s">
        <v>525</v>
      </c>
      <c r="C2" t="str">
        <f t="shared" ref="C2:C20" si="0">IF(A2&lt;&gt;"",A2,B2)</f>
        <v>Home_box_nim_volcano02 (1)</v>
      </c>
    </row>
    <row r="3" spans="1:3">
      <c r="A3" t="s">
        <v>530</v>
      </c>
      <c r="C3" t="str">
        <f t="shared" si="0"/>
        <v>Home_box_nim_volcano01 (2)</v>
      </c>
    </row>
    <row r="4" spans="1:3">
      <c r="B4" t="s">
        <v>535</v>
      </c>
      <c r="C4" t="str">
        <f t="shared" si="0"/>
        <v>Home_box_nim_volcano02 (2)</v>
      </c>
    </row>
    <row r="5" spans="1:3">
      <c r="A5" t="s">
        <v>540</v>
      </c>
      <c r="C5" t="str">
        <f t="shared" si="0"/>
        <v>Home_box_nim_volcano01 (3)</v>
      </c>
    </row>
    <row r="6" spans="1:3">
      <c r="B6" t="s">
        <v>545</v>
      </c>
      <c r="C6" t="str">
        <f t="shared" si="0"/>
        <v>Home_box_nim_volcano02 (3)</v>
      </c>
    </row>
    <row r="7" spans="1:3">
      <c r="A7" t="s">
        <v>550</v>
      </c>
      <c r="C7" t="str">
        <f t="shared" si="0"/>
        <v>Home_box_nim_volcano01 (4)</v>
      </c>
    </row>
    <row r="8" spans="1:3">
      <c r="B8" t="s">
        <v>555</v>
      </c>
      <c r="C8" t="str">
        <f t="shared" si="0"/>
        <v>Home_box_nim_volcano02 (4)</v>
      </c>
    </row>
    <row r="9" spans="1:3">
      <c r="A9" t="s">
        <v>560</v>
      </c>
      <c r="C9" t="str">
        <f t="shared" si="0"/>
        <v>Home_box_nim_volcano01 (5)</v>
      </c>
    </row>
    <row r="10" spans="1:3">
      <c r="B10" t="s">
        <v>565</v>
      </c>
      <c r="C10" t="str">
        <f t="shared" si="0"/>
        <v>Home_box_nim_volcano02 (5)</v>
      </c>
    </row>
    <row r="11" spans="1:3">
      <c r="A11" t="s">
        <v>570</v>
      </c>
      <c r="C11" t="str">
        <f t="shared" si="0"/>
        <v>Home_box_nim_volcano01 (6)</v>
      </c>
    </row>
    <row r="12" spans="1:3">
      <c r="B12" t="s">
        <v>575</v>
      </c>
      <c r="C12" t="str">
        <f t="shared" si="0"/>
        <v>Home_box_nim_volcano02 (6)</v>
      </c>
    </row>
    <row r="13" spans="1:3">
      <c r="A13" t="s">
        <v>580</v>
      </c>
      <c r="C13" t="str">
        <f t="shared" si="0"/>
        <v>Home_box_nim_volcano01 (7)</v>
      </c>
    </row>
    <row r="14" spans="1:3">
      <c r="B14" t="s">
        <v>585</v>
      </c>
      <c r="C14" t="str">
        <f t="shared" si="0"/>
        <v>Home_box_nim_volcano02 (7)</v>
      </c>
    </row>
    <row r="15" spans="1:3">
      <c r="A15" t="s">
        <v>590</v>
      </c>
      <c r="C15" t="str">
        <f t="shared" si="0"/>
        <v>Home_box_nim_volcano01 (8)</v>
      </c>
    </row>
    <row r="16" spans="1:3">
      <c r="B16" t="s">
        <v>595</v>
      </c>
      <c r="C16" t="str">
        <f t="shared" si="0"/>
        <v>Home_box_nim_volcano02 (8)</v>
      </c>
    </row>
    <row r="17" spans="1:3">
      <c r="A17" t="s">
        <v>600</v>
      </c>
      <c r="C17" t="str">
        <f t="shared" si="0"/>
        <v>Home_box_nim_volcano01 (9)</v>
      </c>
    </row>
    <row r="18" spans="1:3">
      <c r="B18" t="s">
        <v>605</v>
      </c>
      <c r="C18" t="str">
        <f t="shared" si="0"/>
        <v>Home_box_nim_volcano02 (9)</v>
      </c>
    </row>
    <row r="19" spans="1:3">
      <c r="A19" t="s">
        <v>610</v>
      </c>
      <c r="C19" t="str">
        <f t="shared" si="0"/>
        <v>Home_box_nim_volcano01 (10)</v>
      </c>
    </row>
    <row r="20" spans="1:3">
      <c r="B20" t="s">
        <v>615</v>
      </c>
      <c r="C20" t="str">
        <f t="shared" si="0"/>
        <v>Home_box_nim_volcano02 (10)</v>
      </c>
    </row>
  </sheetData>
  <phoneticPr fontId="16" type="noConversion"/>
  <pageMargins left="0.7" right="0.7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11" enableFormatConditionsCalculation="0"/>
  <dimension ref="A1:AB102"/>
  <sheetViews>
    <sheetView workbookViewId="0">
      <pane xSplit="4" ySplit="2" topLeftCell="N3" activePane="bottomRight" state="frozen"/>
      <selection pane="topRight"/>
      <selection pane="bottomLeft"/>
      <selection pane="bottomRight" activeCell="I30" sqref="I30"/>
    </sheetView>
  </sheetViews>
  <sheetFormatPr defaultColWidth="8.875" defaultRowHeight="13.5"/>
  <cols>
    <col min="1" max="1" width="29.625" customWidth="1"/>
    <col min="2" max="2" width="5.125" customWidth="1"/>
    <col min="3" max="3" width="8.5" customWidth="1"/>
    <col min="4" max="4" width="1.625" customWidth="1"/>
    <col min="5" max="5" width="5.125" customWidth="1"/>
    <col min="6" max="7" width="8.5" customWidth="1"/>
    <col min="8" max="11" width="7" customWidth="1"/>
    <col min="12" max="14" width="6.625" customWidth="1"/>
    <col min="15" max="15" width="9.125" customWidth="1"/>
    <col min="16" max="17" width="7" style="42" customWidth="1"/>
    <col min="18" max="19" width="6.625" customWidth="1"/>
    <col min="20" max="21" width="7" style="42" customWidth="1"/>
    <col min="22" max="23" width="6.625" customWidth="1"/>
    <col min="24" max="25" width="7" style="42" customWidth="1"/>
    <col min="26" max="27" width="6.625" customWidth="1"/>
    <col min="28" max="28" width="30.625" customWidth="1"/>
  </cols>
  <sheetData>
    <row r="1" spans="1:28">
      <c r="A1" s="229" t="s">
        <v>1236</v>
      </c>
      <c r="B1" s="229"/>
      <c r="C1" s="229"/>
      <c r="D1" s="44"/>
      <c r="E1" s="230" t="s">
        <v>1237</v>
      </c>
      <c r="F1" s="230"/>
      <c r="G1" s="45" t="s">
        <v>1238</v>
      </c>
      <c r="H1" s="231" t="s">
        <v>1239</v>
      </c>
      <c r="I1" s="232"/>
      <c r="J1" s="233" t="s">
        <v>1240</v>
      </c>
      <c r="K1" s="233"/>
      <c r="L1" s="233"/>
      <c r="M1" s="233"/>
      <c r="N1" s="233"/>
      <c r="O1" s="233"/>
      <c r="P1" s="234" t="s">
        <v>1241</v>
      </c>
      <c r="Q1" s="234"/>
      <c r="R1" s="234"/>
      <c r="S1" s="234"/>
      <c r="T1" s="225" t="s">
        <v>1242</v>
      </c>
      <c r="U1" s="225"/>
      <c r="V1" s="225"/>
      <c r="W1" s="225"/>
      <c r="X1" s="226" t="s">
        <v>1243</v>
      </c>
      <c r="Y1" s="226"/>
      <c r="Z1" s="226"/>
      <c r="AA1" s="226"/>
      <c r="AB1" s="227" t="s">
        <v>1244</v>
      </c>
    </row>
    <row r="2" spans="1:28">
      <c r="A2" s="46" t="s">
        <v>1245</v>
      </c>
      <c r="B2" s="43" t="s">
        <v>1246</v>
      </c>
      <c r="C2" s="43" t="s">
        <v>1247</v>
      </c>
      <c r="D2" s="47"/>
      <c r="E2" s="48" t="s">
        <v>1246</v>
      </c>
      <c r="F2" s="48" t="s">
        <v>1247</v>
      </c>
      <c r="G2" s="48" t="s">
        <v>1248</v>
      </c>
      <c r="H2" s="49" t="s">
        <v>1249</v>
      </c>
      <c r="I2" s="49" t="s">
        <v>1250</v>
      </c>
      <c r="J2" s="53" t="s">
        <v>1249</v>
      </c>
      <c r="K2" s="53" t="s">
        <v>1250</v>
      </c>
      <c r="L2" s="53" t="s">
        <v>1251</v>
      </c>
      <c r="M2" s="53" t="s">
        <v>1252</v>
      </c>
      <c r="N2" s="53" t="s">
        <v>1253</v>
      </c>
      <c r="O2" s="53" t="s">
        <v>1254</v>
      </c>
      <c r="P2" s="55" t="s">
        <v>1255</v>
      </c>
      <c r="Q2" s="55" t="s">
        <v>1256</v>
      </c>
      <c r="R2" s="54" t="s">
        <v>1257</v>
      </c>
      <c r="S2" s="54" t="s">
        <v>1258</v>
      </c>
      <c r="T2" s="58" t="s">
        <v>1255</v>
      </c>
      <c r="U2" s="58" t="s">
        <v>1256</v>
      </c>
      <c r="V2" s="59" t="s">
        <v>1257</v>
      </c>
      <c r="W2" s="59" t="s">
        <v>1258</v>
      </c>
      <c r="X2" s="60" t="s">
        <v>1255</v>
      </c>
      <c r="Y2" s="60" t="s">
        <v>1256</v>
      </c>
      <c r="Z2" s="62" t="s">
        <v>1257</v>
      </c>
      <c r="AA2" s="62" t="s">
        <v>1258</v>
      </c>
      <c r="AB2" s="228"/>
    </row>
    <row r="3" spans="1:28">
      <c r="A3" s="50" t="s">
        <v>1259</v>
      </c>
      <c r="B3" s="50" t="str">
        <f>MID(A3,FIND("level=",A3)+7,FIND(""" exp=",A3)-FIND("level=",A3)-7)</f>
        <v>1</v>
      </c>
      <c r="C3" s="50" t="str">
        <f>MID(A3,FIND("exp=",A3)+5,FIND("""/&gt;",A3)-FIND("exp=",A3)-5)</f>
        <v>45</v>
      </c>
      <c r="D3" s="44"/>
      <c r="E3" s="51">
        <v>1</v>
      </c>
      <c r="F3" s="51">
        <v>45</v>
      </c>
      <c r="G3" s="51">
        <v>30</v>
      </c>
      <c r="H3" s="52">
        <v>62</v>
      </c>
      <c r="I3" s="52">
        <v>62</v>
      </c>
      <c r="J3" s="56">
        <v>2</v>
      </c>
      <c r="K3" s="56">
        <v>2</v>
      </c>
      <c r="L3" s="56">
        <v>2</v>
      </c>
      <c r="M3" s="56">
        <f>1+ROUNDDOWN(L3*0.15,0)</f>
        <v>1</v>
      </c>
      <c r="N3" s="56">
        <v>0.8</v>
      </c>
      <c r="O3" s="56">
        <v>0.1</v>
      </c>
      <c r="P3" s="57">
        <v>37</v>
      </c>
      <c r="Q3" s="57">
        <v>10000</v>
      </c>
      <c r="R3" s="61">
        <v>10</v>
      </c>
      <c r="S3" s="61">
        <v>10</v>
      </c>
      <c r="T3" s="59">
        <v>51</v>
      </c>
      <c r="U3" s="58">
        <v>10001</v>
      </c>
      <c r="V3" s="59">
        <v>15</v>
      </c>
      <c r="W3" s="59">
        <v>15</v>
      </c>
      <c r="X3" s="60">
        <v>104</v>
      </c>
      <c r="Y3" s="60">
        <v>10002</v>
      </c>
      <c r="Z3" s="62">
        <v>20</v>
      </c>
      <c r="AA3" s="62">
        <v>20</v>
      </c>
      <c r="AB3" t="str">
        <f>IF(AND(H3&lt;&gt;"",I3&lt;&gt;""),"&lt;LevelUp level="""&amp;E3&amp;""" exp="""&amp;F3&amp;""" hunger="""&amp;G3&amp;""" coinDL="""&amp;H3&amp;""" coinUL="""&amp;I3&amp;"""&gt;"&amp;CHAR(10)&amp;"  &lt;DrinkWater coinDL="""&amp;J3&amp;""" coinUL="""&amp;K3&amp;""" expN="""&amp;L3&amp;""" expG="""&amp;M3&amp;""" rate30="""&amp;N3&amp;""" rateMore="""&amp;O3&amp;""" /&gt;"&amp;CHAR(10)&amp;"  &lt;DailyGoal percent=""0.3"" coin="""&amp;P3&amp;""" award="""&amp;Q3&amp;""" expDL="""&amp;R3&amp;""" expUL="""&amp;S3&amp;""" /&gt;"&amp;CHAR(10)&amp;"  &lt;DailyGoal percent=""0.6"" coin="""&amp;T3&amp;""" award="""&amp;U3&amp;""" expDL="""&amp;V3&amp;""" expUL="""&amp;W3&amp;""" /&gt;"&amp;CHAR(10)&amp;"  &lt;DailyGoal percent=""1.0"" coin="""&amp;X3&amp;""" award="""&amp;Y3&amp;""" expDL="""&amp;Z3&amp;""" expUL="""&amp;AA3&amp;""" /&gt;"&amp;CHAR(10)&amp;"&lt;/LevelUp&gt;","")</f>
        <v>&lt;LevelUp level="1" exp="45" hunger="30" coinDL="62" coinUL="62"&gt;&lt;DrinkWater coinDL="2" coinUL="2" expN="2" expG="1" rate30="0.8" rateMore="0.1" /&gt;&lt;DailyGoal percent="0.3" coin="37" award="10000" expDL="10" expUL="10" /&gt;&lt;DailyGoal percent="0.6" coin="51" award="10001" expDL="15" expUL="15" /&gt;&lt;DailyGoal percent="1.0" coin="104" award="10002" expDL="20" expUL="20" /&gt;&lt;/LevelUp&gt;</v>
      </c>
    </row>
    <row r="4" spans="1:28">
      <c r="A4" s="50" t="s">
        <v>1260</v>
      </c>
      <c r="B4" s="50" t="str">
        <f t="shared" ref="B4:B67" si="0">MID(A4,FIND("level=",A4)+7,FIND(""" exp=",A4)-FIND("level=",A4)-7)</f>
        <v>2</v>
      </c>
      <c r="C4" s="50" t="str">
        <f t="shared" ref="C4:C67" si="1">MID(A4,FIND("exp=",A4)+5,FIND("""/&gt;",A4)-FIND("exp=",A4)-5)</f>
        <v>70</v>
      </c>
      <c r="D4" s="44"/>
      <c r="E4" s="51">
        <v>2</v>
      </c>
      <c r="F4" s="51">
        <v>70</v>
      </c>
      <c r="G4" s="51">
        <v>32</v>
      </c>
      <c r="H4" s="52">
        <v>64</v>
      </c>
      <c r="I4" s="52">
        <v>64</v>
      </c>
      <c r="J4" s="56">
        <v>2</v>
      </c>
      <c r="K4" s="56">
        <v>2</v>
      </c>
      <c r="L4" s="56">
        <v>2</v>
      </c>
      <c r="M4" s="56">
        <f t="shared" ref="M4:M67" si="2">1+ROUNDDOWN(L4*0.15,0)</f>
        <v>1</v>
      </c>
      <c r="N4" s="56">
        <v>0.8</v>
      </c>
      <c r="O4" s="56">
        <v>0.1</v>
      </c>
      <c r="P4" s="57">
        <v>40</v>
      </c>
      <c r="Q4" s="57">
        <v>10000</v>
      </c>
      <c r="R4" s="61">
        <v>12</v>
      </c>
      <c r="S4" s="61">
        <v>12</v>
      </c>
      <c r="T4" s="59">
        <v>53</v>
      </c>
      <c r="U4" s="58">
        <v>10001</v>
      </c>
      <c r="V4" s="59">
        <v>18</v>
      </c>
      <c r="W4" s="59">
        <v>18</v>
      </c>
      <c r="X4" s="60">
        <v>107</v>
      </c>
      <c r="Y4" s="60">
        <v>10002</v>
      </c>
      <c r="Z4" s="62">
        <v>24</v>
      </c>
      <c r="AA4" s="62">
        <v>24</v>
      </c>
      <c r="AB4" t="str">
        <f t="shared" ref="AB4:AB67" si="3">IF(AND(H4&lt;&gt;"",I4&lt;&gt;""),"&lt;LevelUp level="""&amp;E4&amp;""" exp="""&amp;F4&amp;""" hunger="""&amp;G4&amp;""" coinDL="""&amp;H4&amp;""" coinUL="""&amp;I4&amp;"""&gt;"&amp;CHAR(10)&amp;"  &lt;DrinkWater coinDL="""&amp;J4&amp;""" coinUL="""&amp;K4&amp;""" expN="""&amp;L4&amp;""" expG="""&amp;M4&amp;""" rate30="""&amp;N4&amp;""" rateMore="""&amp;O4&amp;""" /&gt;"&amp;CHAR(10)&amp;"  &lt;DailyGoal percent=""0.3"" coin="""&amp;P4&amp;""" award="""&amp;Q4&amp;""" expDL="""&amp;R4&amp;""" expUL="""&amp;S4&amp;""" /&gt;"&amp;CHAR(10)&amp;"  &lt;DailyGoal percent=""0.6"" coin="""&amp;T4&amp;""" award="""&amp;U4&amp;""" expDL="""&amp;V4&amp;""" expUL="""&amp;W4&amp;""" /&gt;"&amp;CHAR(10)&amp;"  &lt;DailyGoal percent=""1.0"" coin="""&amp;X4&amp;""" award="""&amp;Y4&amp;""" expDL="""&amp;Z4&amp;""" expUL="""&amp;AA4&amp;""" /&gt;"&amp;CHAR(10)&amp;"&lt;/LevelUp&gt;","")</f>
        <v>&lt;LevelUp level="2" exp="70" hunger="32" coinDL="64" coinUL="64"&gt;&lt;DrinkWater coinDL="2" coinUL="2" expN="2" expG="1" rate30="0.8" rateMore="0.1" /&gt;&lt;DailyGoal percent="0.3" coin="40" award="10000" expDL="12" expUL="12" /&gt;&lt;DailyGoal percent="0.6" coin="53" award="10001" expDL="18" expUL="18" /&gt;&lt;DailyGoal percent="1.0" coin="107" award="10002" expDL="24" expUL="24" /&gt;&lt;/LevelUp&gt;</v>
      </c>
    </row>
    <row r="5" spans="1:28">
      <c r="A5" s="50" t="s">
        <v>1261</v>
      </c>
      <c r="B5" s="50" t="str">
        <f t="shared" si="0"/>
        <v>3</v>
      </c>
      <c r="C5" s="50" t="str">
        <f t="shared" si="1"/>
        <v>105</v>
      </c>
      <c r="D5" s="44"/>
      <c r="E5" s="51">
        <v>3</v>
      </c>
      <c r="F5" s="51">
        <v>105</v>
      </c>
      <c r="G5" s="51">
        <v>34</v>
      </c>
      <c r="H5" s="52">
        <v>67</v>
      </c>
      <c r="I5" s="52">
        <v>67</v>
      </c>
      <c r="J5" s="56">
        <v>2</v>
      </c>
      <c r="K5" s="56">
        <v>2</v>
      </c>
      <c r="L5" s="56">
        <v>3</v>
      </c>
      <c r="M5" s="56">
        <f t="shared" si="2"/>
        <v>1</v>
      </c>
      <c r="N5" s="56">
        <v>0.8</v>
      </c>
      <c r="O5" s="56">
        <v>0.1</v>
      </c>
      <c r="P5" s="57">
        <v>41</v>
      </c>
      <c r="Q5" s="57">
        <v>10000</v>
      </c>
      <c r="R5" s="61">
        <v>14</v>
      </c>
      <c r="S5" s="61">
        <v>14</v>
      </c>
      <c r="T5" s="59">
        <v>55</v>
      </c>
      <c r="U5" s="58">
        <v>10001</v>
      </c>
      <c r="V5" s="59">
        <v>21</v>
      </c>
      <c r="W5" s="59">
        <v>21</v>
      </c>
      <c r="X5" s="60">
        <v>109</v>
      </c>
      <c r="Y5" s="60">
        <v>10002</v>
      </c>
      <c r="Z5" s="62">
        <v>28</v>
      </c>
      <c r="AA5" s="62">
        <v>28</v>
      </c>
      <c r="AB5" t="str">
        <f t="shared" si="3"/>
        <v>&lt;LevelUp level="3" exp="105" hunger="34" coinDL="67" coinUL="67"&gt;&lt;DrinkWater coinDL="2" coinUL="2" expN="3" expG="1" rate30="0.8" rateMore="0.1" /&gt;&lt;DailyGoal percent="0.3" coin="41" award="10000" expDL="14" expUL="14" /&gt;&lt;DailyGoal percent="0.6" coin="55" award="10001" expDL="21" expUL="21" /&gt;&lt;DailyGoal percent="1.0" coin="109" award="10002" expDL="28" expUL="28" /&gt;&lt;/LevelUp&gt;</v>
      </c>
    </row>
    <row r="6" spans="1:28">
      <c r="A6" s="50" t="s">
        <v>1262</v>
      </c>
      <c r="B6" s="50" t="str">
        <f t="shared" si="0"/>
        <v>4</v>
      </c>
      <c r="C6" s="50" t="str">
        <f t="shared" si="1"/>
        <v>140</v>
      </c>
      <c r="D6" s="44"/>
      <c r="E6" s="51">
        <v>4</v>
      </c>
      <c r="F6" s="51">
        <v>140</v>
      </c>
      <c r="G6" s="51">
        <v>36</v>
      </c>
      <c r="H6" s="52">
        <v>70</v>
      </c>
      <c r="I6" s="52">
        <v>70</v>
      </c>
      <c r="J6" s="56">
        <v>3</v>
      </c>
      <c r="K6" s="56">
        <v>3</v>
      </c>
      <c r="L6" s="56">
        <v>3</v>
      </c>
      <c r="M6" s="56">
        <f t="shared" si="2"/>
        <v>1</v>
      </c>
      <c r="N6" s="56">
        <v>0.8</v>
      </c>
      <c r="O6" s="56">
        <v>0.1</v>
      </c>
      <c r="P6" s="57">
        <v>43</v>
      </c>
      <c r="Q6" s="57">
        <v>10000</v>
      </c>
      <c r="R6" s="61">
        <v>16</v>
      </c>
      <c r="S6" s="61">
        <v>16</v>
      </c>
      <c r="T6" s="59">
        <v>57</v>
      </c>
      <c r="U6" s="58">
        <v>10001</v>
      </c>
      <c r="V6" s="59">
        <v>24</v>
      </c>
      <c r="W6" s="59">
        <v>24</v>
      </c>
      <c r="X6" s="60">
        <v>112</v>
      </c>
      <c r="Y6" s="60">
        <v>10002</v>
      </c>
      <c r="Z6" s="62">
        <v>32</v>
      </c>
      <c r="AA6" s="62">
        <v>32</v>
      </c>
      <c r="AB6" t="str">
        <f t="shared" si="3"/>
        <v>&lt;LevelUp level="4" exp="140" hunger="36" coinDL="70" coinUL="70"&gt;&lt;DrinkWater coinDL="3" coinUL="3" expN="3" expG="1" rate30="0.8" rateMore="0.1" /&gt;&lt;DailyGoal percent="0.3" coin="43" award="10000" expDL="16" expUL="16" /&gt;&lt;DailyGoal percent="0.6" coin="57" award="10001" expDL="24" expUL="24" /&gt;&lt;DailyGoal percent="1.0" coin="112" award="10002" expDL="32" expUL="32" /&gt;&lt;/LevelUp&gt;</v>
      </c>
    </row>
    <row r="7" spans="1:28">
      <c r="A7" s="50" t="s">
        <v>1263</v>
      </c>
      <c r="B7" s="50" t="str">
        <f t="shared" si="0"/>
        <v>5</v>
      </c>
      <c r="C7" s="50" t="str">
        <f t="shared" si="1"/>
        <v>160</v>
      </c>
      <c r="D7" s="44"/>
      <c r="E7" s="51">
        <v>5</v>
      </c>
      <c r="F7" s="51">
        <v>160</v>
      </c>
      <c r="G7" s="51">
        <v>38</v>
      </c>
      <c r="H7" s="52">
        <v>73</v>
      </c>
      <c r="I7" s="52">
        <v>73</v>
      </c>
      <c r="J7" s="56">
        <v>3</v>
      </c>
      <c r="K7" s="56">
        <v>3</v>
      </c>
      <c r="L7" s="56">
        <v>3</v>
      </c>
      <c r="M7" s="56">
        <f t="shared" si="2"/>
        <v>1</v>
      </c>
      <c r="N7" s="56">
        <v>0.8</v>
      </c>
      <c r="O7" s="56">
        <v>0.1</v>
      </c>
      <c r="P7" s="57">
        <v>44</v>
      </c>
      <c r="Q7" s="57">
        <v>10000</v>
      </c>
      <c r="R7" s="61">
        <v>18</v>
      </c>
      <c r="S7" s="61">
        <v>18</v>
      </c>
      <c r="T7" s="59">
        <v>59</v>
      </c>
      <c r="U7" s="58">
        <v>10001</v>
      </c>
      <c r="V7" s="59">
        <v>27</v>
      </c>
      <c r="W7" s="59">
        <v>27</v>
      </c>
      <c r="X7" s="60">
        <v>113</v>
      </c>
      <c r="Y7" s="60">
        <v>10002</v>
      </c>
      <c r="Z7" s="62">
        <v>36</v>
      </c>
      <c r="AA7" s="62">
        <v>36</v>
      </c>
      <c r="AB7" t="str">
        <f t="shared" si="3"/>
        <v>&lt;LevelUp level="5" exp="160" hunger="38" coinDL="73" coinUL="73"&gt;&lt;DrinkWater coinDL="3" coinUL="3" expN="3" expG="1" rate30="0.8" rateMore="0.1" /&gt;&lt;DailyGoal percent="0.3" coin="44" award="10000" expDL="18" expUL="18" /&gt;&lt;DailyGoal percent="0.6" coin="59" award="10001" expDL="27" expUL="27" /&gt;&lt;DailyGoal percent="1.0" coin="113" award="10002" expDL="36" expUL="36" /&gt;&lt;/LevelUp&gt;</v>
      </c>
    </row>
    <row r="8" spans="1:28">
      <c r="A8" s="50" t="s">
        <v>1264</v>
      </c>
      <c r="B8" s="50" t="str">
        <f t="shared" si="0"/>
        <v>6</v>
      </c>
      <c r="C8" s="50" t="str">
        <f t="shared" si="1"/>
        <v>175</v>
      </c>
      <c r="D8" s="44"/>
      <c r="E8" s="51">
        <v>6</v>
      </c>
      <c r="F8" s="51">
        <v>175</v>
      </c>
      <c r="G8" s="51">
        <v>40</v>
      </c>
      <c r="H8" s="52">
        <v>77</v>
      </c>
      <c r="I8" s="52">
        <v>77</v>
      </c>
      <c r="J8" s="56">
        <v>3</v>
      </c>
      <c r="K8" s="56">
        <v>3</v>
      </c>
      <c r="L8" s="56">
        <v>4</v>
      </c>
      <c r="M8" s="56">
        <f t="shared" si="2"/>
        <v>1</v>
      </c>
      <c r="N8" s="56">
        <v>0.8</v>
      </c>
      <c r="O8" s="56">
        <v>0.1</v>
      </c>
      <c r="P8" s="57">
        <v>45</v>
      </c>
      <c r="Q8" s="57">
        <v>10000</v>
      </c>
      <c r="R8" s="61">
        <v>20</v>
      </c>
      <c r="S8" s="61">
        <v>20</v>
      </c>
      <c r="T8" s="59">
        <v>60</v>
      </c>
      <c r="U8" s="58">
        <v>10001</v>
      </c>
      <c r="V8" s="59">
        <v>30</v>
      </c>
      <c r="W8" s="59">
        <v>30</v>
      </c>
      <c r="X8" s="60">
        <v>115</v>
      </c>
      <c r="Y8" s="60">
        <v>10002</v>
      </c>
      <c r="Z8" s="62">
        <v>40</v>
      </c>
      <c r="AA8" s="62">
        <v>40</v>
      </c>
      <c r="AB8" t="str">
        <f t="shared" si="3"/>
        <v>&lt;LevelUp level="6" exp="175" hunger="40" coinDL="77" coinUL="77"&gt;&lt;DrinkWater coinDL="3" coinUL="3" expN="4" expG="1" rate30="0.8" rateMore="0.1" /&gt;&lt;DailyGoal percent="0.3" coin="45" award="10000" expDL="20" expUL="20" /&gt;&lt;DailyGoal percent="0.6" coin="60" award="10001" expDL="30" expUL="30" /&gt;&lt;DailyGoal percent="1.0" coin="115" award="10002" expDL="40" expUL="40" /&gt;&lt;/LevelUp&gt;</v>
      </c>
    </row>
    <row r="9" spans="1:28">
      <c r="A9" s="50" t="s">
        <v>1265</v>
      </c>
      <c r="B9" s="50" t="str">
        <f t="shared" si="0"/>
        <v>7</v>
      </c>
      <c r="C9" s="50" t="str">
        <f t="shared" si="1"/>
        <v>180</v>
      </c>
      <c r="D9" s="44"/>
      <c r="E9" s="51">
        <v>7</v>
      </c>
      <c r="F9" s="51">
        <v>180</v>
      </c>
      <c r="G9" s="51">
        <v>42</v>
      </c>
      <c r="H9" s="52">
        <v>80</v>
      </c>
      <c r="I9" s="52">
        <v>80</v>
      </c>
      <c r="J9" s="56">
        <v>3</v>
      </c>
      <c r="K9" s="56">
        <v>3</v>
      </c>
      <c r="L9" s="56">
        <v>4</v>
      </c>
      <c r="M9" s="56">
        <f t="shared" si="2"/>
        <v>1</v>
      </c>
      <c r="N9" s="56">
        <v>0.8</v>
      </c>
      <c r="O9" s="56">
        <v>0.1</v>
      </c>
      <c r="P9" s="57">
        <v>47</v>
      </c>
      <c r="Q9" s="57">
        <v>10000</v>
      </c>
      <c r="R9" s="61">
        <v>22</v>
      </c>
      <c r="S9" s="61">
        <v>22</v>
      </c>
      <c r="T9" s="59">
        <v>61</v>
      </c>
      <c r="U9" s="58">
        <v>10001</v>
      </c>
      <c r="V9" s="59">
        <v>33</v>
      </c>
      <c r="W9" s="59">
        <v>33</v>
      </c>
      <c r="X9" s="60">
        <v>117</v>
      </c>
      <c r="Y9" s="60">
        <v>10002</v>
      </c>
      <c r="Z9" s="62">
        <v>44</v>
      </c>
      <c r="AA9" s="62">
        <v>44</v>
      </c>
      <c r="AB9" t="str">
        <f t="shared" si="3"/>
        <v>&lt;LevelUp level="7" exp="180" hunger="42" coinDL="80" coinUL="80"&gt;&lt;DrinkWater coinDL="3" coinUL="3" expN="4" expG="1" rate30="0.8" rateMore="0.1" /&gt;&lt;DailyGoal percent="0.3" coin="47" award="10000" expDL="22" expUL="22" /&gt;&lt;DailyGoal percent="0.6" coin="61" award="10001" expDL="33" expUL="33" /&gt;&lt;DailyGoal percent="1.0" coin="117" award="10002" expDL="44" expUL="44" /&gt;&lt;/LevelUp&gt;</v>
      </c>
    </row>
    <row r="10" spans="1:28">
      <c r="A10" s="50" t="s">
        <v>1266</v>
      </c>
      <c r="B10" s="50" t="str">
        <f t="shared" si="0"/>
        <v>8</v>
      </c>
      <c r="C10" s="50" t="str">
        <f t="shared" si="1"/>
        <v>220</v>
      </c>
      <c r="D10" s="44"/>
      <c r="E10" s="51">
        <v>8</v>
      </c>
      <c r="F10" s="51">
        <v>220</v>
      </c>
      <c r="G10" s="51">
        <v>44</v>
      </c>
      <c r="H10" s="52">
        <v>84</v>
      </c>
      <c r="I10" s="52">
        <v>84</v>
      </c>
      <c r="J10" s="56">
        <v>3</v>
      </c>
      <c r="K10" s="56">
        <v>3</v>
      </c>
      <c r="L10" s="56">
        <v>4</v>
      </c>
      <c r="M10" s="56">
        <f t="shared" si="2"/>
        <v>1</v>
      </c>
      <c r="N10" s="56">
        <v>0.8</v>
      </c>
      <c r="O10" s="56">
        <v>0.1</v>
      </c>
      <c r="P10" s="57">
        <v>48</v>
      </c>
      <c r="Q10" s="57">
        <v>10000</v>
      </c>
      <c r="R10" s="61">
        <v>24</v>
      </c>
      <c r="S10" s="61">
        <v>24</v>
      </c>
      <c r="T10" s="59">
        <v>62</v>
      </c>
      <c r="U10" s="58">
        <v>10001</v>
      </c>
      <c r="V10" s="59">
        <v>36</v>
      </c>
      <c r="W10" s="59">
        <v>36</v>
      </c>
      <c r="X10" s="60">
        <v>118</v>
      </c>
      <c r="Y10" s="60">
        <v>10002</v>
      </c>
      <c r="Z10" s="62">
        <v>48</v>
      </c>
      <c r="AA10" s="62">
        <v>48</v>
      </c>
      <c r="AB10" t="str">
        <f t="shared" si="3"/>
        <v>&lt;LevelUp level="8" exp="220" hunger="44" coinDL="84" coinUL="84"&gt;&lt;DrinkWater coinDL="3" coinUL="3" expN="4" expG="1" rate30="0.8" rateMore="0.1" /&gt;&lt;DailyGoal percent="0.3" coin="48" award="10000" expDL="24" expUL="24" /&gt;&lt;DailyGoal percent="0.6" coin="62" award="10001" expDL="36" expUL="36" /&gt;&lt;DailyGoal percent="1.0" coin="118" award="10002" expDL="48" expUL="48" /&gt;&lt;/LevelUp&gt;</v>
      </c>
    </row>
    <row r="11" spans="1:28">
      <c r="A11" s="50" t="s">
        <v>1267</v>
      </c>
      <c r="B11" s="50" t="str">
        <f t="shared" si="0"/>
        <v>9</v>
      </c>
      <c r="C11" s="50" t="str">
        <f t="shared" si="1"/>
        <v>400</v>
      </c>
      <c r="D11" s="44"/>
      <c r="E11" s="51">
        <v>9</v>
      </c>
      <c r="F11" s="51">
        <v>400</v>
      </c>
      <c r="G11" s="51">
        <v>46</v>
      </c>
      <c r="H11" s="52">
        <v>87</v>
      </c>
      <c r="I11" s="52">
        <v>87</v>
      </c>
      <c r="J11" s="56">
        <v>3</v>
      </c>
      <c r="K11" s="56">
        <v>3</v>
      </c>
      <c r="L11" s="56">
        <v>5</v>
      </c>
      <c r="M11" s="56">
        <f t="shared" si="2"/>
        <v>1</v>
      </c>
      <c r="N11" s="56">
        <v>0.8</v>
      </c>
      <c r="O11" s="56">
        <v>0.1</v>
      </c>
      <c r="P11" s="57">
        <v>49</v>
      </c>
      <c r="Q11" s="57">
        <v>10000</v>
      </c>
      <c r="R11" s="61">
        <v>26</v>
      </c>
      <c r="S11" s="61">
        <v>26</v>
      </c>
      <c r="T11" s="59">
        <v>64</v>
      </c>
      <c r="U11" s="58">
        <v>10001</v>
      </c>
      <c r="V11" s="59">
        <v>39</v>
      </c>
      <c r="W11" s="59">
        <v>39</v>
      </c>
      <c r="X11" s="60">
        <v>120</v>
      </c>
      <c r="Y11" s="60">
        <v>10002</v>
      </c>
      <c r="Z11" s="62">
        <v>52</v>
      </c>
      <c r="AA11" s="62">
        <v>52</v>
      </c>
      <c r="AB11" t="str">
        <f t="shared" si="3"/>
        <v>&lt;LevelUp level="9" exp="400" hunger="46" coinDL="87" coinUL="87"&gt;&lt;DrinkWater coinDL="3" coinUL="3" expN="5" expG="1" rate30="0.8" rateMore="0.1" /&gt;&lt;DailyGoal percent="0.3" coin="49" award="10000" expDL="26" expUL="26" /&gt;&lt;DailyGoal percent="0.6" coin="64" award="10001" expDL="39" expUL="39" /&gt;&lt;DailyGoal percent="1.0" coin="120" award="10002" expDL="52" expUL="52" /&gt;&lt;/LevelUp&gt;</v>
      </c>
    </row>
    <row r="12" spans="1:28">
      <c r="A12" s="50" t="s">
        <v>1268</v>
      </c>
      <c r="B12" s="50" t="str">
        <f t="shared" si="0"/>
        <v>10</v>
      </c>
      <c r="C12" s="50" t="str">
        <f t="shared" si="1"/>
        <v>485</v>
      </c>
      <c r="D12" s="44"/>
      <c r="E12" s="51">
        <v>10</v>
      </c>
      <c r="F12" s="51">
        <v>485</v>
      </c>
      <c r="G12" s="51">
        <v>48</v>
      </c>
      <c r="H12" s="52">
        <v>91</v>
      </c>
      <c r="I12" s="52">
        <v>91</v>
      </c>
      <c r="J12" s="56">
        <v>3</v>
      </c>
      <c r="K12" s="56">
        <v>3</v>
      </c>
      <c r="L12" s="56">
        <v>5</v>
      </c>
      <c r="M12" s="56">
        <f t="shared" si="2"/>
        <v>1</v>
      </c>
      <c r="N12" s="56">
        <v>0.8</v>
      </c>
      <c r="O12" s="56">
        <v>0.1</v>
      </c>
      <c r="P12" s="57">
        <v>49</v>
      </c>
      <c r="Q12" s="57">
        <v>10000</v>
      </c>
      <c r="R12" s="61">
        <v>28</v>
      </c>
      <c r="S12" s="61">
        <v>28</v>
      </c>
      <c r="T12" s="59">
        <v>65</v>
      </c>
      <c r="U12" s="58">
        <v>10001</v>
      </c>
      <c r="V12" s="59">
        <v>42</v>
      </c>
      <c r="W12" s="59">
        <v>42</v>
      </c>
      <c r="X12" s="60">
        <v>121</v>
      </c>
      <c r="Y12" s="60">
        <v>10002</v>
      </c>
      <c r="Z12" s="62">
        <v>56</v>
      </c>
      <c r="AA12" s="62">
        <v>56</v>
      </c>
      <c r="AB12" t="str">
        <f t="shared" si="3"/>
        <v>&lt;LevelUp level="10" exp="485" hunger="48" coinDL="91" coinUL="91"&gt;&lt;DrinkWater coinDL="3" coinUL="3" expN="5" expG="1" rate30="0.8" rateMore="0.1" /&gt;&lt;DailyGoal percent="0.3" coin="49" award="10000" expDL="28" expUL="28" /&gt;&lt;DailyGoal percent="0.6" coin="65" award="10001" expDL="42" expUL="42" /&gt;&lt;DailyGoal percent="1.0" coin="121" award="10002" expDL="56" expUL="56" /&gt;&lt;/LevelUp&gt;</v>
      </c>
    </row>
    <row r="13" spans="1:28">
      <c r="A13" s="50" t="s">
        <v>1269</v>
      </c>
      <c r="B13" s="50" t="str">
        <f t="shared" si="0"/>
        <v>11</v>
      </c>
      <c r="C13" s="50" t="str">
        <f t="shared" si="1"/>
        <v>560</v>
      </c>
      <c r="D13" s="44"/>
      <c r="E13" s="51">
        <v>11</v>
      </c>
      <c r="F13" s="51">
        <v>560</v>
      </c>
      <c r="G13" s="51">
        <v>50</v>
      </c>
      <c r="H13" s="52">
        <v>95</v>
      </c>
      <c r="I13" s="52">
        <v>95</v>
      </c>
      <c r="J13" s="56">
        <v>3</v>
      </c>
      <c r="K13" s="56">
        <v>3</v>
      </c>
      <c r="L13" s="56">
        <v>5</v>
      </c>
      <c r="M13" s="56">
        <f t="shared" si="2"/>
        <v>1</v>
      </c>
      <c r="N13" s="56">
        <v>0.8</v>
      </c>
      <c r="O13" s="56">
        <v>0.1</v>
      </c>
      <c r="P13" s="57">
        <v>50</v>
      </c>
      <c r="Q13" s="57">
        <v>10000</v>
      </c>
      <c r="R13" s="61">
        <v>30</v>
      </c>
      <c r="S13" s="61">
        <v>30</v>
      </c>
      <c r="T13" s="59">
        <v>66</v>
      </c>
      <c r="U13" s="58">
        <v>10001</v>
      </c>
      <c r="V13" s="59">
        <v>45</v>
      </c>
      <c r="W13" s="59">
        <v>45</v>
      </c>
      <c r="X13" s="60">
        <v>122</v>
      </c>
      <c r="Y13" s="60">
        <v>10002</v>
      </c>
      <c r="Z13" s="62">
        <v>60</v>
      </c>
      <c r="AA13" s="62">
        <v>60</v>
      </c>
      <c r="AB13" t="str">
        <f t="shared" si="3"/>
        <v>&lt;LevelUp level="11" exp="560" hunger="50" coinDL="95" coinUL="95"&gt;&lt;DrinkWater coinDL="3" coinUL="3" expN="5" expG="1" rate30="0.8" rateMore="0.1" /&gt;&lt;DailyGoal percent="0.3" coin="50" award="10000" expDL="30" expUL="30" /&gt;&lt;DailyGoal percent="0.6" coin="66" award="10001" expDL="45" expUL="45" /&gt;&lt;DailyGoal percent="1.0" coin="122" award="10002" expDL="60" expUL="60" /&gt;&lt;/LevelUp&gt;</v>
      </c>
    </row>
    <row r="14" spans="1:28">
      <c r="A14" s="50" t="s">
        <v>1270</v>
      </c>
      <c r="B14" s="50" t="str">
        <f t="shared" si="0"/>
        <v>12</v>
      </c>
      <c r="C14" s="50" t="str">
        <f t="shared" si="1"/>
        <v>720</v>
      </c>
      <c r="D14" s="44"/>
      <c r="E14" s="51">
        <v>12</v>
      </c>
      <c r="F14" s="51">
        <v>720</v>
      </c>
      <c r="G14" s="51">
        <v>52</v>
      </c>
      <c r="H14" s="52">
        <v>99</v>
      </c>
      <c r="I14" s="52">
        <v>99</v>
      </c>
      <c r="J14" s="56">
        <v>3</v>
      </c>
      <c r="K14" s="56">
        <v>3</v>
      </c>
      <c r="L14" s="56">
        <v>6</v>
      </c>
      <c r="M14" s="56">
        <f t="shared" si="2"/>
        <v>1</v>
      </c>
      <c r="N14" s="56">
        <v>0.8</v>
      </c>
      <c r="O14" s="56">
        <v>0.1</v>
      </c>
      <c r="P14" s="57">
        <v>51</v>
      </c>
      <c r="Q14" s="57">
        <v>10000</v>
      </c>
      <c r="R14" s="61">
        <v>32</v>
      </c>
      <c r="S14" s="61">
        <v>32</v>
      </c>
      <c r="T14" s="59">
        <v>66</v>
      </c>
      <c r="U14" s="58">
        <v>10001</v>
      </c>
      <c r="V14" s="59">
        <v>48</v>
      </c>
      <c r="W14" s="59">
        <v>48</v>
      </c>
      <c r="X14" s="60">
        <v>123</v>
      </c>
      <c r="Y14" s="60">
        <v>10002</v>
      </c>
      <c r="Z14" s="62">
        <v>64</v>
      </c>
      <c r="AA14" s="62">
        <v>64</v>
      </c>
      <c r="AB14" t="str">
        <f t="shared" si="3"/>
        <v>&lt;LevelUp level="12" exp="720" hunger="52" coinDL="99" coinUL="99"&gt;&lt;DrinkWater coinDL="3" coinUL="3" expN="6" expG="1" rate30="0.8" rateMore="0.1" /&gt;&lt;DailyGoal percent="0.3" coin="51" award="10000" expDL="32" expUL="32" /&gt;&lt;DailyGoal percent="0.6" coin="66" award="10001" expDL="48" expUL="48" /&gt;&lt;DailyGoal percent="1.0" coin="123" award="10002" expDL="64" expUL="64" /&gt;&lt;/LevelUp&gt;</v>
      </c>
    </row>
    <row r="15" spans="1:28">
      <c r="A15" s="50" t="s">
        <v>1271</v>
      </c>
      <c r="B15" s="50" t="str">
        <f t="shared" si="0"/>
        <v>13</v>
      </c>
      <c r="C15" s="50" t="str">
        <f t="shared" si="1"/>
        <v>820</v>
      </c>
      <c r="D15" s="44"/>
      <c r="E15" s="51">
        <v>13</v>
      </c>
      <c r="F15" s="51">
        <v>820</v>
      </c>
      <c r="G15" s="51">
        <v>54</v>
      </c>
      <c r="H15" s="52">
        <v>103</v>
      </c>
      <c r="I15" s="52">
        <v>103</v>
      </c>
      <c r="J15" s="56">
        <v>3</v>
      </c>
      <c r="K15" s="56">
        <v>3</v>
      </c>
      <c r="L15" s="56">
        <v>6</v>
      </c>
      <c r="M15" s="56">
        <f t="shared" si="2"/>
        <v>1</v>
      </c>
      <c r="N15" s="56">
        <v>0.8</v>
      </c>
      <c r="O15" s="56">
        <v>0.1</v>
      </c>
      <c r="P15" s="57">
        <v>52</v>
      </c>
      <c r="Q15" s="57">
        <v>10000</v>
      </c>
      <c r="R15" s="61">
        <v>34</v>
      </c>
      <c r="S15" s="61">
        <v>34</v>
      </c>
      <c r="T15" s="59">
        <v>67</v>
      </c>
      <c r="U15" s="58">
        <v>10001</v>
      </c>
      <c r="V15" s="59">
        <v>51</v>
      </c>
      <c r="W15" s="59">
        <v>51</v>
      </c>
      <c r="X15" s="60">
        <v>124</v>
      </c>
      <c r="Y15" s="60">
        <v>10002</v>
      </c>
      <c r="Z15" s="62">
        <v>68</v>
      </c>
      <c r="AA15" s="62">
        <v>68</v>
      </c>
      <c r="AB15" t="str">
        <f t="shared" si="3"/>
        <v>&lt;LevelUp level="13" exp="820" hunger="54" coinDL="103" coinUL="103"&gt;&lt;DrinkWater coinDL="3" coinUL="3" expN="6" expG="1" rate30="0.8" rateMore="0.1" /&gt;&lt;DailyGoal percent="0.3" coin="52" award="10000" expDL="34" expUL="34" /&gt;&lt;DailyGoal percent="0.6" coin="67" award="10001" expDL="51" expUL="51" /&gt;&lt;DailyGoal percent="1.0" coin="124" award="10002" expDL="68" expUL="68" /&gt;&lt;/LevelUp&gt;</v>
      </c>
    </row>
    <row r="16" spans="1:28">
      <c r="A16" s="50" t="s">
        <v>1272</v>
      </c>
      <c r="B16" s="50" t="str">
        <f t="shared" si="0"/>
        <v>14</v>
      </c>
      <c r="C16" s="50" t="str">
        <f t="shared" si="1"/>
        <v>920</v>
      </c>
      <c r="D16" s="44"/>
      <c r="E16" s="51">
        <v>14</v>
      </c>
      <c r="F16" s="51">
        <v>920</v>
      </c>
      <c r="G16" s="51">
        <v>56</v>
      </c>
      <c r="H16" s="52">
        <v>107</v>
      </c>
      <c r="I16" s="52">
        <v>107</v>
      </c>
      <c r="J16" s="56">
        <v>3</v>
      </c>
      <c r="K16" s="56">
        <v>3</v>
      </c>
      <c r="L16" s="56">
        <v>6</v>
      </c>
      <c r="M16" s="56">
        <f t="shared" si="2"/>
        <v>1</v>
      </c>
      <c r="N16" s="56">
        <v>0.8</v>
      </c>
      <c r="O16" s="56">
        <v>0.1</v>
      </c>
      <c r="P16" s="57">
        <v>53</v>
      </c>
      <c r="Q16" s="57">
        <v>10000</v>
      </c>
      <c r="R16" s="61">
        <v>36</v>
      </c>
      <c r="S16" s="61">
        <v>36</v>
      </c>
      <c r="T16" s="59">
        <v>68</v>
      </c>
      <c r="U16" s="58">
        <v>10001</v>
      </c>
      <c r="V16" s="59">
        <v>54</v>
      </c>
      <c r="W16" s="59">
        <v>54</v>
      </c>
      <c r="X16" s="60">
        <v>125</v>
      </c>
      <c r="Y16" s="60">
        <v>10002</v>
      </c>
      <c r="Z16" s="62">
        <v>72</v>
      </c>
      <c r="AA16" s="62">
        <v>72</v>
      </c>
      <c r="AB16" t="str">
        <f t="shared" si="3"/>
        <v>&lt;LevelUp level="14" exp="920" hunger="56" coinDL="107" coinUL="107"&gt;&lt;DrinkWater coinDL="3" coinUL="3" expN="6" expG="1" rate30="0.8" rateMore="0.1" /&gt;&lt;DailyGoal percent="0.3" coin="53" award="10000" expDL="36" expUL="36" /&gt;&lt;DailyGoal percent="0.6" coin="68" award="10001" expDL="54" expUL="54" /&gt;&lt;DailyGoal percent="1.0" coin="125" award="10002" expDL="72" expUL="72" /&gt;&lt;/LevelUp&gt;</v>
      </c>
    </row>
    <row r="17" spans="1:28">
      <c r="A17" s="50" t="s">
        <v>1273</v>
      </c>
      <c r="B17" s="50" t="str">
        <f t="shared" si="0"/>
        <v>15</v>
      </c>
      <c r="C17" s="50" t="str">
        <f t="shared" si="1"/>
        <v>1135</v>
      </c>
      <c r="D17" s="44"/>
      <c r="E17" s="51">
        <v>15</v>
      </c>
      <c r="F17" s="51">
        <v>1135</v>
      </c>
      <c r="G17" s="51">
        <v>58</v>
      </c>
      <c r="H17" s="52">
        <v>111</v>
      </c>
      <c r="I17" s="52">
        <v>111</v>
      </c>
      <c r="J17" s="56">
        <v>3</v>
      </c>
      <c r="K17" s="56">
        <v>3</v>
      </c>
      <c r="L17" s="56">
        <v>7</v>
      </c>
      <c r="M17" s="56">
        <f t="shared" si="2"/>
        <v>2</v>
      </c>
      <c r="N17" s="56">
        <v>0.8</v>
      </c>
      <c r="O17" s="56">
        <v>0.1</v>
      </c>
      <c r="P17" s="57">
        <v>53</v>
      </c>
      <c r="Q17" s="57">
        <v>10000</v>
      </c>
      <c r="R17" s="61">
        <v>38</v>
      </c>
      <c r="S17" s="61">
        <v>38</v>
      </c>
      <c r="T17" s="59">
        <v>69</v>
      </c>
      <c r="U17" s="58">
        <v>10001</v>
      </c>
      <c r="V17" s="59">
        <v>57</v>
      </c>
      <c r="W17" s="59">
        <v>57</v>
      </c>
      <c r="X17" s="60">
        <v>126</v>
      </c>
      <c r="Y17" s="60">
        <v>10002</v>
      </c>
      <c r="Z17" s="62">
        <v>76</v>
      </c>
      <c r="AA17" s="62">
        <v>76</v>
      </c>
      <c r="AB17" t="str">
        <f t="shared" si="3"/>
        <v>&lt;LevelUp level="15" exp="1135" hunger="58" coinDL="111" coinUL="111"&gt;&lt;DrinkWater coinDL="3" coinUL="3" expN="7" expG="2" rate30="0.8" rateMore="0.1" /&gt;&lt;DailyGoal percent="0.3" coin="53" award="10000" expDL="38" expUL="38" /&gt;&lt;DailyGoal percent="0.6" coin="69" award="10001" expDL="57" expUL="57" /&gt;&lt;DailyGoal percent="1.0" coin="126" award="10002" expDL="76" expUL="76" /&gt;&lt;/LevelUp&gt;</v>
      </c>
    </row>
    <row r="18" spans="1:28">
      <c r="A18" s="50" t="s">
        <v>1274</v>
      </c>
      <c r="B18" s="50" t="str">
        <f t="shared" si="0"/>
        <v>16</v>
      </c>
      <c r="C18" s="50" t="str">
        <f t="shared" si="1"/>
        <v>1250</v>
      </c>
      <c r="D18" s="44"/>
      <c r="E18" s="51">
        <v>16</v>
      </c>
      <c r="F18" s="51">
        <v>1250</v>
      </c>
      <c r="G18" s="51">
        <v>60</v>
      </c>
      <c r="H18" s="52">
        <v>115</v>
      </c>
      <c r="I18" s="52">
        <v>115</v>
      </c>
      <c r="J18" s="56">
        <v>4</v>
      </c>
      <c r="K18" s="56">
        <v>4</v>
      </c>
      <c r="L18" s="56">
        <v>7</v>
      </c>
      <c r="M18" s="56">
        <f t="shared" si="2"/>
        <v>2</v>
      </c>
      <c r="N18" s="56">
        <v>0.8</v>
      </c>
      <c r="O18" s="56">
        <v>0.1</v>
      </c>
      <c r="P18" s="57">
        <v>54</v>
      </c>
      <c r="Q18" s="57">
        <v>10000</v>
      </c>
      <c r="R18" s="61">
        <v>40</v>
      </c>
      <c r="S18" s="61">
        <v>40</v>
      </c>
      <c r="T18" s="59">
        <v>70</v>
      </c>
      <c r="U18" s="58">
        <v>10001</v>
      </c>
      <c r="V18" s="59">
        <v>60</v>
      </c>
      <c r="W18" s="59">
        <v>60</v>
      </c>
      <c r="X18" s="60">
        <v>128</v>
      </c>
      <c r="Y18" s="60">
        <v>10002</v>
      </c>
      <c r="Z18" s="62">
        <v>80</v>
      </c>
      <c r="AA18" s="62">
        <v>80</v>
      </c>
      <c r="AB18" t="str">
        <f t="shared" si="3"/>
        <v>&lt;LevelUp level="16" exp="1250" hunger="60" coinDL="115" coinUL="115"&gt;&lt;DrinkWater coinDL="4" coinUL="4" expN="7" expG="2" rate30="0.8" rateMore="0.1" /&gt;&lt;DailyGoal percent="0.3" coin="54" award="10000" expDL="40" expUL="40" /&gt;&lt;DailyGoal percent="0.6" coin="70" award="10001" expDL="60" expUL="60" /&gt;&lt;DailyGoal percent="1.0" coin="128" award="10002" expDL="80" expUL="80" /&gt;&lt;/LevelUp&gt;</v>
      </c>
    </row>
    <row r="19" spans="1:28">
      <c r="A19" s="50" t="s">
        <v>1275</v>
      </c>
      <c r="B19" s="50" t="str">
        <f t="shared" si="0"/>
        <v>17</v>
      </c>
      <c r="C19" s="50" t="str">
        <f t="shared" si="1"/>
        <v>1380</v>
      </c>
      <c r="D19" s="44"/>
      <c r="E19" s="51">
        <v>17</v>
      </c>
      <c r="F19" s="51">
        <v>1380</v>
      </c>
      <c r="G19" s="51">
        <v>62</v>
      </c>
      <c r="H19" s="52">
        <v>119</v>
      </c>
      <c r="I19" s="52">
        <v>119</v>
      </c>
      <c r="J19" s="56">
        <v>4</v>
      </c>
      <c r="K19" s="56">
        <v>4</v>
      </c>
      <c r="L19" s="56">
        <v>7</v>
      </c>
      <c r="M19" s="56">
        <f t="shared" si="2"/>
        <v>2</v>
      </c>
      <c r="N19" s="56">
        <v>0.8</v>
      </c>
      <c r="O19" s="56">
        <v>0.1</v>
      </c>
      <c r="P19" s="57">
        <v>55</v>
      </c>
      <c r="Q19" s="57">
        <v>10000</v>
      </c>
      <c r="R19" s="61">
        <v>42</v>
      </c>
      <c r="S19" s="61">
        <v>42</v>
      </c>
      <c r="T19" s="59">
        <v>71</v>
      </c>
      <c r="U19" s="58">
        <v>10001</v>
      </c>
      <c r="V19" s="59">
        <v>63</v>
      </c>
      <c r="W19" s="59">
        <v>63</v>
      </c>
      <c r="X19" s="60">
        <v>128</v>
      </c>
      <c r="Y19" s="60">
        <v>10002</v>
      </c>
      <c r="Z19" s="62">
        <v>84</v>
      </c>
      <c r="AA19" s="62">
        <v>84</v>
      </c>
      <c r="AB19" t="str">
        <f t="shared" si="3"/>
        <v>&lt;LevelUp level="17" exp="1380" hunger="62" coinDL="119" coinUL="119"&gt;&lt;DrinkWater coinDL="4" coinUL="4" expN="7" expG="2" rate30="0.8" rateMore="0.1" /&gt;&lt;DailyGoal percent="0.3" coin="55" award="10000" expDL="42" expUL="42" /&gt;&lt;DailyGoal percent="0.6" coin="71" award="10001" expDL="63" expUL="63" /&gt;&lt;DailyGoal percent="1.0" coin="128" award="10002" expDL="84" expUL="84" /&gt;&lt;/LevelUp&gt;</v>
      </c>
    </row>
    <row r="20" spans="1:28">
      <c r="A20" s="50" t="s">
        <v>1276</v>
      </c>
      <c r="B20" s="50" t="str">
        <f t="shared" si="0"/>
        <v>18</v>
      </c>
      <c r="C20" s="50" t="str">
        <f t="shared" si="1"/>
        <v>1660</v>
      </c>
      <c r="D20" s="44"/>
      <c r="E20" s="51">
        <v>18</v>
      </c>
      <c r="F20" s="51">
        <v>1660</v>
      </c>
      <c r="G20" s="51">
        <v>64</v>
      </c>
      <c r="H20" s="52">
        <v>124</v>
      </c>
      <c r="I20" s="52">
        <v>124</v>
      </c>
      <c r="J20" s="56">
        <v>4</v>
      </c>
      <c r="K20" s="56">
        <v>4</v>
      </c>
      <c r="L20" s="56">
        <v>8</v>
      </c>
      <c r="M20" s="56">
        <f t="shared" si="2"/>
        <v>2</v>
      </c>
      <c r="N20" s="56">
        <v>0.8</v>
      </c>
      <c r="O20" s="56">
        <v>0.1</v>
      </c>
      <c r="P20" s="57">
        <v>55</v>
      </c>
      <c r="Q20" s="57">
        <v>10000</v>
      </c>
      <c r="R20" s="61">
        <v>44</v>
      </c>
      <c r="S20" s="61">
        <v>44</v>
      </c>
      <c r="T20" s="59">
        <v>71</v>
      </c>
      <c r="U20" s="58">
        <v>10001</v>
      </c>
      <c r="V20" s="59">
        <v>66</v>
      </c>
      <c r="W20" s="59">
        <v>66</v>
      </c>
      <c r="X20" s="60">
        <v>129</v>
      </c>
      <c r="Y20" s="60">
        <v>10002</v>
      </c>
      <c r="Z20" s="62">
        <v>88</v>
      </c>
      <c r="AA20" s="62">
        <v>88</v>
      </c>
      <c r="AB20" t="str">
        <f t="shared" si="3"/>
        <v>&lt;LevelUp level="18" exp="1660" hunger="64" coinDL="124" coinUL="124"&gt;&lt;DrinkWater coinDL="4" coinUL="4" expN="8" expG="2" rate30="0.8" rateMore="0.1" /&gt;&lt;DailyGoal percent="0.3" coin="55" award="10000" expDL="44" expUL="44" /&gt;&lt;DailyGoal percent="0.6" coin="71" award="10001" expDL="66" expUL="66" /&gt;&lt;DailyGoal percent="1.0" coin="129" award="10002" expDL="88" expUL="88" /&gt;&lt;/LevelUp&gt;</v>
      </c>
    </row>
    <row r="21" spans="1:28">
      <c r="A21" s="50" t="s">
        <v>1277</v>
      </c>
      <c r="B21" s="50" t="str">
        <f t="shared" si="0"/>
        <v>19</v>
      </c>
      <c r="C21" s="50" t="str">
        <f t="shared" si="1"/>
        <v>1810</v>
      </c>
      <c r="D21" s="44"/>
      <c r="E21" s="51">
        <v>19</v>
      </c>
      <c r="F21" s="51">
        <v>1810</v>
      </c>
      <c r="G21" s="51">
        <v>66</v>
      </c>
      <c r="H21" s="52">
        <v>128</v>
      </c>
      <c r="I21" s="52">
        <v>128</v>
      </c>
      <c r="J21" s="56">
        <v>4</v>
      </c>
      <c r="K21" s="56">
        <v>4</v>
      </c>
      <c r="L21" s="56">
        <v>8</v>
      </c>
      <c r="M21" s="56">
        <f t="shared" si="2"/>
        <v>2</v>
      </c>
      <c r="N21" s="56">
        <v>0.8</v>
      </c>
      <c r="O21" s="56">
        <v>0.1</v>
      </c>
      <c r="P21" s="57">
        <v>56</v>
      </c>
      <c r="Q21" s="57">
        <v>10000</v>
      </c>
      <c r="R21" s="61">
        <v>46</v>
      </c>
      <c r="S21" s="61">
        <v>46</v>
      </c>
      <c r="T21" s="59">
        <v>72</v>
      </c>
      <c r="U21" s="58">
        <v>10001</v>
      </c>
      <c r="V21" s="59">
        <v>69</v>
      </c>
      <c r="W21" s="59">
        <v>69</v>
      </c>
      <c r="X21" s="60">
        <v>130</v>
      </c>
      <c r="Y21" s="60">
        <v>10002</v>
      </c>
      <c r="Z21" s="62">
        <v>92</v>
      </c>
      <c r="AA21" s="62">
        <v>92</v>
      </c>
      <c r="AB21" t="str">
        <f t="shared" si="3"/>
        <v>&lt;LevelUp level="19" exp="1810" hunger="66" coinDL="128" coinUL="128"&gt;&lt;DrinkWater coinDL="4" coinUL="4" expN="8" expG="2" rate30="0.8" rateMore="0.1" /&gt;&lt;DailyGoal percent="0.3" coin="56" award="10000" expDL="46" expUL="46" /&gt;&lt;DailyGoal percent="0.6" coin="72" award="10001" expDL="69" expUL="69" /&gt;&lt;DailyGoal percent="1.0" coin="130" award="10002" expDL="92" expUL="92" /&gt;&lt;/LevelUp&gt;</v>
      </c>
    </row>
    <row r="22" spans="1:28">
      <c r="A22" s="50" t="s">
        <v>1278</v>
      </c>
      <c r="B22" s="50" t="str">
        <f t="shared" si="0"/>
        <v>20</v>
      </c>
      <c r="C22" s="50" t="str">
        <f t="shared" si="1"/>
        <v>1970</v>
      </c>
      <c r="D22" s="44"/>
      <c r="E22" s="51">
        <v>20</v>
      </c>
      <c r="F22" s="51">
        <v>1970</v>
      </c>
      <c r="G22" s="51">
        <v>68</v>
      </c>
      <c r="H22" s="52">
        <v>132</v>
      </c>
      <c r="I22" s="52">
        <v>132</v>
      </c>
      <c r="J22" s="56">
        <v>4</v>
      </c>
      <c r="K22" s="56">
        <v>4</v>
      </c>
      <c r="L22" s="56">
        <v>8</v>
      </c>
      <c r="M22" s="56">
        <f t="shared" si="2"/>
        <v>2</v>
      </c>
      <c r="N22" s="56">
        <v>0.8</v>
      </c>
      <c r="O22" s="56">
        <v>0.1</v>
      </c>
      <c r="P22" s="57">
        <v>57</v>
      </c>
      <c r="Q22" s="57">
        <v>10000</v>
      </c>
      <c r="R22" s="61">
        <v>48</v>
      </c>
      <c r="S22" s="61">
        <v>48</v>
      </c>
      <c r="T22" s="59">
        <v>73</v>
      </c>
      <c r="U22" s="58">
        <v>10001</v>
      </c>
      <c r="V22" s="59">
        <v>72</v>
      </c>
      <c r="W22" s="59">
        <v>72</v>
      </c>
      <c r="X22" s="60">
        <v>131</v>
      </c>
      <c r="Y22" s="60">
        <v>10002</v>
      </c>
      <c r="Z22" s="62">
        <v>96</v>
      </c>
      <c r="AA22" s="62">
        <v>96</v>
      </c>
      <c r="AB22" t="str">
        <f t="shared" si="3"/>
        <v>&lt;LevelUp level="20" exp="1970" hunger="68" coinDL="132" coinUL="132"&gt;&lt;DrinkWater coinDL="4" coinUL="4" expN="8" expG="2" rate30="0.8" rateMore="0.1" /&gt;&lt;DailyGoal percent="0.3" coin="57" award="10000" expDL="48" expUL="48" /&gt;&lt;DailyGoal percent="0.6" coin="73" award="10001" expDL="72" expUL="72" /&gt;&lt;DailyGoal percent="1.0" coin="131" award="10002" expDL="96" expUL="96" /&gt;&lt;/LevelUp&gt;</v>
      </c>
    </row>
    <row r="23" spans="1:28">
      <c r="A23" s="50" t="s">
        <v>1279</v>
      </c>
      <c r="B23" s="50" t="str">
        <f t="shared" si="0"/>
        <v>21</v>
      </c>
      <c r="C23" s="50" t="str">
        <f t="shared" si="1"/>
        <v>2320</v>
      </c>
      <c r="D23" s="44"/>
      <c r="E23" s="51">
        <v>21</v>
      </c>
      <c r="F23" s="51">
        <v>2320</v>
      </c>
      <c r="G23" s="51">
        <v>70</v>
      </c>
      <c r="H23" s="52">
        <v>137</v>
      </c>
      <c r="I23" s="52">
        <v>137</v>
      </c>
      <c r="J23" s="56">
        <v>4</v>
      </c>
      <c r="K23" s="56">
        <v>4</v>
      </c>
      <c r="L23" s="56">
        <v>9</v>
      </c>
      <c r="M23" s="56">
        <f t="shared" si="2"/>
        <v>2</v>
      </c>
      <c r="N23" s="56">
        <v>0.8</v>
      </c>
      <c r="O23" s="56">
        <v>0.1</v>
      </c>
      <c r="P23" s="57">
        <v>57</v>
      </c>
      <c r="Q23" s="57">
        <v>10000</v>
      </c>
      <c r="R23" s="61">
        <v>50</v>
      </c>
      <c r="S23" s="61">
        <v>50</v>
      </c>
      <c r="T23" s="59">
        <v>74</v>
      </c>
      <c r="U23" s="58">
        <v>10001</v>
      </c>
      <c r="V23" s="59">
        <v>75</v>
      </c>
      <c r="W23" s="59">
        <v>75</v>
      </c>
      <c r="X23" s="60">
        <v>132</v>
      </c>
      <c r="Y23" s="60">
        <v>10002</v>
      </c>
      <c r="Z23" s="62">
        <v>100</v>
      </c>
      <c r="AA23" s="62">
        <v>100</v>
      </c>
      <c r="AB23" t="str">
        <f t="shared" si="3"/>
        <v>&lt;LevelUp level="21" exp="2320" hunger="70" coinDL="137" coinUL="137"&gt;&lt;DrinkWater coinDL="4" coinUL="4" expN="9" expG="2" rate30="0.8" rateMore="0.1" /&gt;&lt;DailyGoal percent="0.3" coin="57" award="10000" expDL="50" expUL="50" /&gt;&lt;DailyGoal percent="0.6" coin="74" award="10001" expDL="75" expUL="75" /&gt;&lt;DailyGoal percent="1.0" coin="132" award="10002" expDL="100" expUL="100" /&gt;&lt;/LevelUp&gt;</v>
      </c>
    </row>
    <row r="24" spans="1:28">
      <c r="A24" s="50" t="s">
        <v>1280</v>
      </c>
      <c r="B24" s="50" t="str">
        <f t="shared" si="0"/>
        <v>22</v>
      </c>
      <c r="C24" s="50" t="str">
        <f t="shared" si="1"/>
        <v>2500</v>
      </c>
      <c r="D24" s="44"/>
      <c r="E24" s="51">
        <v>22</v>
      </c>
      <c r="F24" s="51">
        <v>2500</v>
      </c>
      <c r="G24" s="51">
        <v>72</v>
      </c>
      <c r="H24" s="52">
        <v>141</v>
      </c>
      <c r="I24" s="52">
        <v>141</v>
      </c>
      <c r="J24" s="56">
        <v>4</v>
      </c>
      <c r="K24" s="56">
        <v>4</v>
      </c>
      <c r="L24" s="56">
        <v>9</v>
      </c>
      <c r="M24" s="56">
        <f t="shared" si="2"/>
        <v>2</v>
      </c>
      <c r="N24" s="56">
        <v>0.8</v>
      </c>
      <c r="O24" s="56">
        <v>0.1</v>
      </c>
      <c r="P24" s="57">
        <v>58</v>
      </c>
      <c r="Q24" s="57">
        <v>10000</v>
      </c>
      <c r="R24" s="61">
        <v>52</v>
      </c>
      <c r="S24" s="61">
        <v>52</v>
      </c>
      <c r="T24" s="59">
        <v>74</v>
      </c>
      <c r="U24" s="58">
        <v>10001</v>
      </c>
      <c r="V24" s="59">
        <v>78</v>
      </c>
      <c r="W24" s="59">
        <v>78</v>
      </c>
      <c r="X24" s="60">
        <v>133</v>
      </c>
      <c r="Y24" s="60">
        <v>10002</v>
      </c>
      <c r="Z24" s="62">
        <v>104</v>
      </c>
      <c r="AA24" s="62">
        <v>104</v>
      </c>
      <c r="AB24" t="str">
        <f t="shared" si="3"/>
        <v>&lt;LevelUp level="22" exp="2500" hunger="72" coinDL="141" coinUL="141"&gt;&lt;DrinkWater coinDL="4" coinUL="4" expN="9" expG="2" rate30="0.8" rateMore="0.1" /&gt;&lt;DailyGoal percent="0.3" coin="58" award="10000" expDL="52" expUL="52" /&gt;&lt;DailyGoal percent="0.6" coin="74" award="10001" expDL="78" expUL="78" /&gt;&lt;DailyGoal percent="1.0" coin="133" award="10002" expDL="104" expUL="104" /&gt;&lt;/LevelUp&gt;</v>
      </c>
    </row>
    <row r="25" spans="1:28">
      <c r="A25" s="50" t="s">
        <v>1281</v>
      </c>
      <c r="B25" s="50" t="str">
        <f t="shared" si="0"/>
        <v>23</v>
      </c>
      <c r="C25" s="50" t="str">
        <f t="shared" si="1"/>
        <v>2700</v>
      </c>
      <c r="D25" s="44"/>
      <c r="E25" s="51">
        <v>23</v>
      </c>
      <c r="F25" s="51">
        <v>2700</v>
      </c>
      <c r="G25" s="51">
        <v>74</v>
      </c>
      <c r="H25" s="52">
        <v>146</v>
      </c>
      <c r="I25" s="52">
        <v>146</v>
      </c>
      <c r="J25" s="56">
        <v>4</v>
      </c>
      <c r="K25" s="56">
        <v>4</v>
      </c>
      <c r="L25" s="56">
        <v>9</v>
      </c>
      <c r="M25" s="56">
        <f t="shared" si="2"/>
        <v>2</v>
      </c>
      <c r="N25" s="56">
        <v>0.8</v>
      </c>
      <c r="O25" s="56">
        <v>0.1</v>
      </c>
      <c r="P25" s="57">
        <v>59</v>
      </c>
      <c r="Q25" s="57">
        <v>10000</v>
      </c>
      <c r="R25" s="61">
        <v>54</v>
      </c>
      <c r="S25" s="61">
        <v>54</v>
      </c>
      <c r="T25" s="59">
        <v>75</v>
      </c>
      <c r="U25" s="58">
        <v>10001</v>
      </c>
      <c r="V25" s="59">
        <v>81</v>
      </c>
      <c r="W25" s="59">
        <v>81</v>
      </c>
      <c r="X25" s="60">
        <v>134</v>
      </c>
      <c r="Y25" s="60">
        <v>10002</v>
      </c>
      <c r="Z25" s="62">
        <v>108</v>
      </c>
      <c r="AA25" s="62">
        <v>108</v>
      </c>
      <c r="AB25" t="str">
        <f t="shared" si="3"/>
        <v>&lt;LevelUp level="23" exp="2700" hunger="74" coinDL="146" coinUL="146"&gt;&lt;DrinkWater coinDL="4" coinUL="4" expN="9" expG="2" rate30="0.8" rateMore="0.1" /&gt;&lt;DailyGoal percent="0.3" coin="59" award="10000" expDL="54" expUL="54" /&gt;&lt;DailyGoal percent="0.6" coin="75" award="10001" expDL="81" expUL="81" /&gt;&lt;DailyGoal percent="1.0" coin="134" award="10002" expDL="108" expUL="108" /&gt;&lt;/LevelUp&gt;</v>
      </c>
    </row>
    <row r="26" spans="1:28">
      <c r="A26" s="50" t="s">
        <v>1282</v>
      </c>
      <c r="B26" s="50" t="str">
        <f t="shared" si="0"/>
        <v>24</v>
      </c>
      <c r="C26" s="50" t="str">
        <f t="shared" si="1"/>
        <v>3110</v>
      </c>
      <c r="D26" s="44"/>
      <c r="E26" s="51">
        <v>24</v>
      </c>
      <c r="F26" s="51">
        <v>3110</v>
      </c>
      <c r="G26" s="51">
        <v>76</v>
      </c>
      <c r="H26" s="52">
        <v>150</v>
      </c>
      <c r="I26" s="52">
        <v>150</v>
      </c>
      <c r="J26" s="56">
        <v>4</v>
      </c>
      <c r="K26" s="56">
        <v>4</v>
      </c>
      <c r="L26" s="56">
        <v>10</v>
      </c>
      <c r="M26" s="56">
        <f t="shared" si="2"/>
        <v>2</v>
      </c>
      <c r="N26" s="56">
        <v>0.8</v>
      </c>
      <c r="O26" s="56">
        <v>0.1</v>
      </c>
      <c r="P26" s="57">
        <v>59</v>
      </c>
      <c r="Q26" s="57">
        <v>10000</v>
      </c>
      <c r="R26" s="61">
        <v>56</v>
      </c>
      <c r="S26" s="61">
        <v>56</v>
      </c>
      <c r="T26" s="59">
        <v>76</v>
      </c>
      <c r="U26" s="58">
        <v>10001</v>
      </c>
      <c r="V26" s="59">
        <v>84</v>
      </c>
      <c r="W26" s="59">
        <v>84</v>
      </c>
      <c r="X26" s="60">
        <v>135</v>
      </c>
      <c r="Y26" s="60">
        <v>10002</v>
      </c>
      <c r="Z26" s="62">
        <v>112</v>
      </c>
      <c r="AA26" s="62">
        <v>112</v>
      </c>
      <c r="AB26" t="str">
        <f t="shared" si="3"/>
        <v>&lt;LevelUp level="24" exp="3110" hunger="76" coinDL="150" coinUL="150"&gt;&lt;DrinkWater coinDL="4" coinUL="4" expN="10" expG="2" rate30="0.8" rateMore="0.1" /&gt;&lt;DailyGoal percent="0.3" coin="59" award="10000" expDL="56" expUL="56" /&gt;&lt;DailyGoal percent="0.6" coin="76" award="10001" expDL="84" expUL="84" /&gt;&lt;DailyGoal percent="1.0" coin="135" award="10002" expDL="112" expUL="112" /&gt;&lt;/LevelUp&gt;</v>
      </c>
    </row>
    <row r="27" spans="1:28">
      <c r="A27" s="50" t="s">
        <v>1283</v>
      </c>
      <c r="B27" s="50" t="str">
        <f t="shared" si="0"/>
        <v>25</v>
      </c>
      <c r="C27" s="50" t="str">
        <f t="shared" si="1"/>
        <v>3330</v>
      </c>
      <c r="D27" s="44"/>
      <c r="E27" s="51">
        <v>25</v>
      </c>
      <c r="F27" s="51">
        <v>3330</v>
      </c>
      <c r="G27" s="51">
        <v>78</v>
      </c>
      <c r="H27" s="52">
        <v>155</v>
      </c>
      <c r="I27" s="52">
        <v>155</v>
      </c>
      <c r="J27" s="56">
        <v>4</v>
      </c>
      <c r="K27" s="56">
        <v>4</v>
      </c>
      <c r="L27" s="56">
        <v>10</v>
      </c>
      <c r="M27" s="56">
        <f t="shared" si="2"/>
        <v>2</v>
      </c>
      <c r="N27" s="56">
        <v>0.8</v>
      </c>
      <c r="O27" s="56">
        <v>0.1</v>
      </c>
      <c r="P27" s="57">
        <v>60</v>
      </c>
      <c r="Q27" s="57">
        <v>10000</v>
      </c>
      <c r="R27" s="61">
        <v>58</v>
      </c>
      <c r="S27" s="61">
        <v>58</v>
      </c>
      <c r="T27" s="59">
        <v>76</v>
      </c>
      <c r="U27" s="58">
        <v>10001</v>
      </c>
      <c r="V27" s="59">
        <v>87</v>
      </c>
      <c r="W27" s="59">
        <v>87</v>
      </c>
      <c r="X27" s="60">
        <v>136</v>
      </c>
      <c r="Y27" s="60">
        <v>10002</v>
      </c>
      <c r="Z27" s="62">
        <v>116</v>
      </c>
      <c r="AA27" s="62">
        <v>116</v>
      </c>
      <c r="AB27" t="str">
        <f t="shared" si="3"/>
        <v>&lt;LevelUp level="25" exp="3330" hunger="78" coinDL="155" coinUL="155"&gt;&lt;DrinkWater coinDL="4" coinUL="4" expN="10" expG="2" rate30="0.8" rateMore="0.1" /&gt;&lt;DailyGoal percent="0.3" coin="60" award="10000" expDL="58" expUL="58" /&gt;&lt;DailyGoal percent="0.6" coin="76" award="10001" expDL="87" expUL="87" /&gt;&lt;DailyGoal percent="1.0" coin="136" award="10002" expDL="116" expUL="116" /&gt;&lt;/LevelUp&gt;</v>
      </c>
    </row>
    <row r="28" spans="1:28">
      <c r="A28" s="50" t="s">
        <v>1284</v>
      </c>
      <c r="B28" s="50" t="str">
        <f t="shared" si="0"/>
        <v>26</v>
      </c>
      <c r="C28" s="50" t="str">
        <f t="shared" si="1"/>
        <v>3565</v>
      </c>
      <c r="D28" s="44"/>
      <c r="E28" s="51">
        <v>26</v>
      </c>
      <c r="F28" s="51">
        <v>3565</v>
      </c>
      <c r="G28" s="51">
        <v>80</v>
      </c>
      <c r="H28" s="52">
        <v>159</v>
      </c>
      <c r="I28" s="52">
        <v>159</v>
      </c>
      <c r="J28" s="56">
        <v>4</v>
      </c>
      <c r="K28" s="56">
        <v>4</v>
      </c>
      <c r="L28" s="56">
        <v>10</v>
      </c>
      <c r="M28" s="56">
        <f t="shared" si="2"/>
        <v>2</v>
      </c>
      <c r="N28" s="56">
        <v>0.8</v>
      </c>
      <c r="O28" s="56">
        <v>0.1</v>
      </c>
      <c r="P28" s="57">
        <v>60</v>
      </c>
      <c r="Q28" s="57">
        <v>10000</v>
      </c>
      <c r="R28" s="61">
        <v>60</v>
      </c>
      <c r="S28" s="61">
        <v>60</v>
      </c>
      <c r="T28" s="59">
        <v>77</v>
      </c>
      <c r="U28" s="58">
        <v>10001</v>
      </c>
      <c r="V28" s="59">
        <v>90</v>
      </c>
      <c r="W28" s="59">
        <v>90</v>
      </c>
      <c r="X28" s="60">
        <v>136</v>
      </c>
      <c r="Y28" s="60">
        <v>10002</v>
      </c>
      <c r="Z28" s="62">
        <v>120</v>
      </c>
      <c r="AA28" s="62">
        <v>120</v>
      </c>
      <c r="AB28" t="str">
        <f t="shared" si="3"/>
        <v>&lt;LevelUp level="26" exp="3565" hunger="80" coinDL="159" coinUL="159"&gt;&lt;DrinkWater coinDL="4" coinUL="4" expN="10" expG="2" rate30="0.8" rateMore="0.1" /&gt;&lt;DailyGoal percent="0.3" coin="60" award="10000" expDL="60" expUL="60" /&gt;&lt;DailyGoal percent="0.6" coin="77" award="10001" expDL="90" expUL="90" /&gt;&lt;DailyGoal percent="1.0" coin="136" award="10002" expDL="120" expUL="120" /&gt;&lt;/LevelUp&gt;</v>
      </c>
    </row>
    <row r="29" spans="1:28">
      <c r="A29" s="50" t="s">
        <v>1285</v>
      </c>
      <c r="B29" s="50" t="str">
        <f t="shared" si="0"/>
        <v>27</v>
      </c>
      <c r="C29" s="50" t="str">
        <f t="shared" si="1"/>
        <v>4060</v>
      </c>
      <c r="D29" s="44"/>
      <c r="E29" s="51">
        <v>27</v>
      </c>
      <c r="F29" s="51">
        <v>4060</v>
      </c>
      <c r="G29" s="51">
        <v>82</v>
      </c>
      <c r="H29" s="52">
        <v>164</v>
      </c>
      <c r="I29" s="52">
        <v>164</v>
      </c>
      <c r="J29" s="56">
        <v>4</v>
      </c>
      <c r="K29" s="56">
        <v>4</v>
      </c>
      <c r="L29" s="56">
        <v>11</v>
      </c>
      <c r="M29" s="56">
        <f t="shared" si="2"/>
        <v>2</v>
      </c>
      <c r="N29" s="56">
        <v>0.8</v>
      </c>
      <c r="O29" s="56">
        <v>0.1</v>
      </c>
      <c r="P29" s="57">
        <v>61</v>
      </c>
      <c r="Q29" s="57">
        <v>10000</v>
      </c>
      <c r="R29" s="61">
        <v>62</v>
      </c>
      <c r="S29" s="61">
        <v>62</v>
      </c>
      <c r="T29" s="59">
        <v>78</v>
      </c>
      <c r="U29" s="58">
        <v>10001</v>
      </c>
      <c r="V29" s="59">
        <v>93</v>
      </c>
      <c r="W29" s="59">
        <v>93</v>
      </c>
      <c r="X29" s="60">
        <v>137</v>
      </c>
      <c r="Y29" s="60">
        <v>10002</v>
      </c>
      <c r="Z29" s="62">
        <v>124</v>
      </c>
      <c r="AA29" s="62">
        <v>124</v>
      </c>
      <c r="AB29" t="str">
        <f t="shared" si="3"/>
        <v>&lt;LevelUp level="27" exp="4060" hunger="82" coinDL="164" coinUL="164"&gt;&lt;DrinkWater coinDL="4" coinUL="4" expN="11" expG="2" rate30="0.8" rateMore="0.1" /&gt;&lt;DailyGoal percent="0.3" coin="61" award="10000" expDL="62" expUL="62" /&gt;&lt;DailyGoal percent="0.6" coin="78" award="10001" expDL="93" expUL="93" /&gt;&lt;DailyGoal percent="1.0" coin="137" award="10002" expDL="124" expUL="124" /&gt;&lt;/LevelUp&gt;</v>
      </c>
    </row>
    <row r="30" spans="1:28">
      <c r="A30" s="50" t="s">
        <v>1286</v>
      </c>
      <c r="B30" s="50" t="str">
        <f t="shared" si="0"/>
        <v>28</v>
      </c>
      <c r="C30" s="50" t="str">
        <f t="shared" si="1"/>
        <v>4320</v>
      </c>
      <c r="D30" s="44"/>
      <c r="E30" s="51">
        <v>28</v>
      </c>
      <c r="F30" s="51">
        <v>4320</v>
      </c>
      <c r="G30" s="51">
        <v>84</v>
      </c>
      <c r="H30" s="52">
        <v>169</v>
      </c>
      <c r="I30" s="52">
        <v>169</v>
      </c>
      <c r="J30" s="56">
        <v>4</v>
      </c>
      <c r="K30" s="56">
        <v>4</v>
      </c>
      <c r="L30" s="56">
        <v>11</v>
      </c>
      <c r="M30" s="56">
        <f t="shared" si="2"/>
        <v>2</v>
      </c>
      <c r="N30" s="56">
        <v>0.8</v>
      </c>
      <c r="O30" s="56">
        <v>0.1</v>
      </c>
      <c r="P30" s="57">
        <v>61</v>
      </c>
      <c r="Q30" s="57">
        <v>10000</v>
      </c>
      <c r="R30" s="61">
        <v>64</v>
      </c>
      <c r="S30" s="61">
        <v>64</v>
      </c>
      <c r="T30" s="59">
        <v>78</v>
      </c>
      <c r="U30" s="58">
        <v>10001</v>
      </c>
      <c r="V30" s="59">
        <v>96</v>
      </c>
      <c r="W30" s="59">
        <v>96</v>
      </c>
      <c r="X30" s="60">
        <v>138</v>
      </c>
      <c r="Y30" s="60">
        <v>10002</v>
      </c>
      <c r="Z30" s="62">
        <v>128</v>
      </c>
      <c r="AA30" s="62">
        <v>128</v>
      </c>
      <c r="AB30" t="str">
        <f t="shared" si="3"/>
        <v>&lt;LevelUp level="28" exp="4320" hunger="84" coinDL="169" coinUL="169"&gt;&lt;DrinkWater coinDL="4" coinUL="4" expN="11" expG="2" rate30="0.8" rateMore="0.1" /&gt;&lt;DailyGoal percent="0.3" coin="61" award="10000" expDL="64" expUL="64" /&gt;&lt;DailyGoal percent="0.6" coin="78" award="10001" expDL="96" expUL="96" /&gt;&lt;DailyGoal percent="1.0" coin="138" award="10002" expDL="128" expUL="128" /&gt;&lt;/LevelUp&gt;</v>
      </c>
    </row>
    <row r="31" spans="1:28">
      <c r="A31" s="50" t="s">
        <v>1287</v>
      </c>
      <c r="B31" s="50" t="str">
        <f t="shared" si="0"/>
        <v>29</v>
      </c>
      <c r="C31" s="50" t="str">
        <f t="shared" si="1"/>
        <v>4590</v>
      </c>
      <c r="D31" s="44"/>
      <c r="E31" s="51">
        <v>29</v>
      </c>
      <c r="F31" s="51">
        <v>4590</v>
      </c>
      <c r="G31" s="51">
        <v>86</v>
      </c>
      <c r="H31" s="52">
        <v>173</v>
      </c>
      <c r="I31" s="52">
        <v>173</v>
      </c>
      <c r="J31" s="56">
        <v>4</v>
      </c>
      <c r="K31" s="56">
        <v>4</v>
      </c>
      <c r="L31" s="56">
        <v>11</v>
      </c>
      <c r="M31" s="56">
        <f t="shared" si="2"/>
        <v>2</v>
      </c>
      <c r="N31" s="56">
        <v>0.8</v>
      </c>
      <c r="O31" s="56">
        <v>0.1</v>
      </c>
      <c r="P31" s="57">
        <v>62</v>
      </c>
      <c r="Q31" s="57">
        <v>10000</v>
      </c>
      <c r="R31" s="61">
        <v>66</v>
      </c>
      <c r="S31" s="61">
        <v>66</v>
      </c>
      <c r="T31" s="59">
        <v>79</v>
      </c>
      <c r="U31" s="58">
        <v>10001</v>
      </c>
      <c r="V31" s="59">
        <v>99</v>
      </c>
      <c r="W31" s="59">
        <v>99</v>
      </c>
      <c r="X31" s="60">
        <v>139</v>
      </c>
      <c r="Y31" s="60">
        <v>10002</v>
      </c>
      <c r="Z31" s="62">
        <v>132</v>
      </c>
      <c r="AA31" s="62">
        <v>132</v>
      </c>
      <c r="AB31" t="str">
        <f t="shared" si="3"/>
        <v>&lt;LevelUp level="29" exp="4590" hunger="86" coinDL="173" coinUL="173"&gt;&lt;DrinkWater coinDL="4" coinUL="4" expN="11" expG="2" rate30="0.8" rateMore="0.1" /&gt;&lt;DailyGoal percent="0.3" coin="62" award="10000" expDL="66" expUL="66" /&gt;&lt;DailyGoal percent="0.6" coin="79" award="10001" expDL="99" expUL="99" /&gt;&lt;DailyGoal percent="1.0" coin="139" award="10002" expDL="132" expUL="132" /&gt;&lt;/LevelUp&gt;</v>
      </c>
    </row>
    <row r="32" spans="1:28">
      <c r="A32" s="50" t="s">
        <v>1288</v>
      </c>
      <c r="B32" s="50" t="str">
        <f t="shared" si="0"/>
        <v>30</v>
      </c>
      <c r="C32" s="50" t="str">
        <f t="shared" si="1"/>
        <v>5165</v>
      </c>
      <c r="D32" s="44"/>
      <c r="E32" s="51">
        <v>30</v>
      </c>
      <c r="F32" s="51">
        <v>5165</v>
      </c>
      <c r="G32" s="51">
        <v>88</v>
      </c>
      <c r="H32" s="52">
        <v>178</v>
      </c>
      <c r="I32" s="52">
        <v>178</v>
      </c>
      <c r="J32" s="56">
        <v>4</v>
      </c>
      <c r="K32" s="56">
        <v>4</v>
      </c>
      <c r="L32" s="56">
        <v>12</v>
      </c>
      <c r="M32" s="56">
        <f t="shared" si="2"/>
        <v>2</v>
      </c>
      <c r="N32" s="56">
        <v>0.8</v>
      </c>
      <c r="O32" s="56">
        <v>0.1</v>
      </c>
      <c r="P32" s="57">
        <v>62</v>
      </c>
      <c r="Q32" s="57">
        <v>10000</v>
      </c>
      <c r="R32" s="61">
        <v>68</v>
      </c>
      <c r="S32" s="61">
        <v>68</v>
      </c>
      <c r="T32" s="59">
        <v>79</v>
      </c>
      <c r="U32" s="58">
        <v>10001</v>
      </c>
      <c r="V32" s="59">
        <v>102</v>
      </c>
      <c r="W32" s="59">
        <v>102</v>
      </c>
      <c r="X32" s="60">
        <v>139</v>
      </c>
      <c r="Y32" s="60">
        <v>10002</v>
      </c>
      <c r="Z32" s="62">
        <v>136</v>
      </c>
      <c r="AA32" s="62">
        <v>136</v>
      </c>
      <c r="AB32" t="str">
        <f t="shared" si="3"/>
        <v>&lt;LevelUp level="30" exp="5165" hunger="88" coinDL="178" coinUL="178"&gt;&lt;DrinkWater coinDL="4" coinUL="4" expN="12" expG="2" rate30="0.8" rateMore="0.1" /&gt;&lt;DailyGoal percent="0.3" coin="62" award="10000" expDL="68" expUL="68" /&gt;&lt;DailyGoal percent="0.6" coin="79" award="10001" expDL="102" expUL="102" /&gt;&lt;DailyGoal percent="1.0" coin="139" award="10002" expDL="136" expUL="136" /&gt;&lt;/LevelUp&gt;</v>
      </c>
    </row>
    <row r="33" spans="1:28">
      <c r="A33" s="50" t="s">
        <v>1289</v>
      </c>
      <c r="B33" s="50" t="str">
        <f t="shared" si="0"/>
        <v>31</v>
      </c>
      <c r="C33" s="50" t="str">
        <f t="shared" si="1"/>
        <v>5465</v>
      </c>
      <c r="D33" s="44"/>
      <c r="E33" s="51">
        <v>31</v>
      </c>
      <c r="F33" s="51">
        <v>5465</v>
      </c>
      <c r="G33" s="51">
        <v>90</v>
      </c>
      <c r="H33" s="52">
        <v>183</v>
      </c>
      <c r="I33" s="52">
        <v>183</v>
      </c>
      <c r="J33" s="56">
        <v>4</v>
      </c>
      <c r="K33" s="56">
        <v>4</v>
      </c>
      <c r="L33" s="56">
        <v>12</v>
      </c>
      <c r="M33" s="56">
        <f t="shared" si="2"/>
        <v>2</v>
      </c>
      <c r="N33" s="56">
        <v>0.8</v>
      </c>
      <c r="O33" s="56">
        <v>0.1</v>
      </c>
      <c r="P33" s="57">
        <v>63</v>
      </c>
      <c r="Q33" s="57">
        <v>10000</v>
      </c>
      <c r="R33" s="61">
        <v>70</v>
      </c>
      <c r="S33" s="61">
        <v>70</v>
      </c>
      <c r="T33" s="59">
        <v>80</v>
      </c>
      <c r="U33" s="58">
        <v>10001</v>
      </c>
      <c r="V33" s="59">
        <v>105</v>
      </c>
      <c r="W33" s="59">
        <v>105</v>
      </c>
      <c r="X33" s="60">
        <v>140</v>
      </c>
      <c r="Y33" s="60">
        <v>10002</v>
      </c>
      <c r="Z33" s="62">
        <v>140</v>
      </c>
      <c r="AA33" s="62">
        <v>140</v>
      </c>
      <c r="AB33" t="str">
        <f t="shared" si="3"/>
        <v>&lt;LevelUp level="31" exp="5465" hunger="90" coinDL="183" coinUL="183"&gt;&lt;DrinkWater coinDL="4" coinUL="4" expN="12" expG="2" rate30="0.8" rateMore="0.1" /&gt;&lt;DailyGoal percent="0.3" coin="63" award="10000" expDL="70" expUL="70" /&gt;&lt;DailyGoal percent="0.6" coin="80" award="10001" expDL="105" expUL="105" /&gt;&lt;DailyGoal percent="1.0" coin="140" award="10002" expDL="140" expUL="140" /&gt;&lt;/LevelUp&gt;</v>
      </c>
    </row>
    <row r="34" spans="1:28">
      <c r="A34" s="50" t="s">
        <v>1290</v>
      </c>
      <c r="B34" s="50" t="str">
        <f t="shared" si="0"/>
        <v>32</v>
      </c>
      <c r="C34" s="50" t="str">
        <f t="shared" si="1"/>
        <v>5770</v>
      </c>
      <c r="D34" s="44"/>
      <c r="E34" s="51">
        <v>32</v>
      </c>
      <c r="F34" s="51">
        <v>5770</v>
      </c>
      <c r="G34" s="51">
        <v>92</v>
      </c>
      <c r="H34" s="52">
        <v>188</v>
      </c>
      <c r="I34" s="52">
        <v>188</v>
      </c>
      <c r="J34" s="56">
        <v>4</v>
      </c>
      <c r="K34" s="56">
        <v>4</v>
      </c>
      <c r="L34" s="56">
        <v>12</v>
      </c>
      <c r="M34" s="56">
        <f t="shared" si="2"/>
        <v>2</v>
      </c>
      <c r="N34" s="56">
        <v>0.8</v>
      </c>
      <c r="O34" s="56">
        <v>0.1</v>
      </c>
      <c r="P34" s="57">
        <v>63</v>
      </c>
      <c r="Q34" s="57">
        <v>10000</v>
      </c>
      <c r="R34" s="61">
        <v>72</v>
      </c>
      <c r="S34" s="61">
        <v>72</v>
      </c>
      <c r="T34" s="59">
        <v>81</v>
      </c>
      <c r="U34" s="58">
        <v>10001</v>
      </c>
      <c r="V34" s="59">
        <v>108</v>
      </c>
      <c r="W34" s="59">
        <v>108</v>
      </c>
      <c r="X34" s="60">
        <v>141</v>
      </c>
      <c r="Y34" s="60">
        <v>10002</v>
      </c>
      <c r="Z34" s="62">
        <v>144</v>
      </c>
      <c r="AA34" s="62">
        <v>144</v>
      </c>
      <c r="AB34" t="str">
        <f t="shared" si="3"/>
        <v>&lt;LevelUp level="32" exp="5770" hunger="92" coinDL="188" coinUL="188"&gt;&lt;DrinkWater coinDL="4" coinUL="4" expN="12" expG="2" rate30="0.8" rateMore="0.1" /&gt;&lt;DailyGoal percent="0.3" coin="63" award="10000" expDL="72" expUL="72" /&gt;&lt;DailyGoal percent="0.6" coin="81" award="10001" expDL="108" expUL="108" /&gt;&lt;DailyGoal percent="1.0" coin="141" award="10002" expDL="144" expUL="144" /&gt;&lt;/LevelUp&gt;</v>
      </c>
    </row>
    <row r="35" spans="1:28">
      <c r="A35" s="50" t="s">
        <v>1291</v>
      </c>
      <c r="B35" s="50" t="str">
        <f t="shared" si="0"/>
        <v>33</v>
      </c>
      <c r="C35" s="50" t="str">
        <f t="shared" si="1"/>
        <v>6435</v>
      </c>
      <c r="D35" s="44"/>
      <c r="E35" s="51">
        <v>33</v>
      </c>
      <c r="F35" s="51">
        <v>6435</v>
      </c>
      <c r="G35" s="51">
        <v>94</v>
      </c>
      <c r="H35" s="52">
        <v>192</v>
      </c>
      <c r="I35" s="52">
        <v>192</v>
      </c>
      <c r="J35" s="56">
        <v>4</v>
      </c>
      <c r="K35" s="56">
        <v>4</v>
      </c>
      <c r="L35" s="56">
        <v>13</v>
      </c>
      <c r="M35" s="56">
        <f t="shared" si="2"/>
        <v>2</v>
      </c>
      <c r="N35" s="56">
        <v>0.8</v>
      </c>
      <c r="O35" s="56">
        <v>0.1</v>
      </c>
      <c r="P35" s="57">
        <v>64</v>
      </c>
      <c r="Q35" s="57">
        <v>10000</v>
      </c>
      <c r="R35" s="61">
        <v>74</v>
      </c>
      <c r="S35" s="61">
        <v>74</v>
      </c>
      <c r="T35" s="59">
        <v>81</v>
      </c>
      <c r="U35" s="58">
        <v>10001</v>
      </c>
      <c r="V35" s="59">
        <v>111</v>
      </c>
      <c r="W35" s="59">
        <v>111</v>
      </c>
      <c r="X35" s="60">
        <v>141</v>
      </c>
      <c r="Y35" s="60">
        <v>10002</v>
      </c>
      <c r="Z35" s="62">
        <v>148</v>
      </c>
      <c r="AA35" s="62">
        <v>148</v>
      </c>
      <c r="AB35" t="str">
        <f t="shared" si="3"/>
        <v>&lt;LevelUp level="33" exp="6435" hunger="94" coinDL="192" coinUL="192"&gt;&lt;DrinkWater coinDL="4" coinUL="4" expN="13" expG="2" rate30="0.8" rateMore="0.1" /&gt;&lt;DailyGoal percent="0.3" coin="64" award="10000" expDL="74" expUL="74" /&gt;&lt;DailyGoal percent="0.6" coin="81" award="10001" expDL="111" expUL="111" /&gt;&lt;DailyGoal percent="1.0" coin="141" award="10002" expDL="148" expUL="148" /&gt;&lt;/LevelUp&gt;</v>
      </c>
    </row>
    <row r="36" spans="1:28">
      <c r="A36" s="50" t="s">
        <v>1292</v>
      </c>
      <c r="B36" s="50" t="str">
        <f t="shared" si="0"/>
        <v>34</v>
      </c>
      <c r="C36" s="50" t="str">
        <f t="shared" si="1"/>
        <v>6775</v>
      </c>
      <c r="D36" s="44"/>
      <c r="E36" s="51">
        <v>34</v>
      </c>
      <c r="F36" s="51">
        <v>6775</v>
      </c>
      <c r="G36" s="51">
        <v>96</v>
      </c>
      <c r="H36" s="52">
        <v>197</v>
      </c>
      <c r="I36" s="52">
        <v>197</v>
      </c>
      <c r="J36" s="56">
        <v>4</v>
      </c>
      <c r="K36" s="56">
        <v>4</v>
      </c>
      <c r="L36" s="56">
        <v>13</v>
      </c>
      <c r="M36" s="56">
        <f t="shared" si="2"/>
        <v>2</v>
      </c>
      <c r="N36" s="56">
        <v>0.8</v>
      </c>
      <c r="O36" s="56">
        <v>0.1</v>
      </c>
      <c r="P36" s="57">
        <v>64</v>
      </c>
      <c r="Q36" s="57">
        <v>10000</v>
      </c>
      <c r="R36" s="61">
        <v>76</v>
      </c>
      <c r="S36" s="61">
        <v>76</v>
      </c>
      <c r="T36" s="59">
        <v>82</v>
      </c>
      <c r="U36" s="58">
        <v>10001</v>
      </c>
      <c r="V36" s="59">
        <v>114</v>
      </c>
      <c r="W36" s="59">
        <v>114</v>
      </c>
      <c r="X36" s="60">
        <v>142</v>
      </c>
      <c r="Y36" s="60">
        <v>10002</v>
      </c>
      <c r="Z36" s="62">
        <v>152</v>
      </c>
      <c r="AA36" s="62">
        <v>152</v>
      </c>
      <c r="AB36" t="str">
        <f t="shared" si="3"/>
        <v>&lt;LevelUp level="34" exp="6775" hunger="96" coinDL="197" coinUL="197"&gt;&lt;DrinkWater coinDL="4" coinUL="4" expN="13" expG="2" rate30="0.8" rateMore="0.1" /&gt;&lt;DailyGoal percent="0.3" coin="64" award="10000" expDL="76" expUL="76" /&gt;&lt;DailyGoal percent="0.6" coin="82" award="10001" expDL="114" expUL="114" /&gt;&lt;DailyGoal percent="1.0" coin="142" award="10002" expDL="152" expUL="152" /&gt;&lt;/LevelUp&gt;</v>
      </c>
    </row>
    <row r="37" spans="1:28">
      <c r="A37" s="50" t="s">
        <v>1293</v>
      </c>
      <c r="B37" s="50" t="str">
        <f t="shared" si="0"/>
        <v>35</v>
      </c>
      <c r="C37" s="50" t="str">
        <f t="shared" si="1"/>
        <v>7120</v>
      </c>
      <c r="D37" s="44"/>
      <c r="E37" s="51">
        <v>35</v>
      </c>
      <c r="F37" s="51">
        <v>7120</v>
      </c>
      <c r="G37" s="51">
        <v>98</v>
      </c>
      <c r="H37" s="52">
        <v>202</v>
      </c>
      <c r="I37" s="52">
        <v>202</v>
      </c>
      <c r="J37" s="56">
        <v>4</v>
      </c>
      <c r="K37" s="56">
        <v>4</v>
      </c>
      <c r="L37" s="56">
        <v>13</v>
      </c>
      <c r="M37" s="56">
        <f t="shared" si="2"/>
        <v>2</v>
      </c>
      <c r="N37" s="56">
        <v>0.8</v>
      </c>
      <c r="O37" s="56">
        <v>0.1</v>
      </c>
      <c r="P37" s="57">
        <v>65</v>
      </c>
      <c r="Q37" s="57">
        <v>10000</v>
      </c>
      <c r="R37" s="61">
        <v>78</v>
      </c>
      <c r="S37" s="61">
        <v>78</v>
      </c>
      <c r="T37" s="59">
        <v>82</v>
      </c>
      <c r="U37" s="58">
        <v>10001</v>
      </c>
      <c r="V37" s="59">
        <v>117</v>
      </c>
      <c r="W37" s="59">
        <v>117</v>
      </c>
      <c r="X37" s="60">
        <v>143</v>
      </c>
      <c r="Y37" s="60">
        <v>10002</v>
      </c>
      <c r="Z37" s="62">
        <v>156</v>
      </c>
      <c r="AA37" s="62">
        <v>156</v>
      </c>
      <c r="AB37" t="str">
        <f t="shared" si="3"/>
        <v>&lt;LevelUp level="35" exp="7120" hunger="98" coinDL="202" coinUL="202"&gt;&lt;DrinkWater coinDL="4" coinUL="4" expN="13" expG="2" rate30="0.8" rateMore="0.1" /&gt;&lt;DailyGoal percent="0.3" coin="65" award="10000" expDL="78" expUL="78" /&gt;&lt;DailyGoal percent="0.6" coin="82" award="10001" expDL="117" expUL="117" /&gt;&lt;DailyGoal percent="1.0" coin="143" award="10002" expDL="156" expUL="156" /&gt;&lt;/LevelUp&gt;</v>
      </c>
    </row>
    <row r="38" spans="1:28">
      <c r="A38" s="50" t="s">
        <v>1294</v>
      </c>
      <c r="B38" s="50" t="str">
        <f t="shared" si="0"/>
        <v>36</v>
      </c>
      <c r="C38" s="50" t="str">
        <f t="shared" si="1"/>
        <v>7875</v>
      </c>
      <c r="D38" s="44"/>
      <c r="E38" s="51">
        <v>36</v>
      </c>
      <c r="F38" s="51">
        <v>7875</v>
      </c>
      <c r="G38" s="51">
        <v>100</v>
      </c>
      <c r="H38" s="52">
        <v>207</v>
      </c>
      <c r="I38" s="52">
        <v>207</v>
      </c>
      <c r="J38" s="56">
        <v>5</v>
      </c>
      <c r="K38" s="56">
        <v>5</v>
      </c>
      <c r="L38" s="56">
        <v>14</v>
      </c>
      <c r="M38" s="56">
        <f t="shared" si="2"/>
        <v>3</v>
      </c>
      <c r="N38" s="56">
        <v>0.8</v>
      </c>
      <c r="O38" s="56">
        <v>0.1</v>
      </c>
      <c r="P38" s="57">
        <v>65</v>
      </c>
      <c r="Q38" s="57">
        <v>10000</v>
      </c>
      <c r="R38" s="61">
        <v>80</v>
      </c>
      <c r="S38" s="61">
        <v>80</v>
      </c>
      <c r="T38" s="59">
        <v>83</v>
      </c>
      <c r="U38" s="58">
        <v>10001</v>
      </c>
      <c r="V38" s="59">
        <v>120</v>
      </c>
      <c r="W38" s="59">
        <v>120</v>
      </c>
      <c r="X38" s="60">
        <v>144</v>
      </c>
      <c r="Y38" s="60">
        <v>10002</v>
      </c>
      <c r="Z38" s="62">
        <v>160</v>
      </c>
      <c r="AA38" s="62">
        <v>160</v>
      </c>
      <c r="AB38" t="str">
        <f t="shared" si="3"/>
        <v>&lt;LevelUp level="36" exp="7875" hunger="100" coinDL="207" coinUL="207"&gt;&lt;DrinkWater coinDL="5" coinUL="5" expN="14" expG="3" rate30="0.8" rateMore="0.1" /&gt;&lt;DailyGoal percent="0.3" coin="65" award="10000" expDL="80" expUL="80" /&gt;&lt;DailyGoal percent="0.6" coin="83" award="10001" expDL="120" expUL="120" /&gt;&lt;DailyGoal percent="1.0" coin="144" award="10002" expDL="160" expUL="160" /&gt;&lt;/LevelUp&gt;</v>
      </c>
    </row>
    <row r="39" spans="1:28">
      <c r="A39" s="50" t="s">
        <v>1295</v>
      </c>
      <c r="B39" s="50" t="str">
        <f t="shared" si="0"/>
        <v>37</v>
      </c>
      <c r="C39" s="50" t="str">
        <f t="shared" si="1"/>
        <v>8255</v>
      </c>
      <c r="D39" s="44"/>
      <c r="E39" s="51">
        <v>37</v>
      </c>
      <c r="F39" s="51">
        <v>8255</v>
      </c>
      <c r="G39" s="51">
        <v>102</v>
      </c>
      <c r="H39" s="52">
        <v>212</v>
      </c>
      <c r="I39" s="52">
        <v>212</v>
      </c>
      <c r="J39" s="56">
        <v>5</v>
      </c>
      <c r="K39" s="56">
        <v>5</v>
      </c>
      <c r="L39" s="56">
        <v>14</v>
      </c>
      <c r="M39" s="56">
        <f t="shared" si="2"/>
        <v>3</v>
      </c>
      <c r="N39" s="56">
        <v>0.8</v>
      </c>
      <c r="O39" s="56">
        <v>0.1</v>
      </c>
      <c r="P39" s="57">
        <v>66</v>
      </c>
      <c r="Q39" s="57">
        <v>10000</v>
      </c>
      <c r="R39" s="61">
        <v>82</v>
      </c>
      <c r="S39" s="61">
        <v>82</v>
      </c>
      <c r="T39" s="59">
        <v>83</v>
      </c>
      <c r="U39" s="58">
        <v>10001</v>
      </c>
      <c r="V39" s="59">
        <v>123</v>
      </c>
      <c r="W39" s="59">
        <v>123</v>
      </c>
      <c r="X39" s="60">
        <v>144</v>
      </c>
      <c r="Y39" s="60">
        <v>10002</v>
      </c>
      <c r="Z39" s="62">
        <v>164</v>
      </c>
      <c r="AA39" s="62">
        <v>164</v>
      </c>
      <c r="AB39" t="str">
        <f t="shared" si="3"/>
        <v>&lt;LevelUp level="37" exp="8255" hunger="102" coinDL="212" coinUL="212"&gt;&lt;DrinkWater coinDL="5" coinUL="5" expN="14" expG="3" rate30="0.8" rateMore="0.1" /&gt;&lt;DailyGoal percent="0.3" coin="66" award="10000" expDL="82" expUL="82" /&gt;&lt;DailyGoal percent="0.6" coin="83" award="10001" expDL="123" expUL="123" /&gt;&lt;DailyGoal percent="1.0" coin="144" award="10002" expDL="164" expUL="164" /&gt;&lt;/LevelUp&gt;</v>
      </c>
    </row>
    <row r="40" spans="1:28">
      <c r="A40" s="50" t="s">
        <v>1296</v>
      </c>
      <c r="B40" s="50" t="str">
        <f t="shared" si="0"/>
        <v>38</v>
      </c>
      <c r="C40" s="50" t="str">
        <f t="shared" si="1"/>
        <v>8650</v>
      </c>
      <c r="D40" s="44"/>
      <c r="E40" s="51">
        <v>38</v>
      </c>
      <c r="F40" s="51">
        <v>8650</v>
      </c>
      <c r="G40" s="51">
        <v>104</v>
      </c>
      <c r="H40" s="52">
        <v>217</v>
      </c>
      <c r="I40" s="52">
        <v>217</v>
      </c>
      <c r="J40" s="56">
        <v>5</v>
      </c>
      <c r="K40" s="56">
        <v>5</v>
      </c>
      <c r="L40" s="56">
        <v>14</v>
      </c>
      <c r="M40" s="56">
        <f t="shared" si="2"/>
        <v>3</v>
      </c>
      <c r="N40" s="56">
        <v>0.8</v>
      </c>
      <c r="O40" s="56">
        <v>0.1</v>
      </c>
      <c r="P40" s="57">
        <v>66</v>
      </c>
      <c r="Q40" s="57">
        <v>10000</v>
      </c>
      <c r="R40" s="61">
        <v>84</v>
      </c>
      <c r="S40" s="61">
        <v>84</v>
      </c>
      <c r="T40" s="59">
        <v>84</v>
      </c>
      <c r="U40" s="58">
        <v>10001</v>
      </c>
      <c r="V40" s="59">
        <v>126</v>
      </c>
      <c r="W40" s="59">
        <v>126</v>
      </c>
      <c r="X40" s="60">
        <v>145</v>
      </c>
      <c r="Y40" s="60">
        <v>10002</v>
      </c>
      <c r="Z40" s="62">
        <v>168</v>
      </c>
      <c r="AA40" s="62">
        <v>168</v>
      </c>
      <c r="AB40" t="str">
        <f t="shared" si="3"/>
        <v>&lt;LevelUp level="38" exp="8650" hunger="104" coinDL="217" coinUL="217"&gt;&lt;DrinkWater coinDL="5" coinUL="5" expN="14" expG="3" rate30="0.8" rateMore="0.1" /&gt;&lt;DailyGoal percent="0.3" coin="66" award="10000" expDL="84" expUL="84" /&gt;&lt;DailyGoal percent="0.6" coin="84" award="10001" expDL="126" expUL="126" /&gt;&lt;DailyGoal percent="1.0" coin="145" award="10002" expDL="168" expUL="168" /&gt;&lt;/LevelUp&gt;</v>
      </c>
    </row>
    <row r="41" spans="1:28">
      <c r="A41" s="50" t="s">
        <v>1297</v>
      </c>
      <c r="B41" s="50" t="str">
        <f t="shared" si="0"/>
        <v>39</v>
      </c>
      <c r="C41" s="50" t="str">
        <f t="shared" si="1"/>
        <v>9495</v>
      </c>
      <c r="D41" s="44"/>
      <c r="E41" s="51">
        <v>39</v>
      </c>
      <c r="F41" s="51">
        <v>9495</v>
      </c>
      <c r="G41" s="51">
        <v>106</v>
      </c>
      <c r="H41" s="52">
        <v>222</v>
      </c>
      <c r="I41" s="52">
        <v>222</v>
      </c>
      <c r="J41" s="56">
        <v>5</v>
      </c>
      <c r="K41" s="56">
        <v>5</v>
      </c>
      <c r="L41" s="56">
        <v>15</v>
      </c>
      <c r="M41" s="56">
        <f t="shared" si="2"/>
        <v>3</v>
      </c>
      <c r="N41" s="56">
        <v>0.8</v>
      </c>
      <c r="O41" s="56">
        <v>0.1</v>
      </c>
      <c r="P41" s="57">
        <v>67</v>
      </c>
      <c r="Q41" s="57">
        <v>10000</v>
      </c>
      <c r="R41" s="61">
        <v>86</v>
      </c>
      <c r="S41" s="61">
        <v>86</v>
      </c>
      <c r="T41" s="59">
        <v>84</v>
      </c>
      <c r="U41" s="58">
        <v>10001</v>
      </c>
      <c r="V41" s="59">
        <v>129</v>
      </c>
      <c r="W41" s="59">
        <v>129</v>
      </c>
      <c r="X41" s="60">
        <v>145</v>
      </c>
      <c r="Y41" s="60">
        <v>10002</v>
      </c>
      <c r="Z41" s="62">
        <v>172</v>
      </c>
      <c r="AA41" s="62">
        <v>172</v>
      </c>
      <c r="AB41" t="str">
        <f t="shared" si="3"/>
        <v>&lt;LevelUp level="39" exp="9495" hunger="106" coinDL="222" coinUL="222"&gt;&lt;DrinkWater coinDL="5" coinUL="5" expN="15" expG="3" rate30="0.8" rateMore="0.1" /&gt;&lt;DailyGoal percent="0.3" coin="67" award="10000" expDL="86" expUL="86" /&gt;&lt;DailyGoal percent="0.6" coin="84" award="10001" expDL="129" expUL="129" /&gt;&lt;DailyGoal percent="1.0" coin="145" award="10002" expDL="172" expUL="172" /&gt;&lt;/LevelUp&gt;</v>
      </c>
    </row>
    <row r="42" spans="1:28">
      <c r="A42" s="50" t="s">
        <v>1298</v>
      </c>
      <c r="B42" s="50" t="str">
        <f t="shared" si="0"/>
        <v>40</v>
      </c>
      <c r="C42" s="50" t="str">
        <f t="shared" si="1"/>
        <v>9920</v>
      </c>
      <c r="D42" s="44"/>
      <c r="E42" s="51">
        <v>40</v>
      </c>
      <c r="F42" s="51">
        <v>9920</v>
      </c>
      <c r="G42" s="51">
        <v>108</v>
      </c>
      <c r="H42" s="52">
        <v>227</v>
      </c>
      <c r="I42" s="52">
        <v>227</v>
      </c>
      <c r="J42" s="56">
        <v>5</v>
      </c>
      <c r="K42" s="56">
        <v>5</v>
      </c>
      <c r="L42" s="56">
        <v>15</v>
      </c>
      <c r="M42" s="56">
        <f t="shared" si="2"/>
        <v>3</v>
      </c>
      <c r="N42" s="56">
        <v>0.8</v>
      </c>
      <c r="O42" s="56">
        <v>0.1</v>
      </c>
      <c r="P42" s="57">
        <v>67</v>
      </c>
      <c r="Q42" s="57">
        <v>10000</v>
      </c>
      <c r="R42" s="61">
        <v>88</v>
      </c>
      <c r="S42" s="61">
        <v>88</v>
      </c>
      <c r="T42" s="59">
        <v>85</v>
      </c>
      <c r="U42" s="58">
        <v>10001</v>
      </c>
      <c r="V42" s="59">
        <v>132</v>
      </c>
      <c r="W42" s="59">
        <v>132</v>
      </c>
      <c r="X42" s="60">
        <v>146</v>
      </c>
      <c r="Y42" s="60">
        <v>10002</v>
      </c>
      <c r="Z42" s="62">
        <v>176</v>
      </c>
      <c r="AA42" s="62">
        <v>176</v>
      </c>
      <c r="AB42" t="str">
        <f t="shared" si="3"/>
        <v>&lt;LevelUp level="40" exp="9920" hunger="108" coinDL="227" coinUL="227"&gt;&lt;DrinkWater coinDL="5" coinUL="5" expN="15" expG="3" rate30="0.8" rateMore="0.1" /&gt;&lt;DailyGoal percent="0.3" coin="67" award="10000" expDL="88" expUL="88" /&gt;&lt;DailyGoal percent="0.6" coin="85" award="10001" expDL="132" expUL="132" /&gt;&lt;DailyGoal percent="1.0" coin="146" award="10002" expDL="176" expUL="176" /&gt;&lt;/LevelUp&gt;</v>
      </c>
    </row>
    <row r="43" spans="1:28">
      <c r="A43" s="50" t="s">
        <v>1299</v>
      </c>
      <c r="B43" s="50" t="str">
        <f t="shared" si="0"/>
        <v>41</v>
      </c>
      <c r="C43" s="50" t="str">
        <f t="shared" si="1"/>
        <v>10360</v>
      </c>
      <c r="D43" s="44"/>
      <c r="E43" s="51">
        <v>41</v>
      </c>
      <c r="F43" s="51">
        <v>10360</v>
      </c>
      <c r="G43" s="51">
        <v>110</v>
      </c>
      <c r="H43" s="52">
        <v>232</v>
      </c>
      <c r="I43" s="52">
        <v>232</v>
      </c>
      <c r="J43" s="56">
        <v>5</v>
      </c>
      <c r="K43" s="56">
        <v>5</v>
      </c>
      <c r="L43" s="56">
        <v>15</v>
      </c>
      <c r="M43" s="56">
        <f t="shared" si="2"/>
        <v>3</v>
      </c>
      <c r="N43" s="56">
        <v>0.8</v>
      </c>
      <c r="O43" s="56">
        <v>0.1</v>
      </c>
      <c r="P43" s="57">
        <v>68</v>
      </c>
      <c r="Q43" s="57">
        <v>10000</v>
      </c>
      <c r="R43" s="61">
        <v>90</v>
      </c>
      <c r="S43" s="61">
        <v>90</v>
      </c>
      <c r="T43" s="59">
        <v>85</v>
      </c>
      <c r="U43" s="58">
        <v>10001</v>
      </c>
      <c r="V43" s="59">
        <v>135</v>
      </c>
      <c r="W43" s="59">
        <v>135</v>
      </c>
      <c r="X43" s="60">
        <v>147</v>
      </c>
      <c r="Y43" s="60">
        <v>10002</v>
      </c>
      <c r="Z43" s="62">
        <v>180</v>
      </c>
      <c r="AA43" s="62">
        <v>180</v>
      </c>
      <c r="AB43" t="str">
        <f t="shared" si="3"/>
        <v>&lt;LevelUp level="41" exp="10360" hunger="110" coinDL="232" coinUL="232"&gt;&lt;DrinkWater coinDL="5" coinUL="5" expN="15" expG="3" rate30="0.8" rateMore="0.1" /&gt;&lt;DailyGoal percent="0.3" coin="68" award="10000" expDL="90" expUL="90" /&gt;&lt;DailyGoal percent="0.6" coin="85" award="10001" expDL="135" expUL="135" /&gt;&lt;DailyGoal percent="1.0" coin="147" award="10002" expDL="180" expUL="180" /&gt;&lt;/LevelUp&gt;</v>
      </c>
    </row>
    <row r="44" spans="1:28">
      <c r="A44" s="50" t="s">
        <v>1300</v>
      </c>
      <c r="B44" s="50" t="str">
        <f t="shared" si="0"/>
        <v>42</v>
      </c>
      <c r="C44" s="50" t="str">
        <f t="shared" si="1"/>
        <v>11300</v>
      </c>
      <c r="D44" s="44"/>
      <c r="E44" s="51">
        <v>42</v>
      </c>
      <c r="F44" s="51">
        <v>11300</v>
      </c>
      <c r="G44" s="51">
        <v>112</v>
      </c>
      <c r="H44" s="52">
        <v>237</v>
      </c>
      <c r="I44" s="52">
        <v>237</v>
      </c>
      <c r="J44" s="56">
        <v>5</v>
      </c>
      <c r="K44" s="56">
        <v>5</v>
      </c>
      <c r="L44" s="56">
        <v>16</v>
      </c>
      <c r="M44" s="56">
        <f t="shared" si="2"/>
        <v>3</v>
      </c>
      <c r="N44" s="56">
        <v>0.8</v>
      </c>
      <c r="O44" s="56">
        <v>0.1</v>
      </c>
      <c r="P44" s="57">
        <v>68</v>
      </c>
      <c r="Q44" s="57">
        <v>10000</v>
      </c>
      <c r="R44" s="61">
        <v>92</v>
      </c>
      <c r="S44" s="61">
        <v>92</v>
      </c>
      <c r="T44" s="59">
        <v>86</v>
      </c>
      <c r="U44" s="58">
        <v>10001</v>
      </c>
      <c r="V44" s="59">
        <v>138</v>
      </c>
      <c r="W44" s="59">
        <v>138</v>
      </c>
      <c r="X44" s="60">
        <v>147</v>
      </c>
      <c r="Y44" s="60">
        <v>10002</v>
      </c>
      <c r="Z44" s="62">
        <v>184</v>
      </c>
      <c r="AA44" s="62">
        <v>184</v>
      </c>
      <c r="AB44" t="str">
        <f t="shared" si="3"/>
        <v>&lt;LevelUp level="42" exp="11300" hunger="112" coinDL="237" coinUL="237"&gt;&lt;DrinkWater coinDL="5" coinUL="5" expN="16" expG="3" rate30="0.8" rateMore="0.1" /&gt;&lt;DailyGoal percent="0.3" coin="68" award="10000" expDL="92" expUL="92" /&gt;&lt;DailyGoal percent="0.6" coin="86" award="10001" expDL="138" expUL="138" /&gt;&lt;DailyGoal percent="1.0" coin="147" award="10002" expDL="184" expUL="184" /&gt;&lt;/LevelUp&gt;</v>
      </c>
    </row>
    <row r="45" spans="1:28">
      <c r="A45" s="50" t="s">
        <v>1301</v>
      </c>
      <c r="B45" s="50" t="str">
        <f t="shared" si="0"/>
        <v>43</v>
      </c>
      <c r="C45" s="50" t="str">
        <f t="shared" si="1"/>
        <v>11775</v>
      </c>
      <c r="D45" s="44"/>
      <c r="E45" s="51">
        <v>43</v>
      </c>
      <c r="F45" s="51">
        <v>11775</v>
      </c>
      <c r="G45" s="51">
        <v>114</v>
      </c>
      <c r="H45" s="52">
        <v>242</v>
      </c>
      <c r="I45" s="52">
        <v>242</v>
      </c>
      <c r="J45" s="56">
        <v>5</v>
      </c>
      <c r="K45" s="56">
        <v>5</v>
      </c>
      <c r="L45" s="56">
        <v>16</v>
      </c>
      <c r="M45" s="56">
        <f t="shared" si="2"/>
        <v>3</v>
      </c>
      <c r="N45" s="56">
        <v>0.8</v>
      </c>
      <c r="O45" s="56">
        <v>0.1</v>
      </c>
      <c r="P45" s="57">
        <v>68</v>
      </c>
      <c r="Q45" s="57">
        <v>10000</v>
      </c>
      <c r="R45" s="61">
        <v>94</v>
      </c>
      <c r="S45" s="61">
        <v>94</v>
      </c>
      <c r="T45" s="59">
        <v>86</v>
      </c>
      <c r="U45" s="58">
        <v>10001</v>
      </c>
      <c r="V45" s="59">
        <v>141</v>
      </c>
      <c r="W45" s="59">
        <v>141</v>
      </c>
      <c r="X45" s="60">
        <v>148</v>
      </c>
      <c r="Y45" s="60">
        <v>10002</v>
      </c>
      <c r="Z45" s="62">
        <v>188</v>
      </c>
      <c r="AA45" s="62">
        <v>188</v>
      </c>
      <c r="AB45" t="str">
        <f t="shared" si="3"/>
        <v>&lt;LevelUp level="43" exp="11775" hunger="114" coinDL="242" coinUL="242"&gt;&lt;DrinkWater coinDL="5" coinUL="5" expN="16" expG="3" rate30="0.8" rateMore="0.1" /&gt;&lt;DailyGoal percent="0.3" coin="68" award="10000" expDL="94" expUL="94" /&gt;&lt;DailyGoal percent="0.6" coin="86" award="10001" expDL="141" expUL="141" /&gt;&lt;DailyGoal percent="1.0" coin="148" award="10002" expDL="188" expUL="188" /&gt;&lt;/LevelUp&gt;</v>
      </c>
    </row>
    <row r="46" spans="1:28">
      <c r="A46" s="50" t="s">
        <v>1302</v>
      </c>
      <c r="B46" s="50" t="str">
        <f t="shared" si="0"/>
        <v>44</v>
      </c>
      <c r="C46" s="50" t="str">
        <f t="shared" si="1"/>
        <v>12260</v>
      </c>
      <c r="D46" s="44"/>
      <c r="E46" s="51">
        <v>44</v>
      </c>
      <c r="F46" s="51">
        <v>12260</v>
      </c>
      <c r="G46" s="51">
        <v>116</v>
      </c>
      <c r="H46" s="52">
        <v>247</v>
      </c>
      <c r="I46" s="52">
        <v>247</v>
      </c>
      <c r="J46" s="56">
        <v>5</v>
      </c>
      <c r="K46" s="56">
        <v>5</v>
      </c>
      <c r="L46" s="56">
        <v>16</v>
      </c>
      <c r="M46" s="56">
        <f t="shared" si="2"/>
        <v>3</v>
      </c>
      <c r="N46" s="56">
        <v>0.8</v>
      </c>
      <c r="O46" s="56">
        <v>0.1</v>
      </c>
      <c r="P46" s="57">
        <v>69</v>
      </c>
      <c r="Q46" s="57">
        <v>10000</v>
      </c>
      <c r="R46" s="61">
        <v>96</v>
      </c>
      <c r="S46" s="61">
        <v>96</v>
      </c>
      <c r="T46" s="59">
        <v>87</v>
      </c>
      <c r="U46" s="58">
        <v>10001</v>
      </c>
      <c r="V46" s="59">
        <v>144</v>
      </c>
      <c r="W46" s="59">
        <v>144</v>
      </c>
      <c r="X46" s="60">
        <v>149</v>
      </c>
      <c r="Y46" s="60">
        <v>10002</v>
      </c>
      <c r="Z46" s="62">
        <v>192</v>
      </c>
      <c r="AA46" s="62">
        <v>192</v>
      </c>
      <c r="AB46" t="str">
        <f t="shared" si="3"/>
        <v>&lt;LevelUp level="44" exp="12260" hunger="116" coinDL="247" coinUL="247"&gt;&lt;DrinkWater coinDL="5" coinUL="5" expN="16" expG="3" rate30="0.8" rateMore="0.1" /&gt;&lt;DailyGoal percent="0.3" coin="69" award="10000" expDL="96" expUL="96" /&gt;&lt;DailyGoal percent="0.6" coin="87" award="10001" expDL="144" expUL="144" /&gt;&lt;DailyGoal percent="1.0" coin="149" award="10002" expDL="192" expUL="192" /&gt;&lt;/LevelUp&gt;</v>
      </c>
    </row>
    <row r="47" spans="1:28">
      <c r="A47" s="50" t="s">
        <v>1303</v>
      </c>
      <c r="B47" s="50" t="str">
        <f t="shared" si="0"/>
        <v>45</v>
      </c>
      <c r="C47" s="50" t="str">
        <f t="shared" si="1"/>
        <v>13305</v>
      </c>
      <c r="D47" s="44"/>
      <c r="E47" s="51">
        <v>45</v>
      </c>
      <c r="F47" s="51">
        <v>13305</v>
      </c>
      <c r="G47" s="51">
        <v>118</v>
      </c>
      <c r="H47" s="52">
        <v>252</v>
      </c>
      <c r="I47" s="52">
        <v>252</v>
      </c>
      <c r="J47" s="56">
        <v>5</v>
      </c>
      <c r="K47" s="56">
        <v>5</v>
      </c>
      <c r="L47" s="56">
        <v>17</v>
      </c>
      <c r="M47" s="56">
        <f t="shared" si="2"/>
        <v>3</v>
      </c>
      <c r="N47" s="56">
        <v>0.8</v>
      </c>
      <c r="O47" s="56">
        <v>0.1</v>
      </c>
      <c r="P47" s="57">
        <v>69</v>
      </c>
      <c r="Q47" s="57">
        <v>10000</v>
      </c>
      <c r="R47" s="61">
        <v>98</v>
      </c>
      <c r="S47" s="61">
        <v>98</v>
      </c>
      <c r="T47" s="59">
        <v>87</v>
      </c>
      <c r="U47" s="58">
        <v>10001</v>
      </c>
      <c r="V47" s="59">
        <v>147</v>
      </c>
      <c r="W47" s="59">
        <v>147</v>
      </c>
      <c r="X47" s="60">
        <v>149</v>
      </c>
      <c r="Y47" s="60">
        <v>10002</v>
      </c>
      <c r="Z47" s="62">
        <v>196</v>
      </c>
      <c r="AA47" s="62">
        <v>196</v>
      </c>
      <c r="AB47" t="str">
        <f t="shared" si="3"/>
        <v>&lt;LevelUp level="45" exp="13305" hunger="118" coinDL="252" coinUL="252"&gt;&lt;DrinkWater coinDL="5" coinUL="5" expN="17" expG="3" rate30="0.8" rateMore="0.1" /&gt;&lt;DailyGoal percent="0.3" coin="69" award="10000" expDL="98" expUL="98" /&gt;&lt;DailyGoal percent="0.6" coin="87" award="10001" expDL="147" expUL="147" /&gt;&lt;DailyGoal percent="1.0" coin="149" award="10002" expDL="196" expUL="196" /&gt;&lt;/LevelUp&gt;</v>
      </c>
    </row>
    <row r="48" spans="1:28">
      <c r="A48" s="50" t="s">
        <v>1304</v>
      </c>
      <c r="B48" s="50" t="str">
        <f t="shared" si="0"/>
        <v>46</v>
      </c>
      <c r="C48" s="50" t="str">
        <f t="shared" si="1"/>
        <v>13825</v>
      </c>
      <c r="D48" s="44"/>
      <c r="E48" s="51">
        <v>46</v>
      </c>
      <c r="F48" s="51">
        <v>13825</v>
      </c>
      <c r="G48" s="51">
        <v>120</v>
      </c>
      <c r="H48" s="52">
        <v>257</v>
      </c>
      <c r="I48" s="52">
        <v>257</v>
      </c>
      <c r="J48" s="56">
        <v>5</v>
      </c>
      <c r="K48" s="56">
        <v>5</v>
      </c>
      <c r="L48" s="56">
        <v>17</v>
      </c>
      <c r="M48" s="56">
        <f t="shared" si="2"/>
        <v>3</v>
      </c>
      <c r="N48" s="56">
        <v>0.8</v>
      </c>
      <c r="O48" s="56">
        <v>0.1</v>
      </c>
      <c r="P48" s="57">
        <v>70</v>
      </c>
      <c r="Q48" s="57">
        <v>10000</v>
      </c>
      <c r="R48" s="61">
        <v>100</v>
      </c>
      <c r="S48" s="61">
        <v>100</v>
      </c>
      <c r="T48" s="59">
        <v>88</v>
      </c>
      <c r="U48" s="58">
        <v>10001</v>
      </c>
      <c r="V48" s="59">
        <v>150</v>
      </c>
      <c r="W48" s="59">
        <v>150</v>
      </c>
      <c r="X48" s="60">
        <v>150</v>
      </c>
      <c r="Y48" s="60">
        <v>10002</v>
      </c>
      <c r="Z48" s="62">
        <v>200</v>
      </c>
      <c r="AA48" s="62">
        <v>200</v>
      </c>
      <c r="AB48" t="str">
        <f t="shared" si="3"/>
        <v>&lt;LevelUp level="46" exp="13825" hunger="120" coinDL="257" coinUL="257"&gt;&lt;DrinkWater coinDL="5" coinUL="5" expN="17" expG="3" rate30="0.8" rateMore="0.1" /&gt;&lt;DailyGoal percent="0.3" coin="70" award="10000" expDL="100" expUL="100" /&gt;&lt;DailyGoal percent="0.6" coin="88" award="10001" expDL="150" expUL="150" /&gt;&lt;DailyGoal percent="1.0" coin="150" award="10002" expDL="200" expUL="200" /&gt;&lt;/LevelUp&gt;</v>
      </c>
    </row>
    <row r="49" spans="1:28">
      <c r="A49" s="50" t="s">
        <v>1305</v>
      </c>
      <c r="B49" s="50" t="str">
        <f t="shared" si="0"/>
        <v>47</v>
      </c>
      <c r="C49" s="50" t="str">
        <f t="shared" si="1"/>
        <v>14360</v>
      </c>
      <c r="D49" s="44"/>
      <c r="E49" s="51">
        <v>47</v>
      </c>
      <c r="F49" s="51">
        <v>14360</v>
      </c>
      <c r="G49" s="51">
        <v>122</v>
      </c>
      <c r="H49" s="52">
        <v>263</v>
      </c>
      <c r="I49" s="52">
        <v>263</v>
      </c>
      <c r="J49" s="56">
        <v>5</v>
      </c>
      <c r="K49" s="56">
        <v>5</v>
      </c>
      <c r="L49" s="56">
        <v>17</v>
      </c>
      <c r="M49" s="56">
        <f t="shared" si="2"/>
        <v>3</v>
      </c>
      <c r="N49" s="56">
        <v>0.8</v>
      </c>
      <c r="O49" s="56">
        <v>0.1</v>
      </c>
      <c r="P49" s="57">
        <v>70</v>
      </c>
      <c r="Q49" s="57">
        <v>10000</v>
      </c>
      <c r="R49" s="61">
        <v>102</v>
      </c>
      <c r="S49" s="61">
        <v>102</v>
      </c>
      <c r="T49" s="59">
        <v>88</v>
      </c>
      <c r="U49" s="58">
        <v>10001</v>
      </c>
      <c r="V49" s="59">
        <v>153</v>
      </c>
      <c r="W49" s="59">
        <v>153</v>
      </c>
      <c r="X49" s="60">
        <v>150</v>
      </c>
      <c r="Y49" s="60">
        <v>10002</v>
      </c>
      <c r="Z49" s="62">
        <v>204</v>
      </c>
      <c r="AA49" s="62">
        <v>204</v>
      </c>
      <c r="AB49" t="str">
        <f t="shared" si="3"/>
        <v>&lt;LevelUp level="47" exp="14360" hunger="122" coinDL="263" coinUL="263"&gt;&lt;DrinkWater coinDL="5" coinUL="5" expN="17" expG="3" rate30="0.8" rateMore="0.1" /&gt;&lt;DailyGoal percent="0.3" coin="70" award="10000" expDL="102" expUL="102" /&gt;&lt;DailyGoal percent="0.6" coin="88" award="10001" expDL="153" expUL="153" /&gt;&lt;DailyGoal percent="1.0" coin="150" award="10002" expDL="204" expUL="204" /&gt;&lt;/LevelUp&gt;</v>
      </c>
    </row>
    <row r="50" spans="1:28">
      <c r="A50" s="50" t="s">
        <v>1306</v>
      </c>
      <c r="B50" s="50" t="str">
        <f t="shared" si="0"/>
        <v>48</v>
      </c>
      <c r="C50" s="50" t="str">
        <f t="shared" si="1"/>
        <v>15505</v>
      </c>
      <c r="D50" s="44"/>
      <c r="E50" s="51">
        <v>48</v>
      </c>
      <c r="F50" s="51">
        <v>15505</v>
      </c>
      <c r="G50" s="51">
        <v>124</v>
      </c>
      <c r="H50" s="52">
        <v>268</v>
      </c>
      <c r="I50" s="52">
        <v>268</v>
      </c>
      <c r="J50" s="56">
        <v>5</v>
      </c>
      <c r="K50" s="56">
        <v>5</v>
      </c>
      <c r="L50" s="56">
        <v>18</v>
      </c>
      <c r="M50" s="56">
        <f t="shared" si="2"/>
        <v>3</v>
      </c>
      <c r="N50" s="56">
        <v>0.8</v>
      </c>
      <c r="O50" s="56">
        <v>0.1</v>
      </c>
      <c r="P50" s="57">
        <v>70</v>
      </c>
      <c r="Q50" s="57">
        <v>10000</v>
      </c>
      <c r="R50" s="61">
        <v>104</v>
      </c>
      <c r="S50" s="61">
        <v>104</v>
      </c>
      <c r="T50" s="59">
        <v>89</v>
      </c>
      <c r="U50" s="58">
        <v>10001</v>
      </c>
      <c r="V50" s="59">
        <v>156</v>
      </c>
      <c r="W50" s="59">
        <v>156</v>
      </c>
      <c r="X50" s="60">
        <v>151</v>
      </c>
      <c r="Y50" s="60">
        <v>10002</v>
      </c>
      <c r="Z50" s="62">
        <v>208</v>
      </c>
      <c r="AA50" s="62">
        <v>208</v>
      </c>
      <c r="AB50" t="str">
        <f t="shared" si="3"/>
        <v>&lt;LevelUp level="48" exp="15505" hunger="124" coinDL="268" coinUL="268"&gt;&lt;DrinkWater coinDL="5" coinUL="5" expN="18" expG="3" rate30="0.8" rateMore="0.1" /&gt;&lt;DailyGoal percent="0.3" coin="70" award="10000" expDL="104" expUL="104" /&gt;&lt;DailyGoal percent="0.6" coin="89" award="10001" expDL="156" expUL="156" /&gt;&lt;DailyGoal percent="1.0" coin="151" award="10002" expDL="208" expUL="208" /&gt;&lt;/LevelUp&gt;</v>
      </c>
    </row>
    <row r="51" spans="1:28">
      <c r="A51" s="50" t="s">
        <v>1307</v>
      </c>
      <c r="B51" s="50" t="str">
        <f t="shared" si="0"/>
        <v>49</v>
      </c>
      <c r="C51" s="50" t="str">
        <f t="shared" si="1"/>
        <v>16080</v>
      </c>
      <c r="D51" s="44"/>
      <c r="E51" s="51">
        <v>49</v>
      </c>
      <c r="F51" s="51">
        <v>16080</v>
      </c>
      <c r="G51" s="51">
        <v>126</v>
      </c>
      <c r="H51" s="52">
        <v>273</v>
      </c>
      <c r="I51" s="52">
        <v>273</v>
      </c>
      <c r="J51" s="56">
        <v>5</v>
      </c>
      <c r="K51" s="56">
        <v>5</v>
      </c>
      <c r="L51" s="56">
        <v>18</v>
      </c>
      <c r="M51" s="56">
        <f t="shared" si="2"/>
        <v>3</v>
      </c>
      <c r="N51" s="56">
        <v>0.8</v>
      </c>
      <c r="O51" s="56">
        <v>0.1</v>
      </c>
      <c r="P51" s="57">
        <v>71</v>
      </c>
      <c r="Q51" s="57">
        <v>10000</v>
      </c>
      <c r="R51" s="61">
        <v>106</v>
      </c>
      <c r="S51" s="61">
        <v>106</v>
      </c>
      <c r="T51" s="59">
        <v>89</v>
      </c>
      <c r="U51" s="58">
        <v>10001</v>
      </c>
      <c r="V51" s="59">
        <v>159</v>
      </c>
      <c r="W51" s="59">
        <v>159</v>
      </c>
      <c r="X51" s="60">
        <v>152</v>
      </c>
      <c r="Y51" s="60">
        <v>10002</v>
      </c>
      <c r="Z51" s="62">
        <v>212</v>
      </c>
      <c r="AA51" s="62">
        <v>212</v>
      </c>
      <c r="AB51" t="str">
        <f t="shared" si="3"/>
        <v>&lt;LevelUp level="49" exp="16080" hunger="126" coinDL="273" coinUL="273"&gt;&lt;DrinkWater coinDL="5" coinUL="5" expN="18" expG="3" rate30="0.8" rateMore="0.1" /&gt;&lt;DailyGoal percent="0.3" coin="71" award="10000" expDL="106" expUL="106" /&gt;&lt;DailyGoal percent="0.6" coin="89" award="10001" expDL="159" expUL="159" /&gt;&lt;DailyGoal percent="1.0" coin="152" award="10002" expDL="212" expUL="212" /&gt;&lt;/LevelUp&gt;</v>
      </c>
    </row>
    <row r="52" spans="1:28">
      <c r="A52" s="50" t="s">
        <v>1308</v>
      </c>
      <c r="B52" s="50" t="str">
        <f t="shared" si="0"/>
        <v>50</v>
      </c>
      <c r="C52" s="50" t="str">
        <f t="shared" si="1"/>
        <v>16660</v>
      </c>
      <c r="D52" s="44"/>
      <c r="E52" s="51">
        <v>50</v>
      </c>
      <c r="F52" s="51">
        <v>16660</v>
      </c>
      <c r="G52" s="51">
        <v>128</v>
      </c>
      <c r="H52" s="52">
        <v>278</v>
      </c>
      <c r="I52" s="52">
        <v>278</v>
      </c>
      <c r="J52" s="56">
        <v>5</v>
      </c>
      <c r="K52" s="56">
        <v>5</v>
      </c>
      <c r="L52" s="56">
        <v>18</v>
      </c>
      <c r="M52" s="56">
        <f t="shared" si="2"/>
        <v>3</v>
      </c>
      <c r="N52" s="56">
        <v>0.8</v>
      </c>
      <c r="O52" s="56">
        <v>0.1</v>
      </c>
      <c r="P52" s="57">
        <v>71</v>
      </c>
      <c r="Q52" s="57">
        <v>10000</v>
      </c>
      <c r="R52" s="61">
        <v>108</v>
      </c>
      <c r="S52" s="61">
        <v>108</v>
      </c>
      <c r="T52" s="59">
        <v>90</v>
      </c>
      <c r="U52" s="58">
        <v>10001</v>
      </c>
      <c r="V52" s="59">
        <v>162</v>
      </c>
      <c r="W52" s="59">
        <v>162</v>
      </c>
      <c r="X52" s="60">
        <v>152</v>
      </c>
      <c r="Y52" s="60">
        <v>10002</v>
      </c>
      <c r="Z52" s="62">
        <v>216</v>
      </c>
      <c r="AA52" s="62">
        <v>216</v>
      </c>
      <c r="AB52" t="str">
        <f t="shared" si="3"/>
        <v>&lt;LevelUp level="50" exp="16660" hunger="128" coinDL="278" coinUL="278"&gt;&lt;DrinkWater coinDL="5" coinUL="5" expN="18" expG="3" rate30="0.8" rateMore="0.1" /&gt;&lt;DailyGoal percent="0.3" coin="71" award="10000" expDL="108" expUL="108" /&gt;&lt;DailyGoal percent="0.6" coin="90" award="10001" expDL="162" expUL="162" /&gt;&lt;DailyGoal percent="1.0" coin="152" award="10002" expDL="216" expUL="216" /&gt;&lt;/LevelUp&gt;</v>
      </c>
    </row>
    <row r="53" spans="1:28">
      <c r="A53" s="50" t="s">
        <v>1309</v>
      </c>
      <c r="B53" s="50" t="str">
        <f t="shared" si="0"/>
        <v>51</v>
      </c>
      <c r="C53" s="50" t="str">
        <f t="shared" si="1"/>
        <v>17915</v>
      </c>
      <c r="D53" s="44"/>
      <c r="E53" s="51">
        <v>51</v>
      </c>
      <c r="F53" s="51">
        <v>17915</v>
      </c>
      <c r="G53" s="51">
        <v>130</v>
      </c>
      <c r="H53" s="52">
        <v>283</v>
      </c>
      <c r="I53" s="52">
        <v>283</v>
      </c>
      <c r="J53" s="56">
        <v>5</v>
      </c>
      <c r="K53" s="56">
        <v>5</v>
      </c>
      <c r="L53" s="56">
        <v>19</v>
      </c>
      <c r="M53" s="56">
        <f t="shared" si="2"/>
        <v>3</v>
      </c>
      <c r="N53" s="56">
        <v>0.8</v>
      </c>
      <c r="O53" s="56">
        <v>0.1</v>
      </c>
      <c r="P53" s="57">
        <v>72</v>
      </c>
      <c r="Q53" s="57">
        <v>10000</v>
      </c>
      <c r="R53" s="61">
        <v>110</v>
      </c>
      <c r="S53" s="61">
        <v>110</v>
      </c>
      <c r="T53" s="59">
        <v>90</v>
      </c>
      <c r="U53" s="58">
        <v>10001</v>
      </c>
      <c r="V53" s="59">
        <v>165</v>
      </c>
      <c r="W53" s="59">
        <v>165</v>
      </c>
      <c r="X53" s="60">
        <v>153</v>
      </c>
      <c r="Y53" s="60">
        <v>10002</v>
      </c>
      <c r="Z53" s="62">
        <v>220</v>
      </c>
      <c r="AA53" s="62">
        <v>220</v>
      </c>
      <c r="AB53" t="str">
        <f t="shared" si="3"/>
        <v>&lt;LevelUp level="51" exp="17915" hunger="130" coinDL="283" coinUL="283"&gt;&lt;DrinkWater coinDL="5" coinUL="5" expN="19" expG="3" rate30="0.8" rateMore="0.1" /&gt;&lt;DailyGoal percent="0.3" coin="72" award="10000" expDL="110" expUL="110" /&gt;&lt;DailyGoal percent="0.6" coin="90" award="10001" expDL="165" expUL="165" /&gt;&lt;DailyGoal percent="1.0" coin="153" award="10002" expDL="220" expUL="220" /&gt;&lt;/LevelUp&gt;</v>
      </c>
    </row>
    <row r="54" spans="1:28">
      <c r="A54" s="50" t="s">
        <v>1310</v>
      </c>
      <c r="B54" s="50" t="str">
        <f t="shared" si="0"/>
        <v>52</v>
      </c>
      <c r="C54" s="50" t="str">
        <f t="shared" si="1"/>
        <v>18540</v>
      </c>
      <c r="D54" s="44"/>
      <c r="E54" s="51">
        <v>52</v>
      </c>
      <c r="F54" s="51">
        <v>18540</v>
      </c>
      <c r="G54" s="51">
        <v>132</v>
      </c>
      <c r="H54" s="52">
        <v>289</v>
      </c>
      <c r="I54" s="52">
        <v>289</v>
      </c>
      <c r="J54" s="56">
        <v>5</v>
      </c>
      <c r="K54" s="56">
        <v>5</v>
      </c>
      <c r="L54" s="56">
        <v>19</v>
      </c>
      <c r="M54" s="56">
        <f t="shared" si="2"/>
        <v>3</v>
      </c>
      <c r="N54" s="56">
        <v>0.8</v>
      </c>
      <c r="O54" s="56">
        <v>0.1</v>
      </c>
      <c r="P54" s="57">
        <v>72</v>
      </c>
      <c r="Q54" s="57">
        <v>10000</v>
      </c>
      <c r="R54" s="61">
        <v>112</v>
      </c>
      <c r="S54" s="61">
        <v>112</v>
      </c>
      <c r="T54" s="59">
        <v>90</v>
      </c>
      <c r="U54" s="58">
        <v>10001</v>
      </c>
      <c r="V54" s="59">
        <v>168</v>
      </c>
      <c r="W54" s="59">
        <v>168</v>
      </c>
      <c r="X54" s="60">
        <v>153</v>
      </c>
      <c r="Y54" s="60">
        <v>10002</v>
      </c>
      <c r="Z54" s="62">
        <v>224</v>
      </c>
      <c r="AA54" s="62">
        <v>224</v>
      </c>
      <c r="AB54" t="str">
        <f t="shared" si="3"/>
        <v>&lt;LevelUp level="52" exp="18540" hunger="132" coinDL="289" coinUL="289"&gt;&lt;DrinkWater coinDL="5" coinUL="5" expN="19" expG="3" rate30="0.8" rateMore="0.1" /&gt;&lt;DailyGoal percent="0.3" coin="72" award="10000" expDL="112" expUL="112" /&gt;&lt;DailyGoal percent="0.6" coin="90" award="10001" expDL="168" expUL="168" /&gt;&lt;DailyGoal percent="1.0" coin="153" award="10002" expDL="224" expUL="224" /&gt;&lt;/LevelUp&gt;</v>
      </c>
    </row>
    <row r="55" spans="1:28">
      <c r="A55" s="50" t="s">
        <v>1311</v>
      </c>
      <c r="B55" s="50" t="str">
        <f t="shared" si="0"/>
        <v>53</v>
      </c>
      <c r="C55" s="50" t="str">
        <f t="shared" si="1"/>
        <v>19175</v>
      </c>
      <c r="D55" s="44"/>
      <c r="E55" s="51">
        <v>53</v>
      </c>
      <c r="F55" s="51">
        <v>19175</v>
      </c>
      <c r="G55" s="51">
        <v>134</v>
      </c>
      <c r="H55" s="52">
        <v>294</v>
      </c>
      <c r="I55" s="52">
        <v>294</v>
      </c>
      <c r="J55" s="56">
        <v>5</v>
      </c>
      <c r="K55" s="56">
        <v>5</v>
      </c>
      <c r="L55" s="56">
        <v>19</v>
      </c>
      <c r="M55" s="56">
        <f t="shared" si="2"/>
        <v>3</v>
      </c>
      <c r="N55" s="56">
        <v>0.8</v>
      </c>
      <c r="O55" s="56">
        <v>0.1</v>
      </c>
      <c r="P55" s="57">
        <v>72</v>
      </c>
      <c r="Q55" s="57">
        <v>10000</v>
      </c>
      <c r="R55" s="61">
        <v>114</v>
      </c>
      <c r="S55" s="61">
        <v>114</v>
      </c>
      <c r="T55" s="59">
        <v>91</v>
      </c>
      <c r="U55" s="58">
        <v>10001</v>
      </c>
      <c r="V55" s="59">
        <v>171</v>
      </c>
      <c r="W55" s="59">
        <v>171</v>
      </c>
      <c r="X55" s="60">
        <v>154</v>
      </c>
      <c r="Y55" s="60">
        <v>10002</v>
      </c>
      <c r="Z55" s="62">
        <v>228</v>
      </c>
      <c r="AA55" s="62">
        <v>228</v>
      </c>
      <c r="AB55" t="str">
        <f t="shared" si="3"/>
        <v>&lt;LevelUp level="53" exp="19175" hunger="134" coinDL="294" coinUL="294"&gt;&lt;DrinkWater coinDL="5" coinUL="5" expN="19" expG="3" rate30="0.8" rateMore="0.1" /&gt;&lt;DailyGoal percent="0.3" coin="72" award="10000" expDL="114" expUL="114" /&gt;&lt;DailyGoal percent="0.6" coin="91" award="10001" expDL="171" expUL="171" /&gt;&lt;DailyGoal percent="1.0" coin="154" award="10002" expDL="228" expUL="228" /&gt;&lt;/LevelUp&gt;</v>
      </c>
    </row>
    <row r="56" spans="1:28">
      <c r="A56" s="50" t="s">
        <v>1312</v>
      </c>
      <c r="B56" s="50" t="str">
        <f t="shared" si="0"/>
        <v>54</v>
      </c>
      <c r="C56" s="50" t="str">
        <f t="shared" si="1"/>
        <v>20535</v>
      </c>
      <c r="D56" s="44"/>
      <c r="E56" s="51">
        <v>54</v>
      </c>
      <c r="F56" s="51">
        <v>20535</v>
      </c>
      <c r="G56" s="51">
        <v>136</v>
      </c>
      <c r="H56" s="52">
        <v>299</v>
      </c>
      <c r="I56" s="52">
        <v>299</v>
      </c>
      <c r="J56" s="56">
        <v>5</v>
      </c>
      <c r="K56" s="56">
        <v>5</v>
      </c>
      <c r="L56" s="56">
        <v>20</v>
      </c>
      <c r="M56" s="56">
        <f t="shared" si="2"/>
        <v>4</v>
      </c>
      <c r="N56" s="56">
        <v>0.8</v>
      </c>
      <c r="O56" s="56">
        <v>0.1</v>
      </c>
      <c r="P56" s="57">
        <v>73</v>
      </c>
      <c r="Q56" s="57">
        <v>10000</v>
      </c>
      <c r="R56" s="61">
        <v>116</v>
      </c>
      <c r="S56" s="61">
        <v>116</v>
      </c>
      <c r="T56" s="59">
        <v>91</v>
      </c>
      <c r="U56" s="58">
        <v>10001</v>
      </c>
      <c r="V56" s="59">
        <v>174</v>
      </c>
      <c r="W56" s="59">
        <v>174</v>
      </c>
      <c r="X56" s="60">
        <v>154</v>
      </c>
      <c r="Y56" s="60">
        <v>10002</v>
      </c>
      <c r="Z56" s="62">
        <v>232</v>
      </c>
      <c r="AA56" s="62">
        <v>232</v>
      </c>
      <c r="AB56" t="str">
        <f t="shared" si="3"/>
        <v>&lt;LevelUp level="54" exp="20535" hunger="136" coinDL="299" coinUL="299"&gt;&lt;DrinkWater coinDL="5" coinUL="5" expN="20" expG="4" rate30="0.8" rateMore="0.1" /&gt;&lt;DailyGoal percent="0.3" coin="73" award="10000" expDL="116" expUL="116" /&gt;&lt;DailyGoal percent="0.6" coin="91" award="10001" expDL="174" expUL="174" /&gt;&lt;DailyGoal percent="1.0" coin="154" award="10002" expDL="232" expUL="232" /&gt;&lt;/LevelUp&gt;</v>
      </c>
    </row>
    <row r="57" spans="1:28">
      <c r="A57" s="50" t="s">
        <v>1313</v>
      </c>
      <c r="B57" s="50" t="str">
        <f t="shared" si="0"/>
        <v>55</v>
      </c>
      <c r="C57" s="50" t="str">
        <f t="shared" si="1"/>
        <v>21215</v>
      </c>
      <c r="D57" s="44"/>
      <c r="E57" s="51">
        <v>55</v>
      </c>
      <c r="F57" s="51">
        <v>21215</v>
      </c>
      <c r="G57" s="51">
        <v>138</v>
      </c>
      <c r="H57" s="52">
        <v>305</v>
      </c>
      <c r="I57" s="52">
        <v>305</v>
      </c>
      <c r="J57" s="56">
        <v>5</v>
      </c>
      <c r="K57" s="56">
        <v>5</v>
      </c>
      <c r="L57" s="56">
        <v>20</v>
      </c>
      <c r="M57" s="56">
        <f t="shared" si="2"/>
        <v>4</v>
      </c>
      <c r="N57" s="56">
        <v>0.8</v>
      </c>
      <c r="O57" s="56">
        <v>0.1</v>
      </c>
      <c r="P57" s="57">
        <v>73</v>
      </c>
      <c r="Q57" s="57">
        <v>10000</v>
      </c>
      <c r="R57" s="61">
        <v>118</v>
      </c>
      <c r="S57" s="61">
        <v>118</v>
      </c>
      <c r="T57" s="59">
        <v>92</v>
      </c>
      <c r="U57" s="58">
        <v>10001</v>
      </c>
      <c r="V57" s="59">
        <v>177</v>
      </c>
      <c r="W57" s="59">
        <v>177</v>
      </c>
      <c r="X57" s="60">
        <v>155</v>
      </c>
      <c r="Y57" s="60">
        <v>10002</v>
      </c>
      <c r="Z57" s="62">
        <v>236</v>
      </c>
      <c r="AA57" s="62">
        <v>236</v>
      </c>
      <c r="AB57" t="str">
        <f t="shared" si="3"/>
        <v>&lt;LevelUp level="55" exp="21215" hunger="138" coinDL="305" coinUL="305"&gt;&lt;DrinkWater coinDL="5" coinUL="5" expN="20" expG="4" rate30="0.8" rateMore="0.1" /&gt;&lt;DailyGoal percent="0.3" coin="73" award="10000" expDL="118" expUL="118" /&gt;&lt;DailyGoal percent="0.6" coin="92" award="10001" expDL="177" expUL="177" /&gt;&lt;DailyGoal percent="1.0" coin="155" award="10002" expDL="236" expUL="236" /&gt;&lt;/LevelUp&gt;</v>
      </c>
    </row>
    <row r="58" spans="1:28">
      <c r="A58" s="50" t="s">
        <v>1314</v>
      </c>
      <c r="B58" s="50" t="str">
        <f t="shared" si="0"/>
        <v>56</v>
      </c>
      <c r="C58" s="50" t="str">
        <f t="shared" si="1"/>
        <v>21900</v>
      </c>
      <c r="D58" s="44"/>
      <c r="E58" s="51">
        <v>56</v>
      </c>
      <c r="F58" s="51">
        <v>21900</v>
      </c>
      <c r="G58" s="51">
        <v>140</v>
      </c>
      <c r="H58" s="52">
        <v>310</v>
      </c>
      <c r="I58" s="52">
        <v>310</v>
      </c>
      <c r="J58" s="56">
        <v>5</v>
      </c>
      <c r="K58" s="56">
        <v>5</v>
      </c>
      <c r="L58" s="56">
        <v>20</v>
      </c>
      <c r="M58" s="56">
        <f t="shared" si="2"/>
        <v>4</v>
      </c>
      <c r="N58" s="56">
        <v>0.8</v>
      </c>
      <c r="O58" s="56">
        <v>0.1</v>
      </c>
      <c r="P58" s="57">
        <v>74</v>
      </c>
      <c r="Q58" s="57">
        <v>10000</v>
      </c>
      <c r="R58" s="61">
        <v>120</v>
      </c>
      <c r="S58" s="61">
        <v>120</v>
      </c>
      <c r="T58" s="59">
        <v>92</v>
      </c>
      <c r="U58" s="58">
        <v>10001</v>
      </c>
      <c r="V58" s="59">
        <v>180</v>
      </c>
      <c r="W58" s="59">
        <v>180</v>
      </c>
      <c r="X58" s="60">
        <v>155</v>
      </c>
      <c r="Y58" s="60">
        <v>10002</v>
      </c>
      <c r="Z58" s="62">
        <v>240</v>
      </c>
      <c r="AA58" s="62">
        <v>240</v>
      </c>
      <c r="AB58" t="str">
        <f t="shared" si="3"/>
        <v>&lt;LevelUp level="56" exp="21900" hunger="140" coinDL="310" coinUL="310"&gt;&lt;DrinkWater coinDL="5" coinUL="5" expN="20" expG="4" rate30="0.8" rateMore="0.1" /&gt;&lt;DailyGoal percent="0.3" coin="74" award="10000" expDL="120" expUL="120" /&gt;&lt;DailyGoal percent="0.6" coin="92" award="10001" expDL="180" expUL="180" /&gt;&lt;DailyGoal percent="1.0" coin="155" award="10002" expDL="240" expUL="240" /&gt;&lt;/LevelUp&gt;</v>
      </c>
    </row>
    <row r="59" spans="1:28">
      <c r="A59" s="50" t="s">
        <v>1315</v>
      </c>
      <c r="B59" s="50" t="str">
        <f t="shared" si="0"/>
        <v>57</v>
      </c>
      <c r="C59" s="50" t="str">
        <f t="shared" si="1"/>
        <v>23375</v>
      </c>
      <c r="D59" s="44"/>
      <c r="E59" s="51">
        <v>57</v>
      </c>
      <c r="F59" s="51">
        <v>23375</v>
      </c>
      <c r="G59" s="51">
        <v>142</v>
      </c>
      <c r="H59" s="52">
        <v>315</v>
      </c>
      <c r="I59" s="52">
        <v>315</v>
      </c>
      <c r="J59" s="56">
        <v>5</v>
      </c>
      <c r="K59" s="56">
        <v>5</v>
      </c>
      <c r="L59" s="56">
        <v>21</v>
      </c>
      <c r="M59" s="56">
        <f t="shared" si="2"/>
        <v>4</v>
      </c>
      <c r="N59" s="56">
        <v>0.8</v>
      </c>
      <c r="O59" s="56">
        <v>0.1</v>
      </c>
      <c r="P59" s="57">
        <v>74</v>
      </c>
      <c r="Q59" s="57">
        <v>10000</v>
      </c>
      <c r="R59" s="61">
        <v>122</v>
      </c>
      <c r="S59" s="61">
        <v>122</v>
      </c>
      <c r="T59" s="59">
        <v>93</v>
      </c>
      <c r="U59" s="58">
        <v>10001</v>
      </c>
      <c r="V59" s="59">
        <v>183</v>
      </c>
      <c r="W59" s="59">
        <v>183</v>
      </c>
      <c r="X59" s="60">
        <v>156</v>
      </c>
      <c r="Y59" s="60">
        <v>10002</v>
      </c>
      <c r="Z59" s="62">
        <v>244</v>
      </c>
      <c r="AA59" s="62">
        <v>244</v>
      </c>
      <c r="AB59" t="str">
        <f t="shared" si="3"/>
        <v>&lt;LevelUp level="57" exp="23375" hunger="142" coinDL="315" coinUL="315"&gt;&lt;DrinkWater coinDL="5" coinUL="5" expN="21" expG="4" rate30="0.8" rateMore="0.1" /&gt;&lt;DailyGoal percent="0.3" coin="74" award="10000" expDL="122" expUL="122" /&gt;&lt;DailyGoal percent="0.6" coin="93" award="10001" expDL="183" expUL="183" /&gt;&lt;DailyGoal percent="1.0" coin="156" award="10002" expDL="244" expUL="244" /&gt;&lt;/LevelUp&gt;</v>
      </c>
    </row>
    <row r="60" spans="1:28">
      <c r="A60" s="50" t="s">
        <v>1316</v>
      </c>
      <c r="B60" s="50" t="str">
        <f t="shared" si="0"/>
        <v>58</v>
      </c>
      <c r="C60" s="50" t="str">
        <f t="shared" si="1"/>
        <v>24105</v>
      </c>
      <c r="D60" s="44"/>
      <c r="E60" s="51">
        <v>58</v>
      </c>
      <c r="F60" s="51">
        <v>24105</v>
      </c>
      <c r="G60" s="51">
        <v>144</v>
      </c>
      <c r="H60" s="52">
        <v>321</v>
      </c>
      <c r="I60" s="52">
        <v>321</v>
      </c>
      <c r="J60" s="56">
        <v>5</v>
      </c>
      <c r="K60" s="56">
        <v>5</v>
      </c>
      <c r="L60" s="56">
        <v>21</v>
      </c>
      <c r="M60" s="56">
        <f t="shared" si="2"/>
        <v>4</v>
      </c>
      <c r="N60" s="56">
        <v>0.8</v>
      </c>
      <c r="O60" s="56">
        <v>0.1</v>
      </c>
      <c r="P60" s="57">
        <v>74</v>
      </c>
      <c r="Q60" s="57">
        <v>10000</v>
      </c>
      <c r="R60" s="61">
        <v>124</v>
      </c>
      <c r="S60" s="61">
        <v>124</v>
      </c>
      <c r="T60" s="59">
        <v>93</v>
      </c>
      <c r="U60" s="58">
        <v>10001</v>
      </c>
      <c r="V60" s="59">
        <v>186</v>
      </c>
      <c r="W60" s="59">
        <v>186</v>
      </c>
      <c r="X60" s="60">
        <v>156</v>
      </c>
      <c r="Y60" s="60">
        <v>10002</v>
      </c>
      <c r="Z60" s="62">
        <v>248</v>
      </c>
      <c r="AA60" s="62">
        <v>248</v>
      </c>
      <c r="AB60" t="str">
        <f t="shared" si="3"/>
        <v>&lt;LevelUp level="58" exp="24105" hunger="144" coinDL="321" coinUL="321"&gt;&lt;DrinkWater coinDL="5" coinUL="5" expN="21" expG="4" rate30="0.8" rateMore="0.1" /&gt;&lt;DailyGoal percent="0.3" coin="74" award="10000" expDL="124" expUL="124" /&gt;&lt;DailyGoal percent="0.6" coin="93" award="10001" expDL="186" expUL="186" /&gt;&lt;DailyGoal percent="1.0" coin="156" award="10002" expDL="248" expUL="248" /&gt;&lt;/LevelUp&gt;</v>
      </c>
    </row>
    <row r="61" spans="1:28">
      <c r="A61" s="50" t="s">
        <v>1317</v>
      </c>
      <c r="B61" s="50" t="str">
        <f t="shared" si="0"/>
        <v>59</v>
      </c>
      <c r="C61" s="50" t="str">
        <f t="shared" si="1"/>
        <v>24850</v>
      </c>
      <c r="D61" s="44"/>
      <c r="E61" s="51">
        <v>59</v>
      </c>
      <c r="F61" s="51">
        <v>24850</v>
      </c>
      <c r="G61" s="51">
        <v>146</v>
      </c>
      <c r="H61" s="52">
        <v>326</v>
      </c>
      <c r="I61" s="52">
        <v>326</v>
      </c>
      <c r="J61" s="56">
        <v>5</v>
      </c>
      <c r="K61" s="56">
        <v>5</v>
      </c>
      <c r="L61" s="56">
        <v>21</v>
      </c>
      <c r="M61" s="56">
        <f t="shared" si="2"/>
        <v>4</v>
      </c>
      <c r="N61" s="56">
        <v>0.8</v>
      </c>
      <c r="O61" s="56">
        <v>0.1</v>
      </c>
      <c r="P61" s="57">
        <v>75</v>
      </c>
      <c r="Q61" s="57">
        <v>10000</v>
      </c>
      <c r="R61" s="61">
        <v>126</v>
      </c>
      <c r="S61" s="61">
        <v>126</v>
      </c>
      <c r="T61" s="59">
        <v>93</v>
      </c>
      <c r="U61" s="58">
        <v>10001</v>
      </c>
      <c r="V61" s="59">
        <v>189</v>
      </c>
      <c r="W61" s="59">
        <v>189</v>
      </c>
      <c r="X61" s="60">
        <v>157</v>
      </c>
      <c r="Y61" s="60">
        <v>10002</v>
      </c>
      <c r="Z61" s="62">
        <v>252</v>
      </c>
      <c r="AA61" s="62">
        <v>252</v>
      </c>
      <c r="AB61" t="str">
        <f t="shared" si="3"/>
        <v>&lt;LevelUp level="59" exp="24850" hunger="146" coinDL="326" coinUL="326"&gt;&lt;DrinkWater coinDL="5" coinUL="5" expN="21" expG="4" rate30="0.8" rateMore="0.1" /&gt;&lt;DailyGoal percent="0.3" coin="75" award="10000" expDL="126" expUL="126" /&gt;&lt;DailyGoal percent="0.6" coin="93" award="10001" expDL="189" expUL="189" /&gt;&lt;DailyGoal percent="1.0" coin="157" award="10002" expDL="252" expUL="252" /&gt;&lt;/LevelUp&gt;</v>
      </c>
    </row>
    <row r="62" spans="1:28">
      <c r="A62" s="50" t="s">
        <v>1318</v>
      </c>
      <c r="B62" s="50" t="str">
        <f t="shared" si="0"/>
        <v>60</v>
      </c>
      <c r="C62" s="50" t="str">
        <f t="shared" si="1"/>
        <v>26440</v>
      </c>
      <c r="D62" s="44"/>
      <c r="E62" s="51">
        <v>60</v>
      </c>
      <c r="F62" s="51">
        <v>26440</v>
      </c>
      <c r="G62" s="51">
        <v>148</v>
      </c>
      <c r="H62" s="52">
        <v>332</v>
      </c>
      <c r="I62" s="52">
        <v>332</v>
      </c>
      <c r="J62" s="56">
        <v>5</v>
      </c>
      <c r="K62" s="56">
        <v>5</v>
      </c>
      <c r="L62" s="56">
        <v>22</v>
      </c>
      <c r="M62" s="56">
        <f t="shared" si="2"/>
        <v>4</v>
      </c>
      <c r="N62" s="56">
        <v>0.8</v>
      </c>
      <c r="O62" s="56">
        <v>0.1</v>
      </c>
      <c r="P62" s="57">
        <v>75</v>
      </c>
      <c r="Q62" s="57">
        <v>10000</v>
      </c>
      <c r="R62" s="61">
        <v>128</v>
      </c>
      <c r="S62" s="61">
        <v>128</v>
      </c>
      <c r="T62" s="59">
        <v>94</v>
      </c>
      <c r="U62" s="58">
        <v>10001</v>
      </c>
      <c r="V62" s="59">
        <v>192</v>
      </c>
      <c r="W62" s="59">
        <v>192</v>
      </c>
      <c r="X62" s="60">
        <v>157</v>
      </c>
      <c r="Y62" s="60">
        <v>10002</v>
      </c>
      <c r="Z62" s="62">
        <v>256</v>
      </c>
      <c r="AA62" s="62">
        <v>256</v>
      </c>
      <c r="AB62" t="str">
        <f t="shared" si="3"/>
        <v>&lt;LevelUp level="60" exp="26440" hunger="148" coinDL="332" coinUL="332"&gt;&lt;DrinkWater coinDL="5" coinUL="5" expN="22" expG="4" rate30="0.8" rateMore="0.1" /&gt;&lt;DailyGoal percent="0.3" coin="75" award="10000" expDL="128" expUL="128" /&gt;&lt;DailyGoal percent="0.6" coin="94" award="10001" expDL="192" expUL="192" /&gt;&lt;DailyGoal percent="1.0" coin="157" award="10002" expDL="256" expUL="256" /&gt;&lt;/LevelUp&gt;</v>
      </c>
    </row>
    <row r="63" spans="1:28">
      <c r="A63" s="50" t="s">
        <v>1319</v>
      </c>
      <c r="B63" s="50" t="str">
        <f t="shared" si="0"/>
        <v>61</v>
      </c>
      <c r="C63" s="50" t="str">
        <f t="shared" si="1"/>
        <v>27230</v>
      </c>
      <c r="D63" s="44"/>
      <c r="E63" s="51">
        <v>61</v>
      </c>
      <c r="F63" s="51">
        <v>27230</v>
      </c>
      <c r="G63" s="51">
        <v>150</v>
      </c>
      <c r="H63" s="52">
        <v>337</v>
      </c>
      <c r="I63" s="52">
        <v>337</v>
      </c>
      <c r="J63" s="56">
        <v>5</v>
      </c>
      <c r="K63" s="56">
        <v>5</v>
      </c>
      <c r="L63" s="56">
        <v>22</v>
      </c>
      <c r="M63" s="56">
        <f t="shared" si="2"/>
        <v>4</v>
      </c>
      <c r="N63" s="56">
        <v>0.8</v>
      </c>
      <c r="O63" s="56">
        <v>0.1</v>
      </c>
      <c r="P63" s="57">
        <v>75</v>
      </c>
      <c r="Q63" s="57">
        <v>10000</v>
      </c>
      <c r="R63" s="61">
        <v>130</v>
      </c>
      <c r="S63" s="61">
        <v>130</v>
      </c>
      <c r="T63" s="59">
        <v>94</v>
      </c>
      <c r="U63" s="58">
        <v>10001</v>
      </c>
      <c r="V63" s="59">
        <v>195</v>
      </c>
      <c r="W63" s="59">
        <v>195</v>
      </c>
      <c r="X63" s="60">
        <v>158</v>
      </c>
      <c r="Y63" s="60">
        <v>10002</v>
      </c>
      <c r="Z63" s="62">
        <v>260</v>
      </c>
      <c r="AA63" s="62">
        <v>260</v>
      </c>
      <c r="AB63" t="str">
        <f t="shared" si="3"/>
        <v>&lt;LevelUp level="61" exp="27230" hunger="150" coinDL="337" coinUL="337"&gt;&lt;DrinkWater coinDL="5" coinUL="5" expN="22" expG="4" rate30="0.8" rateMore="0.1" /&gt;&lt;DailyGoal percent="0.3" coin="75" award="10000" expDL="130" expUL="130" /&gt;&lt;DailyGoal percent="0.6" coin="94" award="10001" expDL="195" expUL="195" /&gt;&lt;DailyGoal percent="1.0" coin="158" award="10002" expDL="260" expUL="260" /&gt;&lt;/LevelUp&gt;</v>
      </c>
    </row>
    <row r="64" spans="1:28">
      <c r="A64" s="50" t="s">
        <v>1320</v>
      </c>
      <c r="B64" s="50" t="str">
        <f t="shared" si="0"/>
        <v>62</v>
      </c>
      <c r="C64" s="50" t="str">
        <f t="shared" si="1"/>
        <v>28025</v>
      </c>
      <c r="D64" s="44"/>
      <c r="E64" s="51">
        <v>62</v>
      </c>
      <c r="F64" s="51">
        <v>28025</v>
      </c>
      <c r="G64" s="51">
        <v>152</v>
      </c>
      <c r="H64" s="52">
        <v>343</v>
      </c>
      <c r="I64" s="52">
        <v>343</v>
      </c>
      <c r="J64" s="56">
        <v>5</v>
      </c>
      <c r="K64" s="56">
        <v>5</v>
      </c>
      <c r="L64" s="56">
        <v>22</v>
      </c>
      <c r="M64" s="56">
        <f t="shared" si="2"/>
        <v>4</v>
      </c>
      <c r="N64" s="56">
        <v>0.8</v>
      </c>
      <c r="O64" s="56">
        <v>0.1</v>
      </c>
      <c r="P64" s="57">
        <v>76</v>
      </c>
      <c r="Q64" s="57">
        <v>10000</v>
      </c>
      <c r="R64" s="61">
        <v>132</v>
      </c>
      <c r="S64" s="61">
        <v>132</v>
      </c>
      <c r="T64" s="59">
        <v>95</v>
      </c>
      <c r="U64" s="58">
        <v>10001</v>
      </c>
      <c r="V64" s="59">
        <v>198</v>
      </c>
      <c r="W64" s="59">
        <v>198</v>
      </c>
      <c r="X64" s="60">
        <v>158</v>
      </c>
      <c r="Y64" s="60">
        <v>10002</v>
      </c>
      <c r="Z64" s="62">
        <v>264</v>
      </c>
      <c r="AA64" s="62">
        <v>264</v>
      </c>
      <c r="AB64" t="str">
        <f t="shared" si="3"/>
        <v>&lt;LevelUp level="62" exp="28025" hunger="152" coinDL="343" coinUL="343"&gt;&lt;DrinkWater coinDL="5" coinUL="5" expN="22" expG="4" rate30="0.8" rateMore="0.1" /&gt;&lt;DailyGoal percent="0.3" coin="76" award="10000" expDL="132" expUL="132" /&gt;&lt;DailyGoal percent="0.6" coin="95" award="10001" expDL="198" expUL="198" /&gt;&lt;DailyGoal percent="1.0" coin="158" award="10002" expDL="264" expUL="264" /&gt;&lt;/LevelUp&gt;</v>
      </c>
    </row>
    <row r="65" spans="1:28">
      <c r="A65" s="50" t="s">
        <v>1321</v>
      </c>
      <c r="B65" s="50" t="str">
        <f t="shared" si="0"/>
        <v>63</v>
      </c>
      <c r="C65" s="50" t="str">
        <f t="shared" si="1"/>
        <v>29735</v>
      </c>
      <c r="D65" s="44"/>
      <c r="E65" s="51">
        <v>63</v>
      </c>
      <c r="F65" s="51">
        <v>29735</v>
      </c>
      <c r="G65" s="51">
        <v>154</v>
      </c>
      <c r="H65" s="52">
        <v>348</v>
      </c>
      <c r="I65" s="52">
        <v>348</v>
      </c>
      <c r="J65" s="56">
        <v>5</v>
      </c>
      <c r="K65" s="56">
        <v>5</v>
      </c>
      <c r="L65" s="56">
        <v>23</v>
      </c>
      <c r="M65" s="56">
        <f t="shared" si="2"/>
        <v>4</v>
      </c>
      <c r="N65" s="56">
        <v>0.8</v>
      </c>
      <c r="O65" s="56">
        <v>0.1</v>
      </c>
      <c r="P65" s="57">
        <v>76</v>
      </c>
      <c r="Q65" s="57">
        <v>10000</v>
      </c>
      <c r="R65" s="61">
        <v>134</v>
      </c>
      <c r="S65" s="61">
        <v>134</v>
      </c>
      <c r="T65" s="59">
        <v>95</v>
      </c>
      <c r="U65" s="58">
        <v>10001</v>
      </c>
      <c r="V65" s="59">
        <v>201</v>
      </c>
      <c r="W65" s="59">
        <v>201</v>
      </c>
      <c r="X65" s="60">
        <v>159</v>
      </c>
      <c r="Y65" s="60">
        <v>10002</v>
      </c>
      <c r="Z65" s="62">
        <v>268</v>
      </c>
      <c r="AA65" s="62">
        <v>268</v>
      </c>
      <c r="AB65" t="str">
        <f t="shared" si="3"/>
        <v>&lt;LevelUp level="63" exp="29735" hunger="154" coinDL="348" coinUL="348"&gt;&lt;DrinkWater coinDL="5" coinUL="5" expN="23" expG="4" rate30="0.8" rateMore="0.1" /&gt;&lt;DailyGoal percent="0.3" coin="76" award="10000" expDL="134" expUL="134" /&gt;&lt;DailyGoal percent="0.6" coin="95" award="10001" expDL="201" expUL="201" /&gt;&lt;DailyGoal percent="1.0" coin="159" award="10002" expDL="268" expUL="268" /&gt;&lt;/LevelUp&gt;</v>
      </c>
    </row>
    <row r="66" spans="1:28">
      <c r="A66" s="50" t="s">
        <v>1322</v>
      </c>
      <c r="B66" s="50" t="str">
        <f t="shared" si="0"/>
        <v>64</v>
      </c>
      <c r="C66" s="50" t="str">
        <f t="shared" si="1"/>
        <v>30580</v>
      </c>
      <c r="D66" s="44"/>
      <c r="E66" s="51">
        <v>64</v>
      </c>
      <c r="F66" s="51">
        <v>30580</v>
      </c>
      <c r="G66" s="51">
        <v>156</v>
      </c>
      <c r="H66" s="52">
        <v>354</v>
      </c>
      <c r="I66" s="52">
        <v>354</v>
      </c>
      <c r="J66" s="56">
        <v>6</v>
      </c>
      <c r="K66" s="56">
        <v>6</v>
      </c>
      <c r="L66" s="56">
        <v>23</v>
      </c>
      <c r="M66" s="56">
        <f t="shared" si="2"/>
        <v>4</v>
      </c>
      <c r="N66" s="56">
        <v>0.8</v>
      </c>
      <c r="O66" s="56">
        <v>0.1</v>
      </c>
      <c r="P66" s="57">
        <v>77</v>
      </c>
      <c r="Q66" s="57">
        <v>10000</v>
      </c>
      <c r="R66" s="61">
        <v>136</v>
      </c>
      <c r="S66" s="61">
        <v>136</v>
      </c>
      <c r="T66" s="59">
        <v>96</v>
      </c>
      <c r="U66" s="58">
        <v>10001</v>
      </c>
      <c r="V66" s="59">
        <v>204</v>
      </c>
      <c r="W66" s="59">
        <v>204</v>
      </c>
      <c r="X66" s="60">
        <v>160</v>
      </c>
      <c r="Y66" s="60">
        <v>10002</v>
      </c>
      <c r="Z66" s="62">
        <v>272</v>
      </c>
      <c r="AA66" s="62">
        <v>272</v>
      </c>
      <c r="AB66" t="str">
        <f t="shared" si="3"/>
        <v>&lt;LevelUp level="64" exp="30580" hunger="156" coinDL="354" coinUL="354"&gt;&lt;DrinkWater coinDL="6" coinUL="6" expN="23" expG="4" rate30="0.8" rateMore="0.1" /&gt;&lt;DailyGoal percent="0.3" coin="77" award="10000" expDL="136" expUL="136" /&gt;&lt;DailyGoal percent="0.6" coin="96" award="10001" expDL="204" expUL="204" /&gt;&lt;DailyGoal percent="1.0" coin="160" award="10002" expDL="272" expUL="272" /&gt;&lt;/LevelUp&gt;</v>
      </c>
    </row>
    <row r="67" spans="1:28">
      <c r="A67" s="50" t="s">
        <v>1323</v>
      </c>
      <c r="B67" s="50" t="str">
        <f t="shared" si="0"/>
        <v>65</v>
      </c>
      <c r="C67" s="50" t="str">
        <f t="shared" si="1"/>
        <v>31435</v>
      </c>
      <c r="D67" s="44"/>
      <c r="E67" s="51">
        <v>65</v>
      </c>
      <c r="F67" s="51">
        <v>31435</v>
      </c>
      <c r="G67" s="51">
        <v>158</v>
      </c>
      <c r="H67" s="52">
        <v>359</v>
      </c>
      <c r="I67" s="52">
        <v>359</v>
      </c>
      <c r="J67" s="56">
        <v>6</v>
      </c>
      <c r="K67" s="56">
        <v>6</v>
      </c>
      <c r="L67" s="56">
        <v>23</v>
      </c>
      <c r="M67" s="56">
        <f t="shared" si="2"/>
        <v>4</v>
      </c>
      <c r="N67" s="56">
        <v>0.8</v>
      </c>
      <c r="O67" s="56">
        <v>0.1</v>
      </c>
      <c r="P67" s="57">
        <v>77</v>
      </c>
      <c r="Q67" s="57">
        <v>10000</v>
      </c>
      <c r="R67" s="61">
        <v>138</v>
      </c>
      <c r="S67" s="61">
        <v>138</v>
      </c>
      <c r="T67" s="59">
        <v>96</v>
      </c>
      <c r="U67" s="58">
        <v>10001</v>
      </c>
      <c r="V67" s="59">
        <v>207</v>
      </c>
      <c r="W67" s="59">
        <v>207</v>
      </c>
      <c r="X67" s="60">
        <v>160</v>
      </c>
      <c r="Y67" s="60">
        <v>10002</v>
      </c>
      <c r="Z67" s="62">
        <v>276</v>
      </c>
      <c r="AA67" s="62">
        <v>276</v>
      </c>
      <c r="AB67" t="str">
        <f t="shared" si="3"/>
        <v>&lt;LevelUp level="65" exp="31435" hunger="158" coinDL="359" coinUL="359"&gt;&lt;DrinkWater coinDL="6" coinUL="6" expN="23" expG="4" rate30="0.8" rateMore="0.1" /&gt;&lt;DailyGoal percent="0.3" coin="77" award="10000" expDL="138" expUL="138" /&gt;&lt;DailyGoal percent="0.6" coin="96" award="10001" expDL="207" expUL="207" /&gt;&lt;DailyGoal percent="1.0" coin="160" award="10002" expDL="276" expUL="276" /&gt;&lt;/LevelUp&gt;</v>
      </c>
    </row>
    <row r="68" spans="1:28">
      <c r="A68" s="50" t="s">
        <v>1324</v>
      </c>
      <c r="B68" s="50" t="str">
        <f t="shared" ref="B68:B102" si="4">MID(A68,FIND("level=",A68)+7,FIND(""" exp=",A68)-FIND("level=",A68)-7)</f>
        <v>66</v>
      </c>
      <c r="C68" s="50" t="str">
        <f t="shared" ref="C68:C102" si="5">MID(A68,FIND("exp=",A68)+5,FIND("""/&gt;",A68)-FIND("exp=",A68)-5)</f>
        <v>33270</v>
      </c>
      <c r="D68" s="44"/>
      <c r="E68" s="51">
        <v>66</v>
      </c>
      <c r="F68" s="51">
        <v>33270</v>
      </c>
      <c r="G68" s="51">
        <v>160</v>
      </c>
      <c r="H68" s="52">
        <v>365</v>
      </c>
      <c r="I68" s="52">
        <v>365</v>
      </c>
      <c r="J68" s="56">
        <v>6</v>
      </c>
      <c r="K68" s="56">
        <v>6</v>
      </c>
      <c r="L68" s="56">
        <v>24</v>
      </c>
      <c r="M68" s="56">
        <f t="shared" ref="M68:M102" si="6">1+ROUNDDOWN(L68*0.15,0)</f>
        <v>4</v>
      </c>
      <c r="N68" s="56">
        <v>0.8</v>
      </c>
      <c r="O68" s="56">
        <v>0.1</v>
      </c>
      <c r="P68" s="57">
        <v>77</v>
      </c>
      <c r="Q68" s="57">
        <v>10000</v>
      </c>
      <c r="R68" s="61">
        <v>140</v>
      </c>
      <c r="S68" s="61">
        <v>140</v>
      </c>
      <c r="T68" s="59">
        <v>96</v>
      </c>
      <c r="U68" s="58">
        <v>10001</v>
      </c>
      <c r="V68" s="59">
        <v>210</v>
      </c>
      <c r="W68" s="59">
        <v>210</v>
      </c>
      <c r="X68" s="60">
        <v>160</v>
      </c>
      <c r="Y68" s="60">
        <v>10002</v>
      </c>
      <c r="Z68" s="62">
        <v>280</v>
      </c>
      <c r="AA68" s="62">
        <v>280</v>
      </c>
      <c r="AB68" t="str">
        <f t="shared" ref="AB68:AB102" si="7">IF(AND(H68&lt;&gt;"",I68&lt;&gt;""),"&lt;LevelUp level="""&amp;E68&amp;""" exp="""&amp;F68&amp;""" hunger="""&amp;G68&amp;""" coinDL="""&amp;H68&amp;""" coinUL="""&amp;I68&amp;"""&gt;"&amp;CHAR(10)&amp;"  &lt;DrinkWater coinDL="""&amp;J68&amp;""" coinUL="""&amp;K68&amp;""" expN="""&amp;L68&amp;""" expG="""&amp;M68&amp;""" rate30="""&amp;N68&amp;""" rateMore="""&amp;O68&amp;""" /&gt;"&amp;CHAR(10)&amp;"  &lt;DailyGoal percent=""0.3"" coin="""&amp;P68&amp;""" award="""&amp;Q68&amp;""" expDL="""&amp;R68&amp;""" expUL="""&amp;S68&amp;""" /&gt;"&amp;CHAR(10)&amp;"  &lt;DailyGoal percent=""0.6"" coin="""&amp;T68&amp;""" award="""&amp;U68&amp;""" expDL="""&amp;V68&amp;""" expUL="""&amp;W68&amp;""" /&gt;"&amp;CHAR(10)&amp;"  &lt;DailyGoal percent=""1.0"" coin="""&amp;X68&amp;""" award="""&amp;Y68&amp;""" expDL="""&amp;Z68&amp;""" expUL="""&amp;AA68&amp;""" /&gt;"&amp;CHAR(10)&amp;"&lt;/LevelUp&gt;","")</f>
        <v>&lt;LevelUp level="66" exp="33270" hunger="160" coinDL="365" coinUL="365"&gt;&lt;DrinkWater coinDL="6" coinUL="6" expN="24" expG="4" rate30="0.8" rateMore="0.1" /&gt;&lt;DailyGoal percent="0.3" coin="77" award="10000" expDL="140" expUL="140" /&gt;&lt;DailyGoal percent="0.6" coin="96" award="10001" expDL="210" expUL="210" /&gt;&lt;DailyGoal percent="1.0" coin="160" award="10002" expDL="280" expUL="280" /&gt;&lt;/LevelUp&gt;</v>
      </c>
    </row>
    <row r="69" spans="1:28">
      <c r="A69" s="50" t="s">
        <v>1325</v>
      </c>
      <c r="B69" s="50" t="str">
        <f t="shared" si="4"/>
        <v>67</v>
      </c>
      <c r="C69" s="50" t="str">
        <f t="shared" si="5"/>
        <v>34170</v>
      </c>
      <c r="D69" s="44"/>
      <c r="E69" s="51">
        <v>67</v>
      </c>
      <c r="F69" s="51">
        <v>34170</v>
      </c>
      <c r="G69" s="51">
        <v>162</v>
      </c>
      <c r="H69" s="52">
        <v>370</v>
      </c>
      <c r="I69" s="52">
        <v>370</v>
      </c>
      <c r="J69" s="56">
        <v>6</v>
      </c>
      <c r="K69" s="56">
        <v>6</v>
      </c>
      <c r="L69" s="56">
        <v>24</v>
      </c>
      <c r="M69" s="56">
        <f t="shared" si="6"/>
        <v>4</v>
      </c>
      <c r="N69" s="56">
        <v>0.8</v>
      </c>
      <c r="O69" s="56">
        <v>0.1</v>
      </c>
      <c r="P69" s="57">
        <v>78</v>
      </c>
      <c r="Q69" s="57">
        <v>10000</v>
      </c>
      <c r="R69" s="61">
        <v>142</v>
      </c>
      <c r="S69" s="61">
        <v>142</v>
      </c>
      <c r="T69" s="59">
        <v>97</v>
      </c>
      <c r="U69" s="58">
        <v>10001</v>
      </c>
      <c r="V69" s="59">
        <v>213</v>
      </c>
      <c r="W69" s="59">
        <v>213</v>
      </c>
      <c r="X69" s="60">
        <v>161</v>
      </c>
      <c r="Y69" s="60">
        <v>10002</v>
      </c>
      <c r="Z69" s="62">
        <v>284</v>
      </c>
      <c r="AA69" s="62">
        <v>284</v>
      </c>
      <c r="AB69" t="str">
        <f t="shared" si="7"/>
        <v>&lt;LevelUp level="67" exp="34170" hunger="162" coinDL="370" coinUL="370"&gt;&lt;DrinkWater coinDL="6" coinUL="6" expN="24" expG="4" rate30="0.8" rateMore="0.1" /&gt;&lt;DailyGoal percent="0.3" coin="78" award="10000" expDL="142" expUL="142" /&gt;&lt;DailyGoal percent="0.6" coin="97" award="10001" expDL="213" expUL="213" /&gt;&lt;DailyGoal percent="1.0" coin="161" award="10002" expDL="284" expUL="284" /&gt;&lt;/LevelUp&gt;</v>
      </c>
    </row>
    <row r="70" spans="1:28">
      <c r="A70" s="50" t="s">
        <v>1326</v>
      </c>
      <c r="B70" s="50" t="str">
        <f t="shared" si="4"/>
        <v>68</v>
      </c>
      <c r="C70" s="50" t="str">
        <f t="shared" si="5"/>
        <v>35085</v>
      </c>
      <c r="D70" s="44"/>
      <c r="E70" s="51">
        <v>68</v>
      </c>
      <c r="F70" s="51">
        <v>35085</v>
      </c>
      <c r="G70" s="51">
        <v>164</v>
      </c>
      <c r="H70" s="52">
        <v>376</v>
      </c>
      <c r="I70" s="52">
        <v>376</v>
      </c>
      <c r="J70" s="56">
        <v>6</v>
      </c>
      <c r="K70" s="56">
        <v>6</v>
      </c>
      <c r="L70" s="56">
        <v>24</v>
      </c>
      <c r="M70" s="56">
        <f t="shared" si="6"/>
        <v>4</v>
      </c>
      <c r="N70" s="56">
        <v>0.8</v>
      </c>
      <c r="O70" s="56">
        <v>0.1</v>
      </c>
      <c r="P70" s="57">
        <v>78</v>
      </c>
      <c r="Q70" s="57">
        <v>10000</v>
      </c>
      <c r="R70" s="61">
        <v>144</v>
      </c>
      <c r="S70" s="61">
        <v>144</v>
      </c>
      <c r="T70" s="59">
        <v>97</v>
      </c>
      <c r="U70" s="58">
        <v>10001</v>
      </c>
      <c r="V70" s="59">
        <v>216</v>
      </c>
      <c r="W70" s="59">
        <v>216</v>
      </c>
      <c r="X70" s="60">
        <v>161</v>
      </c>
      <c r="Y70" s="60">
        <v>10002</v>
      </c>
      <c r="Z70" s="62">
        <v>288</v>
      </c>
      <c r="AA70" s="62">
        <v>288</v>
      </c>
      <c r="AB70" t="str">
        <f t="shared" si="7"/>
        <v>&lt;LevelUp level="68" exp="35085" hunger="164" coinDL="376" coinUL="376"&gt;&lt;DrinkWater coinDL="6" coinUL="6" expN="24" expG="4" rate30="0.8" rateMore="0.1" /&gt;&lt;DailyGoal percent="0.3" coin="78" award="10000" expDL="144" expUL="144" /&gt;&lt;DailyGoal percent="0.6" coin="97" award="10001" expDL="216" expUL="216" /&gt;&lt;DailyGoal percent="1.0" coin="161" award="10002" expDL="288" expUL="288" /&gt;&lt;/LevelUp&gt;</v>
      </c>
    </row>
    <row r="71" spans="1:28">
      <c r="A71" s="50" t="s">
        <v>1327</v>
      </c>
      <c r="B71" s="50" t="str">
        <f t="shared" si="4"/>
        <v>69</v>
      </c>
      <c r="C71" s="50" t="str">
        <f t="shared" si="5"/>
        <v>37040</v>
      </c>
      <c r="D71" s="44"/>
      <c r="E71" s="51">
        <v>69</v>
      </c>
      <c r="F71" s="51">
        <v>37040</v>
      </c>
      <c r="G71" s="51">
        <v>166</v>
      </c>
      <c r="H71" s="52">
        <v>381</v>
      </c>
      <c r="I71" s="52">
        <v>381</v>
      </c>
      <c r="J71" s="56">
        <v>6</v>
      </c>
      <c r="K71" s="56">
        <v>6</v>
      </c>
      <c r="L71" s="56">
        <v>25</v>
      </c>
      <c r="M71" s="56">
        <f t="shared" si="6"/>
        <v>4</v>
      </c>
      <c r="N71" s="56">
        <v>0.8</v>
      </c>
      <c r="O71" s="56">
        <v>0.1</v>
      </c>
      <c r="P71" s="57">
        <v>78</v>
      </c>
      <c r="Q71" s="57">
        <v>10000</v>
      </c>
      <c r="R71" s="61">
        <v>146</v>
      </c>
      <c r="S71" s="61">
        <v>146</v>
      </c>
      <c r="T71" s="59">
        <v>97</v>
      </c>
      <c r="U71" s="58">
        <v>10001</v>
      </c>
      <c r="V71" s="59">
        <v>219</v>
      </c>
      <c r="W71" s="59">
        <v>219</v>
      </c>
      <c r="X71" s="60">
        <v>162</v>
      </c>
      <c r="Y71" s="60">
        <v>10002</v>
      </c>
      <c r="Z71" s="62">
        <v>292</v>
      </c>
      <c r="AA71" s="62">
        <v>292</v>
      </c>
      <c r="AB71" t="str">
        <f t="shared" si="7"/>
        <v>&lt;LevelUp level="69" exp="37040" hunger="166" coinDL="381" coinUL="381"&gt;&lt;DrinkWater coinDL="6" coinUL="6" expN="25" expG="4" rate30="0.8" rateMore="0.1" /&gt;&lt;DailyGoal percent="0.3" coin="78" award="10000" expDL="146" expUL="146" /&gt;&lt;DailyGoal percent="0.6" coin="97" award="10001" expDL="219" expUL="219" /&gt;&lt;DailyGoal percent="1.0" coin="162" award="10002" expDL="292" expUL="292" /&gt;&lt;/LevelUp&gt;</v>
      </c>
    </row>
    <row r="72" spans="1:28">
      <c r="A72" s="50" t="s">
        <v>1328</v>
      </c>
      <c r="B72" s="50" t="str">
        <f t="shared" si="4"/>
        <v>70</v>
      </c>
      <c r="C72" s="50" t="str">
        <f t="shared" si="5"/>
        <v>38000</v>
      </c>
      <c r="D72" s="44"/>
      <c r="E72" s="51">
        <v>70</v>
      </c>
      <c r="F72" s="51">
        <v>38000</v>
      </c>
      <c r="G72" s="51">
        <v>168</v>
      </c>
      <c r="H72" s="52">
        <v>387</v>
      </c>
      <c r="I72" s="52">
        <v>387</v>
      </c>
      <c r="J72" s="56">
        <v>6</v>
      </c>
      <c r="K72" s="56">
        <v>6</v>
      </c>
      <c r="L72" s="56">
        <v>25</v>
      </c>
      <c r="M72" s="56">
        <f t="shared" si="6"/>
        <v>4</v>
      </c>
      <c r="N72" s="56">
        <v>0.8</v>
      </c>
      <c r="O72" s="56">
        <v>0.1</v>
      </c>
      <c r="P72" s="57">
        <v>79</v>
      </c>
      <c r="Q72" s="57">
        <v>10000</v>
      </c>
      <c r="R72" s="61">
        <v>148</v>
      </c>
      <c r="S72" s="61">
        <v>148</v>
      </c>
      <c r="T72" s="59">
        <v>98</v>
      </c>
      <c r="U72" s="58">
        <v>10001</v>
      </c>
      <c r="V72" s="59">
        <v>222</v>
      </c>
      <c r="W72" s="59">
        <v>222</v>
      </c>
      <c r="X72" s="60">
        <v>162</v>
      </c>
      <c r="Y72" s="60">
        <v>10002</v>
      </c>
      <c r="Z72" s="62">
        <v>296</v>
      </c>
      <c r="AA72" s="62">
        <v>296</v>
      </c>
      <c r="AB72" t="str">
        <f t="shared" si="7"/>
        <v>&lt;LevelUp level="70" exp="38000" hunger="168" coinDL="387" coinUL="387"&gt;&lt;DrinkWater coinDL="6" coinUL="6" expN="25" expG="4" rate30="0.8" rateMore="0.1" /&gt;&lt;DailyGoal percent="0.3" coin="79" award="10000" expDL="148" expUL="148" /&gt;&lt;DailyGoal percent="0.6" coin="98" award="10001" expDL="222" expUL="222" /&gt;&lt;DailyGoal percent="1.0" coin="162" award="10002" expDL="296" expUL="296" /&gt;&lt;/LevelUp&gt;</v>
      </c>
    </row>
    <row r="73" spans="1:28">
      <c r="A73" s="50" t="s">
        <v>1329</v>
      </c>
      <c r="B73" s="50" t="str">
        <f t="shared" si="4"/>
        <v>71</v>
      </c>
      <c r="C73" s="50" t="str">
        <f t="shared" si="5"/>
        <v>38975</v>
      </c>
      <c r="D73" s="44"/>
      <c r="E73" s="51">
        <v>71</v>
      </c>
      <c r="F73" s="51">
        <v>38975</v>
      </c>
      <c r="G73" s="51">
        <v>170</v>
      </c>
      <c r="H73" s="52">
        <v>393</v>
      </c>
      <c r="I73" s="52">
        <v>393</v>
      </c>
      <c r="J73" s="56">
        <v>6</v>
      </c>
      <c r="K73" s="56">
        <v>6</v>
      </c>
      <c r="L73" s="56">
        <v>25</v>
      </c>
      <c r="M73" s="56">
        <f t="shared" si="6"/>
        <v>4</v>
      </c>
      <c r="N73" s="56">
        <v>0.8</v>
      </c>
      <c r="O73" s="56">
        <v>0.1</v>
      </c>
      <c r="P73" s="57">
        <v>79</v>
      </c>
      <c r="Q73" s="57">
        <v>10000</v>
      </c>
      <c r="R73" s="61">
        <v>150</v>
      </c>
      <c r="S73" s="61">
        <v>150</v>
      </c>
      <c r="T73" s="59">
        <v>98</v>
      </c>
      <c r="U73" s="58">
        <v>10001</v>
      </c>
      <c r="V73" s="59">
        <v>225</v>
      </c>
      <c r="W73" s="59">
        <v>225</v>
      </c>
      <c r="X73" s="60">
        <v>163</v>
      </c>
      <c r="Y73" s="60">
        <v>10002</v>
      </c>
      <c r="Z73" s="62">
        <v>300</v>
      </c>
      <c r="AA73" s="62">
        <v>300</v>
      </c>
      <c r="AB73" t="str">
        <f t="shared" si="7"/>
        <v>&lt;LevelUp level="71" exp="38975" hunger="170" coinDL="393" coinUL="393"&gt;&lt;DrinkWater coinDL="6" coinUL="6" expN="25" expG="4" rate30="0.8" rateMore="0.1" /&gt;&lt;DailyGoal percent="0.3" coin="79" award="10000" expDL="150" expUL="150" /&gt;&lt;DailyGoal percent="0.6" coin="98" award="10001" expDL="225" expUL="225" /&gt;&lt;DailyGoal percent="1.0" coin="163" award="10002" expDL="300" expUL="300" /&gt;&lt;/LevelUp&gt;</v>
      </c>
    </row>
    <row r="74" spans="1:28">
      <c r="A74" s="50" t="s">
        <v>1330</v>
      </c>
      <c r="B74" s="50" t="str">
        <f t="shared" si="4"/>
        <v>72</v>
      </c>
      <c r="C74" s="50" t="str">
        <f t="shared" si="5"/>
        <v>41060</v>
      </c>
      <c r="D74" s="44"/>
      <c r="E74" s="51">
        <v>72</v>
      </c>
      <c r="F74" s="51">
        <v>41060</v>
      </c>
      <c r="G74" s="51">
        <v>172</v>
      </c>
      <c r="H74" s="52">
        <v>398</v>
      </c>
      <c r="I74" s="52">
        <v>398</v>
      </c>
      <c r="J74" s="56">
        <v>6</v>
      </c>
      <c r="K74" s="56">
        <v>6</v>
      </c>
      <c r="L74" s="56">
        <v>26</v>
      </c>
      <c r="M74" s="56">
        <f t="shared" si="6"/>
        <v>4</v>
      </c>
      <c r="N74" s="56">
        <v>0.8</v>
      </c>
      <c r="O74" s="56">
        <v>0.1</v>
      </c>
      <c r="P74" s="57">
        <v>79</v>
      </c>
      <c r="Q74" s="57">
        <v>10000</v>
      </c>
      <c r="R74" s="61">
        <v>152</v>
      </c>
      <c r="S74" s="61">
        <v>152</v>
      </c>
      <c r="T74" s="59">
        <v>99</v>
      </c>
      <c r="U74" s="58">
        <v>10001</v>
      </c>
      <c r="V74" s="59">
        <v>228</v>
      </c>
      <c r="W74" s="59">
        <v>228</v>
      </c>
      <c r="X74" s="60">
        <v>163</v>
      </c>
      <c r="Y74" s="60">
        <v>10002</v>
      </c>
      <c r="Z74" s="62">
        <v>304</v>
      </c>
      <c r="AA74" s="62">
        <v>304</v>
      </c>
      <c r="AB74" t="str">
        <f t="shared" si="7"/>
        <v>&lt;LevelUp level="72" exp="41060" hunger="172" coinDL="398" coinUL="398"&gt;&lt;DrinkWater coinDL="6" coinUL="6" expN="26" expG="4" rate30="0.8" rateMore="0.1" /&gt;&lt;DailyGoal percent="0.3" coin="79" award="10000" expDL="152" expUL="152" /&gt;&lt;DailyGoal percent="0.6" coin="99" award="10001" expDL="228" expUL="228" /&gt;&lt;DailyGoal percent="1.0" coin="163" award="10002" expDL="304" expUL="304" /&gt;&lt;/LevelUp&gt;</v>
      </c>
    </row>
    <row r="75" spans="1:28">
      <c r="A75" s="50" t="s">
        <v>1331</v>
      </c>
      <c r="B75" s="50" t="str">
        <f t="shared" si="4"/>
        <v>73</v>
      </c>
      <c r="C75" s="50" t="str">
        <f t="shared" si="5"/>
        <v>42080</v>
      </c>
      <c r="D75" s="44"/>
      <c r="E75" s="51">
        <v>73</v>
      </c>
      <c r="F75" s="51">
        <v>42080</v>
      </c>
      <c r="G75" s="51">
        <v>174</v>
      </c>
      <c r="H75" s="52">
        <v>404</v>
      </c>
      <c r="I75" s="52">
        <v>404</v>
      </c>
      <c r="J75" s="56">
        <v>6</v>
      </c>
      <c r="K75" s="56">
        <v>6</v>
      </c>
      <c r="L75" s="56">
        <v>26</v>
      </c>
      <c r="M75" s="56">
        <f t="shared" si="6"/>
        <v>4</v>
      </c>
      <c r="N75" s="56">
        <v>0.8</v>
      </c>
      <c r="O75" s="56">
        <v>0.1</v>
      </c>
      <c r="P75" s="57">
        <v>80</v>
      </c>
      <c r="Q75" s="57">
        <v>10000</v>
      </c>
      <c r="R75" s="61">
        <v>154</v>
      </c>
      <c r="S75" s="61">
        <v>154</v>
      </c>
      <c r="T75" s="59">
        <v>99</v>
      </c>
      <c r="U75" s="58">
        <v>10001</v>
      </c>
      <c r="V75" s="59">
        <v>231</v>
      </c>
      <c r="W75" s="59">
        <v>231</v>
      </c>
      <c r="X75" s="60">
        <v>164</v>
      </c>
      <c r="Y75" s="60">
        <v>10002</v>
      </c>
      <c r="Z75" s="62">
        <v>308</v>
      </c>
      <c r="AA75" s="62">
        <v>308</v>
      </c>
      <c r="AB75" t="str">
        <f t="shared" si="7"/>
        <v>&lt;LevelUp level="73" exp="42080" hunger="174" coinDL="404" coinUL="404"&gt;&lt;DrinkWater coinDL="6" coinUL="6" expN="26" expG="4" rate30="0.8" rateMore="0.1" /&gt;&lt;DailyGoal percent="0.3" coin="80" award="10000" expDL="154" expUL="154" /&gt;&lt;DailyGoal percent="0.6" coin="99" award="10001" expDL="231" expUL="231" /&gt;&lt;DailyGoal percent="1.0" coin="164" award="10002" expDL="308" expUL="308" /&gt;&lt;/LevelUp&gt;</v>
      </c>
    </row>
    <row r="76" spans="1:28">
      <c r="A76" s="50" t="s">
        <v>1332</v>
      </c>
      <c r="B76" s="50" t="str">
        <f t="shared" si="4"/>
        <v>74</v>
      </c>
      <c r="C76" s="50" t="str">
        <f t="shared" si="5"/>
        <v>43115</v>
      </c>
      <c r="D76" s="44"/>
      <c r="E76" s="51">
        <v>74</v>
      </c>
      <c r="F76" s="51">
        <v>43115</v>
      </c>
      <c r="G76" s="51">
        <v>176</v>
      </c>
      <c r="H76" s="52">
        <v>410</v>
      </c>
      <c r="I76" s="52">
        <v>410</v>
      </c>
      <c r="J76" s="56">
        <v>6</v>
      </c>
      <c r="K76" s="56">
        <v>6</v>
      </c>
      <c r="L76" s="56">
        <v>26</v>
      </c>
      <c r="M76" s="56">
        <f t="shared" si="6"/>
        <v>4</v>
      </c>
      <c r="N76" s="56">
        <v>0.8</v>
      </c>
      <c r="O76" s="56">
        <v>0.1</v>
      </c>
      <c r="P76" s="57">
        <v>80</v>
      </c>
      <c r="Q76" s="57">
        <v>10000</v>
      </c>
      <c r="R76" s="61">
        <v>156</v>
      </c>
      <c r="S76" s="61">
        <v>156</v>
      </c>
      <c r="T76" s="59">
        <v>99</v>
      </c>
      <c r="U76" s="58">
        <v>10001</v>
      </c>
      <c r="V76" s="59">
        <v>234</v>
      </c>
      <c r="W76" s="59">
        <v>234</v>
      </c>
      <c r="X76" s="60">
        <v>164</v>
      </c>
      <c r="Y76" s="60">
        <v>10002</v>
      </c>
      <c r="Z76" s="62">
        <v>312</v>
      </c>
      <c r="AA76" s="62">
        <v>312</v>
      </c>
      <c r="AB76" t="str">
        <f t="shared" si="7"/>
        <v>&lt;LevelUp level="74" exp="43115" hunger="176" coinDL="410" coinUL="410"&gt;&lt;DrinkWater coinDL="6" coinUL="6" expN="26" expG="4" rate30="0.8" rateMore="0.1" /&gt;&lt;DailyGoal percent="0.3" coin="80" award="10000" expDL="156" expUL="156" /&gt;&lt;DailyGoal percent="0.6" coin="99" award="10001" expDL="234" expUL="234" /&gt;&lt;DailyGoal percent="1.0" coin="164" award="10002" expDL="312" expUL="312" /&gt;&lt;/LevelUp&gt;</v>
      </c>
    </row>
    <row r="77" spans="1:28">
      <c r="A77" s="50" t="s">
        <v>1333</v>
      </c>
      <c r="B77" s="50" t="str">
        <f t="shared" si="4"/>
        <v>75</v>
      </c>
      <c r="C77" s="50" t="str">
        <f t="shared" si="5"/>
        <v>45330</v>
      </c>
      <c r="D77" s="44"/>
      <c r="E77" s="51">
        <v>75</v>
      </c>
      <c r="F77" s="51">
        <v>45330</v>
      </c>
      <c r="G77" s="51">
        <v>178</v>
      </c>
      <c r="H77" s="52">
        <v>415</v>
      </c>
      <c r="I77" s="52">
        <v>415</v>
      </c>
      <c r="J77" s="56">
        <v>6</v>
      </c>
      <c r="K77" s="56">
        <v>6</v>
      </c>
      <c r="L77" s="56">
        <v>27</v>
      </c>
      <c r="M77" s="56">
        <f t="shared" si="6"/>
        <v>5</v>
      </c>
      <c r="N77" s="56">
        <v>0.8</v>
      </c>
      <c r="O77" s="56">
        <v>0.1</v>
      </c>
      <c r="P77" s="57">
        <v>80</v>
      </c>
      <c r="Q77" s="57">
        <v>10000</v>
      </c>
      <c r="R77" s="61">
        <v>158</v>
      </c>
      <c r="S77" s="61">
        <v>158</v>
      </c>
      <c r="T77" s="59">
        <v>100</v>
      </c>
      <c r="U77" s="58">
        <v>10001</v>
      </c>
      <c r="V77" s="59">
        <v>237</v>
      </c>
      <c r="W77" s="59">
        <v>237</v>
      </c>
      <c r="X77" s="60">
        <v>165</v>
      </c>
      <c r="Y77" s="60">
        <v>10002</v>
      </c>
      <c r="Z77" s="62">
        <v>316</v>
      </c>
      <c r="AA77" s="62">
        <v>316</v>
      </c>
      <c r="AB77" t="str">
        <f t="shared" si="7"/>
        <v>&lt;LevelUp level="75" exp="45330" hunger="178" coinDL="415" coinUL="415"&gt;&lt;DrinkWater coinDL="6" coinUL="6" expN="27" expG="5" rate30="0.8" rateMore="0.1" /&gt;&lt;DailyGoal percent="0.3" coin="80" award="10000" expDL="158" expUL="158" /&gt;&lt;DailyGoal percent="0.6" coin="100" award="10001" expDL="237" expUL="237" /&gt;&lt;DailyGoal percent="1.0" coin="165" award="10002" expDL="316" expUL="316" /&gt;&lt;/LevelUp&gt;</v>
      </c>
    </row>
    <row r="78" spans="1:28">
      <c r="A78" s="50" t="s">
        <v>1334</v>
      </c>
      <c r="B78" s="50" t="str">
        <f t="shared" si="4"/>
        <v>76</v>
      </c>
      <c r="C78" s="50" t="str">
        <f t="shared" si="5"/>
        <v>46415</v>
      </c>
      <c r="D78" s="44"/>
      <c r="E78" s="51">
        <v>76</v>
      </c>
      <c r="F78" s="51">
        <v>46415</v>
      </c>
      <c r="G78" s="51">
        <v>180</v>
      </c>
      <c r="H78" s="52">
        <v>421</v>
      </c>
      <c r="I78" s="52">
        <v>421</v>
      </c>
      <c r="J78" s="56">
        <v>6</v>
      </c>
      <c r="K78" s="56">
        <v>6</v>
      </c>
      <c r="L78" s="56">
        <v>27</v>
      </c>
      <c r="M78" s="56">
        <f t="shared" si="6"/>
        <v>5</v>
      </c>
      <c r="N78" s="56">
        <v>0.8</v>
      </c>
      <c r="O78" s="56">
        <v>0.1</v>
      </c>
      <c r="P78" s="57">
        <v>81</v>
      </c>
      <c r="Q78" s="57">
        <v>10000</v>
      </c>
      <c r="R78" s="61">
        <v>160</v>
      </c>
      <c r="S78" s="61">
        <v>160</v>
      </c>
      <c r="T78" s="59">
        <v>100</v>
      </c>
      <c r="U78" s="58">
        <v>10001</v>
      </c>
      <c r="V78" s="59">
        <v>240</v>
      </c>
      <c r="W78" s="59">
        <v>240</v>
      </c>
      <c r="X78" s="60">
        <v>165</v>
      </c>
      <c r="Y78" s="60">
        <v>10002</v>
      </c>
      <c r="Z78" s="62">
        <v>320</v>
      </c>
      <c r="AA78" s="62">
        <v>320</v>
      </c>
      <c r="AB78" t="str">
        <f t="shared" si="7"/>
        <v>&lt;LevelUp level="76" exp="46415" hunger="180" coinDL="421" coinUL="421"&gt;&lt;DrinkWater coinDL="6" coinUL="6" expN="27" expG="5" rate30="0.8" rateMore="0.1" /&gt;&lt;DailyGoal percent="0.3" coin="81" award="10000" expDL="160" expUL="160" /&gt;&lt;DailyGoal percent="0.6" coin="100" award="10001" expDL="240" expUL="240" /&gt;&lt;DailyGoal percent="1.0" coin="165" award="10002" expDL="320" expUL="320" /&gt;&lt;/LevelUp&gt;</v>
      </c>
    </row>
    <row r="79" spans="1:28">
      <c r="A79" s="50" t="s">
        <v>1335</v>
      </c>
      <c r="B79" s="50" t="str">
        <f t="shared" si="4"/>
        <v>77</v>
      </c>
      <c r="C79" s="50" t="str">
        <f t="shared" si="5"/>
        <v>47510</v>
      </c>
      <c r="D79" s="44"/>
      <c r="E79" s="51">
        <v>77</v>
      </c>
      <c r="F79" s="51">
        <v>47510</v>
      </c>
      <c r="G79" s="51">
        <v>182</v>
      </c>
      <c r="H79" s="52">
        <v>427</v>
      </c>
      <c r="I79" s="52">
        <v>427</v>
      </c>
      <c r="J79" s="56">
        <v>6</v>
      </c>
      <c r="K79" s="56">
        <v>6</v>
      </c>
      <c r="L79" s="56">
        <v>27</v>
      </c>
      <c r="M79" s="56">
        <f t="shared" si="6"/>
        <v>5</v>
      </c>
      <c r="N79" s="56">
        <v>0.8</v>
      </c>
      <c r="O79" s="56">
        <v>0.1</v>
      </c>
      <c r="P79" s="57">
        <v>81</v>
      </c>
      <c r="Q79" s="57">
        <v>10000</v>
      </c>
      <c r="R79" s="61">
        <v>162</v>
      </c>
      <c r="S79" s="61">
        <v>162</v>
      </c>
      <c r="T79" s="59">
        <v>100</v>
      </c>
      <c r="U79" s="58">
        <v>10001</v>
      </c>
      <c r="V79" s="59">
        <v>243</v>
      </c>
      <c r="W79" s="59">
        <v>243</v>
      </c>
      <c r="X79" s="60">
        <v>166</v>
      </c>
      <c r="Y79" s="60">
        <v>10002</v>
      </c>
      <c r="Z79" s="62">
        <v>324</v>
      </c>
      <c r="AA79" s="62">
        <v>324</v>
      </c>
      <c r="AB79" t="str">
        <f t="shared" si="7"/>
        <v>&lt;LevelUp level="77" exp="47510" hunger="182" coinDL="427" coinUL="427"&gt;&lt;DrinkWater coinDL="6" coinUL="6" expN="27" expG="5" rate30="0.8" rateMore="0.1" /&gt;&lt;DailyGoal percent="0.3" coin="81" award="10000" expDL="162" expUL="162" /&gt;&lt;DailyGoal percent="0.6" coin="100" award="10001" expDL="243" expUL="243" /&gt;&lt;DailyGoal percent="1.0" coin="166" award="10002" expDL="324" expUL="324" /&gt;&lt;/LevelUp&gt;</v>
      </c>
    </row>
    <row r="80" spans="1:28">
      <c r="A80" s="50" t="s">
        <v>1336</v>
      </c>
      <c r="B80" s="50" t="str">
        <f t="shared" si="4"/>
        <v>78</v>
      </c>
      <c r="C80" s="50" t="str">
        <f t="shared" si="5"/>
        <v>49860</v>
      </c>
      <c r="D80" s="44"/>
      <c r="E80" s="51">
        <v>78</v>
      </c>
      <c r="F80" s="51">
        <v>49860</v>
      </c>
      <c r="G80" s="51">
        <v>184</v>
      </c>
      <c r="H80" s="52">
        <v>432</v>
      </c>
      <c r="I80" s="52">
        <v>432</v>
      </c>
      <c r="J80" s="56">
        <v>6</v>
      </c>
      <c r="K80" s="56">
        <v>6</v>
      </c>
      <c r="L80" s="56">
        <v>28</v>
      </c>
      <c r="M80" s="56">
        <f t="shared" si="6"/>
        <v>5</v>
      </c>
      <c r="N80" s="56">
        <v>0.8</v>
      </c>
      <c r="O80" s="56">
        <v>0.1</v>
      </c>
      <c r="P80" s="57">
        <v>81</v>
      </c>
      <c r="Q80" s="57">
        <v>10000</v>
      </c>
      <c r="R80" s="61">
        <v>164</v>
      </c>
      <c r="S80" s="61">
        <v>164</v>
      </c>
      <c r="T80" s="59">
        <v>101</v>
      </c>
      <c r="U80" s="58">
        <v>10001</v>
      </c>
      <c r="V80" s="59">
        <v>246</v>
      </c>
      <c r="W80" s="59">
        <v>246</v>
      </c>
      <c r="X80" s="60">
        <v>166</v>
      </c>
      <c r="Y80" s="60">
        <v>10002</v>
      </c>
      <c r="Z80" s="62">
        <v>328</v>
      </c>
      <c r="AA80" s="62">
        <v>328</v>
      </c>
      <c r="AB80" t="str">
        <f t="shared" si="7"/>
        <v>&lt;LevelUp level="78" exp="49860" hunger="184" coinDL="432" coinUL="432"&gt;&lt;DrinkWater coinDL="6" coinUL="6" expN="28" expG="5" rate30="0.8" rateMore="0.1" /&gt;&lt;DailyGoal percent="0.3" coin="81" award="10000" expDL="164" expUL="164" /&gt;&lt;DailyGoal percent="0.6" coin="101" award="10001" expDL="246" expUL="246" /&gt;&lt;DailyGoal percent="1.0" coin="166" award="10002" expDL="328" expUL="328" /&gt;&lt;/LevelUp&gt;</v>
      </c>
    </row>
    <row r="81" spans="1:28">
      <c r="A81" s="50" t="s">
        <v>1337</v>
      </c>
      <c r="B81" s="50" t="str">
        <f t="shared" si="4"/>
        <v>79</v>
      </c>
      <c r="C81" s="50" t="str">
        <f t="shared" si="5"/>
        <v>51005</v>
      </c>
      <c r="D81" s="44"/>
      <c r="E81" s="51">
        <v>79</v>
      </c>
      <c r="F81" s="51">
        <v>51005</v>
      </c>
      <c r="G81" s="51">
        <v>186</v>
      </c>
      <c r="H81" s="52">
        <v>438</v>
      </c>
      <c r="I81" s="52">
        <v>438</v>
      </c>
      <c r="J81" s="56">
        <v>6</v>
      </c>
      <c r="K81" s="56">
        <v>6</v>
      </c>
      <c r="L81" s="56">
        <v>28</v>
      </c>
      <c r="M81" s="56">
        <f t="shared" si="6"/>
        <v>5</v>
      </c>
      <c r="N81" s="56">
        <v>0.8</v>
      </c>
      <c r="O81" s="56">
        <v>0.1</v>
      </c>
      <c r="P81" s="57">
        <v>81</v>
      </c>
      <c r="Q81" s="57">
        <v>10000</v>
      </c>
      <c r="R81" s="61">
        <v>166</v>
      </c>
      <c r="S81" s="61">
        <v>166</v>
      </c>
      <c r="T81" s="59">
        <v>101</v>
      </c>
      <c r="U81" s="58">
        <v>10001</v>
      </c>
      <c r="V81" s="59">
        <v>249</v>
      </c>
      <c r="W81" s="59">
        <v>249</v>
      </c>
      <c r="X81" s="60">
        <v>167</v>
      </c>
      <c r="Y81" s="60">
        <v>10002</v>
      </c>
      <c r="Z81" s="62">
        <v>332</v>
      </c>
      <c r="AA81" s="62">
        <v>332</v>
      </c>
      <c r="AB81" t="str">
        <f t="shared" si="7"/>
        <v>&lt;LevelUp level="79" exp="51005" hunger="186" coinDL="438" coinUL="438"&gt;&lt;DrinkWater coinDL="6" coinUL="6" expN="28" expG="5" rate30="0.8" rateMore="0.1" /&gt;&lt;DailyGoal percent="0.3" coin="81" award="10000" expDL="166" expUL="166" /&gt;&lt;DailyGoal percent="0.6" coin="101" award="10001" expDL="249" expUL="249" /&gt;&lt;DailyGoal percent="1.0" coin="167" award="10002" expDL="332" expUL="332" /&gt;&lt;/LevelUp&gt;</v>
      </c>
    </row>
    <row r="82" spans="1:28">
      <c r="A82" s="50" t="s">
        <v>1338</v>
      </c>
      <c r="B82" s="50" t="str">
        <f t="shared" si="4"/>
        <v>80</v>
      </c>
      <c r="C82" s="50" t="str">
        <f t="shared" si="5"/>
        <v>52165</v>
      </c>
      <c r="D82" s="44"/>
      <c r="E82" s="51">
        <v>80</v>
      </c>
      <c r="F82" s="51">
        <v>52165</v>
      </c>
      <c r="G82" s="51">
        <v>188</v>
      </c>
      <c r="H82" s="52">
        <v>444</v>
      </c>
      <c r="I82" s="52">
        <v>444</v>
      </c>
      <c r="J82" s="56">
        <v>6</v>
      </c>
      <c r="K82" s="56">
        <v>6</v>
      </c>
      <c r="L82" s="56">
        <v>28</v>
      </c>
      <c r="M82" s="56">
        <f t="shared" si="6"/>
        <v>5</v>
      </c>
      <c r="N82" s="56">
        <v>0.8</v>
      </c>
      <c r="O82" s="56">
        <v>0.1</v>
      </c>
      <c r="P82" s="57">
        <v>82</v>
      </c>
      <c r="Q82" s="57">
        <v>10000</v>
      </c>
      <c r="R82" s="61">
        <v>168</v>
      </c>
      <c r="S82" s="61">
        <v>168</v>
      </c>
      <c r="T82" s="59">
        <v>102</v>
      </c>
      <c r="U82" s="58">
        <v>10001</v>
      </c>
      <c r="V82" s="59">
        <v>252</v>
      </c>
      <c r="W82" s="59">
        <v>252</v>
      </c>
      <c r="X82" s="60">
        <v>167</v>
      </c>
      <c r="Y82" s="60">
        <v>10002</v>
      </c>
      <c r="Z82" s="62">
        <v>336</v>
      </c>
      <c r="AA82" s="62">
        <v>336</v>
      </c>
      <c r="AB82" t="str">
        <f t="shared" si="7"/>
        <v>&lt;LevelUp level="80" exp="52165" hunger="188" coinDL="444" coinUL="444"&gt;&lt;DrinkWater coinDL="6" coinUL="6" expN="28" expG="5" rate30="0.8" rateMore="0.1" /&gt;&lt;DailyGoal percent="0.3" coin="82" award="10000" expDL="168" expUL="168" /&gt;&lt;DailyGoal percent="0.6" coin="102" award="10001" expDL="252" expUL="252" /&gt;&lt;DailyGoal percent="1.0" coin="167" award="10002" expDL="336" expUL="336" /&gt;&lt;/LevelUp&gt;</v>
      </c>
    </row>
    <row r="83" spans="1:28">
      <c r="A83" s="50" t="s">
        <v>1339</v>
      </c>
      <c r="B83" s="50" t="str">
        <f t="shared" si="4"/>
        <v>81</v>
      </c>
      <c r="C83" s="50" t="str">
        <f t="shared" si="5"/>
        <v>54650</v>
      </c>
      <c r="D83" s="44"/>
      <c r="E83" s="51">
        <v>81</v>
      </c>
      <c r="F83" s="51">
        <v>54650</v>
      </c>
      <c r="G83" s="51">
        <v>190</v>
      </c>
      <c r="H83" s="52">
        <v>450</v>
      </c>
      <c r="I83" s="52">
        <v>450</v>
      </c>
      <c r="J83" s="56">
        <v>6</v>
      </c>
      <c r="K83" s="56">
        <v>6</v>
      </c>
      <c r="L83" s="56">
        <v>29</v>
      </c>
      <c r="M83" s="56">
        <f t="shared" si="6"/>
        <v>5</v>
      </c>
      <c r="N83" s="56">
        <v>0.8</v>
      </c>
      <c r="O83" s="56">
        <v>0.1</v>
      </c>
      <c r="P83" s="57">
        <v>82</v>
      </c>
      <c r="Q83" s="57">
        <v>10000</v>
      </c>
      <c r="R83" s="61">
        <v>170</v>
      </c>
      <c r="S83" s="61">
        <v>170</v>
      </c>
      <c r="T83" s="59">
        <v>102</v>
      </c>
      <c r="U83" s="58">
        <v>10001</v>
      </c>
      <c r="V83" s="59">
        <v>255</v>
      </c>
      <c r="W83" s="59">
        <v>255</v>
      </c>
      <c r="X83" s="60">
        <v>168</v>
      </c>
      <c r="Y83" s="60">
        <v>10002</v>
      </c>
      <c r="Z83" s="62">
        <v>340</v>
      </c>
      <c r="AA83" s="62">
        <v>340</v>
      </c>
      <c r="AB83" t="str">
        <f t="shared" si="7"/>
        <v>&lt;LevelUp level="81" exp="54650" hunger="190" coinDL="450" coinUL="450"&gt;&lt;DrinkWater coinDL="6" coinUL="6" expN="29" expG="5" rate30="0.8" rateMore="0.1" /&gt;&lt;DailyGoal percent="0.3" coin="82" award="10000" expDL="170" expUL="170" /&gt;&lt;DailyGoal percent="0.6" coin="102" award="10001" expDL="255" expUL="255" /&gt;&lt;DailyGoal percent="1.0" coin="168" award="10002" expDL="340" expUL="340" /&gt;&lt;/LevelUp&gt;</v>
      </c>
    </row>
    <row r="84" spans="1:28">
      <c r="A84" s="50" t="s">
        <v>1340</v>
      </c>
      <c r="B84" s="50" t="str">
        <f t="shared" si="4"/>
        <v>82</v>
      </c>
      <c r="C84" s="50" t="str">
        <f t="shared" si="5"/>
        <v>55860</v>
      </c>
      <c r="D84" s="44"/>
      <c r="E84" s="51">
        <v>82</v>
      </c>
      <c r="F84" s="51">
        <v>55860</v>
      </c>
      <c r="G84" s="51">
        <v>192</v>
      </c>
      <c r="H84" s="52">
        <v>455</v>
      </c>
      <c r="I84" s="52">
        <v>455</v>
      </c>
      <c r="J84" s="56">
        <v>6</v>
      </c>
      <c r="K84" s="56">
        <v>6</v>
      </c>
      <c r="L84" s="56">
        <v>29</v>
      </c>
      <c r="M84" s="56">
        <f t="shared" si="6"/>
        <v>5</v>
      </c>
      <c r="N84" s="56">
        <v>0.8</v>
      </c>
      <c r="O84" s="56">
        <v>0.1</v>
      </c>
      <c r="P84" s="57">
        <v>82</v>
      </c>
      <c r="Q84" s="57">
        <v>10000</v>
      </c>
      <c r="R84" s="61">
        <v>172</v>
      </c>
      <c r="S84" s="61">
        <v>172</v>
      </c>
      <c r="T84" s="59">
        <v>102</v>
      </c>
      <c r="U84" s="58">
        <v>10001</v>
      </c>
      <c r="V84" s="59">
        <v>258</v>
      </c>
      <c r="W84" s="59">
        <v>258</v>
      </c>
      <c r="X84" s="60">
        <v>168</v>
      </c>
      <c r="Y84" s="60">
        <v>10002</v>
      </c>
      <c r="Z84" s="62">
        <v>344</v>
      </c>
      <c r="AA84" s="62">
        <v>344</v>
      </c>
      <c r="AB84" t="str">
        <f t="shared" si="7"/>
        <v>&lt;LevelUp level="82" exp="55860" hunger="192" coinDL="455" coinUL="455"&gt;&lt;DrinkWater coinDL="6" coinUL="6" expN="29" expG="5" rate30="0.8" rateMore="0.1" /&gt;&lt;DailyGoal percent="0.3" coin="82" award="10000" expDL="172" expUL="172" /&gt;&lt;DailyGoal percent="0.6" coin="102" award="10001" expDL="258" expUL="258" /&gt;&lt;DailyGoal percent="1.0" coin="168" award="10002" expDL="344" expUL="344" /&gt;&lt;/LevelUp&gt;</v>
      </c>
    </row>
    <row r="85" spans="1:28">
      <c r="A85" s="50" t="s">
        <v>1341</v>
      </c>
      <c r="B85" s="50" t="str">
        <f t="shared" si="4"/>
        <v>83</v>
      </c>
      <c r="C85" s="50" t="str">
        <f t="shared" si="5"/>
        <v>57085</v>
      </c>
      <c r="D85" s="44"/>
      <c r="E85" s="51">
        <v>83</v>
      </c>
      <c r="F85" s="51">
        <v>57085</v>
      </c>
      <c r="G85" s="51">
        <v>194</v>
      </c>
      <c r="H85" s="52">
        <v>461</v>
      </c>
      <c r="I85" s="52">
        <v>461</v>
      </c>
      <c r="J85" s="56">
        <v>6</v>
      </c>
      <c r="K85" s="56">
        <v>6</v>
      </c>
      <c r="L85" s="56">
        <v>29</v>
      </c>
      <c r="M85" s="56">
        <f t="shared" si="6"/>
        <v>5</v>
      </c>
      <c r="N85" s="56">
        <v>0.8</v>
      </c>
      <c r="O85" s="56">
        <v>0.1</v>
      </c>
      <c r="P85" s="57">
        <v>83</v>
      </c>
      <c r="Q85" s="57">
        <v>10000</v>
      </c>
      <c r="R85" s="61">
        <v>174</v>
      </c>
      <c r="S85" s="61">
        <v>174</v>
      </c>
      <c r="T85" s="59">
        <v>103</v>
      </c>
      <c r="U85" s="58">
        <v>10001</v>
      </c>
      <c r="V85" s="59">
        <v>261</v>
      </c>
      <c r="W85" s="59">
        <v>261</v>
      </c>
      <c r="X85" s="60">
        <v>168</v>
      </c>
      <c r="Y85" s="60">
        <v>10002</v>
      </c>
      <c r="Z85" s="62">
        <v>348</v>
      </c>
      <c r="AA85" s="62">
        <v>348</v>
      </c>
      <c r="AB85" t="str">
        <f t="shared" si="7"/>
        <v>&lt;LevelUp level="83" exp="57085" hunger="194" coinDL="461" coinUL="461"&gt;&lt;DrinkWater coinDL="6" coinUL="6" expN="29" expG="5" rate30="0.8" rateMore="0.1" /&gt;&lt;DailyGoal percent="0.3" coin="83" award="10000" expDL="174" expUL="174" /&gt;&lt;DailyGoal percent="0.6" coin="103" award="10001" expDL="261" expUL="261" /&gt;&lt;DailyGoal percent="1.0" coin="168" award="10002" expDL="348" expUL="348" /&gt;&lt;/LevelUp&gt;</v>
      </c>
    </row>
    <row r="86" spans="1:28">
      <c r="A86" s="50" t="s">
        <v>1342</v>
      </c>
      <c r="B86" s="50" t="str">
        <f t="shared" si="4"/>
        <v>84</v>
      </c>
      <c r="C86" s="50" t="str">
        <f t="shared" si="5"/>
        <v>59705</v>
      </c>
      <c r="D86" s="44"/>
      <c r="E86" s="51">
        <v>84</v>
      </c>
      <c r="F86" s="51">
        <v>59705</v>
      </c>
      <c r="G86" s="51">
        <v>196</v>
      </c>
      <c r="H86" s="52">
        <v>467</v>
      </c>
      <c r="I86" s="52">
        <v>467</v>
      </c>
      <c r="J86" s="56">
        <v>6</v>
      </c>
      <c r="K86" s="56">
        <v>6</v>
      </c>
      <c r="L86" s="56">
        <v>30</v>
      </c>
      <c r="M86" s="56">
        <f t="shared" si="6"/>
        <v>5</v>
      </c>
      <c r="N86" s="56">
        <v>0.8</v>
      </c>
      <c r="O86" s="56">
        <v>0.1</v>
      </c>
      <c r="P86" s="57">
        <v>83</v>
      </c>
      <c r="Q86" s="57">
        <v>10000</v>
      </c>
      <c r="R86" s="61">
        <v>176</v>
      </c>
      <c r="S86" s="61">
        <v>176</v>
      </c>
      <c r="T86" s="59">
        <v>103</v>
      </c>
      <c r="U86" s="58">
        <v>10001</v>
      </c>
      <c r="V86" s="59">
        <v>264</v>
      </c>
      <c r="W86" s="59">
        <v>264</v>
      </c>
      <c r="X86" s="60">
        <v>169</v>
      </c>
      <c r="Y86" s="60">
        <v>10002</v>
      </c>
      <c r="Z86" s="62">
        <v>352</v>
      </c>
      <c r="AA86" s="62">
        <v>352</v>
      </c>
      <c r="AB86" t="str">
        <f t="shared" si="7"/>
        <v>&lt;LevelUp level="84" exp="59705" hunger="196" coinDL="467" coinUL="467"&gt;&lt;DrinkWater coinDL="6" coinUL="6" expN="30" expG="5" rate30="0.8" rateMore="0.1" /&gt;&lt;DailyGoal percent="0.3" coin="83" award="10000" expDL="176" expUL="176" /&gt;&lt;DailyGoal percent="0.6" coin="103" award="10001" expDL="264" expUL="264" /&gt;&lt;DailyGoal percent="1.0" coin="169" award="10002" expDL="352" expUL="352" /&gt;&lt;/LevelUp&gt;</v>
      </c>
    </row>
    <row r="87" spans="1:28">
      <c r="A87" s="50" t="s">
        <v>1343</v>
      </c>
      <c r="B87" s="50" t="str">
        <f t="shared" si="4"/>
        <v>85</v>
      </c>
      <c r="C87" s="50" t="str">
        <f t="shared" si="5"/>
        <v>60985</v>
      </c>
      <c r="D87" s="44"/>
      <c r="E87" s="51">
        <v>85</v>
      </c>
      <c r="F87" s="51">
        <v>60985</v>
      </c>
      <c r="G87" s="51">
        <v>198</v>
      </c>
      <c r="H87" s="52">
        <v>473</v>
      </c>
      <c r="I87" s="52">
        <v>473</v>
      </c>
      <c r="J87" s="56">
        <v>6</v>
      </c>
      <c r="K87" s="56">
        <v>6</v>
      </c>
      <c r="L87" s="56">
        <v>30</v>
      </c>
      <c r="M87" s="56">
        <f t="shared" si="6"/>
        <v>5</v>
      </c>
      <c r="N87" s="56">
        <v>0.8</v>
      </c>
      <c r="O87" s="56">
        <v>0.1</v>
      </c>
      <c r="P87" s="57">
        <v>83</v>
      </c>
      <c r="Q87" s="57">
        <v>10000</v>
      </c>
      <c r="R87" s="61">
        <v>178</v>
      </c>
      <c r="S87" s="61">
        <v>178</v>
      </c>
      <c r="T87" s="59">
        <v>103</v>
      </c>
      <c r="U87" s="58">
        <v>10001</v>
      </c>
      <c r="V87" s="59">
        <v>267</v>
      </c>
      <c r="W87" s="59">
        <v>267</v>
      </c>
      <c r="X87" s="60">
        <v>169</v>
      </c>
      <c r="Y87" s="60">
        <v>10002</v>
      </c>
      <c r="Z87" s="62">
        <v>356</v>
      </c>
      <c r="AA87" s="62">
        <v>356</v>
      </c>
      <c r="AB87" t="str">
        <f t="shared" si="7"/>
        <v>&lt;LevelUp level="85" exp="60985" hunger="198" coinDL="473" coinUL="473"&gt;&lt;DrinkWater coinDL="6" coinUL="6" expN="30" expG="5" rate30="0.8" rateMore="0.1" /&gt;&lt;DailyGoal percent="0.3" coin="83" award="10000" expDL="178" expUL="178" /&gt;&lt;DailyGoal percent="0.6" coin="103" award="10001" expDL="267" expUL="267" /&gt;&lt;DailyGoal percent="1.0" coin="169" award="10002" expDL="356" expUL="356" /&gt;&lt;/LevelUp&gt;</v>
      </c>
    </row>
    <row r="88" spans="1:28">
      <c r="A88" s="50" t="s">
        <v>1344</v>
      </c>
      <c r="B88" s="50" t="str">
        <f t="shared" si="4"/>
        <v>86</v>
      </c>
      <c r="C88" s="50" t="str">
        <f t="shared" si="5"/>
        <v>62275</v>
      </c>
      <c r="D88" s="44"/>
      <c r="E88" s="51">
        <v>86</v>
      </c>
      <c r="F88" s="51">
        <v>62275</v>
      </c>
      <c r="G88" s="51">
        <v>200</v>
      </c>
      <c r="H88" s="52">
        <v>479</v>
      </c>
      <c r="I88" s="52">
        <v>479</v>
      </c>
      <c r="J88" s="56">
        <v>6</v>
      </c>
      <c r="K88" s="56">
        <v>6</v>
      </c>
      <c r="L88" s="56">
        <v>30</v>
      </c>
      <c r="M88" s="56">
        <f t="shared" si="6"/>
        <v>5</v>
      </c>
      <c r="N88" s="56">
        <v>0.8</v>
      </c>
      <c r="O88" s="56">
        <v>0.1</v>
      </c>
      <c r="P88" s="57">
        <v>84</v>
      </c>
      <c r="Q88" s="57">
        <v>10000</v>
      </c>
      <c r="R88" s="61">
        <v>180</v>
      </c>
      <c r="S88" s="61">
        <v>180</v>
      </c>
      <c r="T88" s="59">
        <v>104</v>
      </c>
      <c r="U88" s="58">
        <v>10001</v>
      </c>
      <c r="V88" s="59">
        <v>270</v>
      </c>
      <c r="W88" s="59">
        <v>270</v>
      </c>
      <c r="X88" s="60">
        <v>170</v>
      </c>
      <c r="Y88" s="60">
        <v>10002</v>
      </c>
      <c r="Z88" s="62">
        <v>360</v>
      </c>
      <c r="AA88" s="62">
        <v>360</v>
      </c>
      <c r="AB88" t="str">
        <f t="shared" si="7"/>
        <v>&lt;LevelUp level="86" exp="62275" hunger="200" coinDL="479" coinUL="479"&gt;&lt;DrinkWater coinDL="6" coinUL="6" expN="30" expG="5" rate30="0.8" rateMore="0.1" /&gt;&lt;DailyGoal percent="0.3" coin="84" award="10000" expDL="180" expUL="180" /&gt;&lt;DailyGoal percent="0.6" coin="104" award="10001" expDL="270" expUL="270" /&gt;&lt;DailyGoal percent="1.0" coin="170" award="10002" expDL="360" expUL="360" /&gt;&lt;/LevelUp&gt;</v>
      </c>
    </row>
    <row r="89" spans="1:28">
      <c r="A89" s="50" t="s">
        <v>1345</v>
      </c>
      <c r="B89" s="50" t="str">
        <f t="shared" si="4"/>
        <v>87</v>
      </c>
      <c r="C89" s="50" t="str">
        <f t="shared" si="5"/>
        <v>65035</v>
      </c>
      <c r="D89" s="44"/>
      <c r="E89" s="51">
        <v>87</v>
      </c>
      <c r="F89" s="51">
        <v>65035</v>
      </c>
      <c r="G89" s="51">
        <v>202</v>
      </c>
      <c r="H89" s="52">
        <v>485</v>
      </c>
      <c r="I89" s="52">
        <v>485</v>
      </c>
      <c r="J89" s="56">
        <v>6</v>
      </c>
      <c r="K89" s="56">
        <v>6</v>
      </c>
      <c r="L89" s="56">
        <v>31</v>
      </c>
      <c r="M89" s="56">
        <f t="shared" si="6"/>
        <v>5</v>
      </c>
      <c r="N89" s="56">
        <v>0.8</v>
      </c>
      <c r="O89" s="56">
        <v>0.1</v>
      </c>
      <c r="P89" s="57">
        <v>84</v>
      </c>
      <c r="Q89" s="57">
        <v>10000</v>
      </c>
      <c r="R89" s="61">
        <v>182</v>
      </c>
      <c r="S89" s="61">
        <v>182</v>
      </c>
      <c r="T89" s="59">
        <v>104</v>
      </c>
      <c r="U89" s="58">
        <v>10001</v>
      </c>
      <c r="V89" s="59">
        <v>273</v>
      </c>
      <c r="W89" s="59">
        <v>273</v>
      </c>
      <c r="X89" s="60">
        <v>170</v>
      </c>
      <c r="Y89" s="60">
        <v>10002</v>
      </c>
      <c r="Z89" s="62">
        <v>364</v>
      </c>
      <c r="AA89" s="62">
        <v>364</v>
      </c>
      <c r="AB89" t="str">
        <f t="shared" si="7"/>
        <v>&lt;LevelUp level="87" exp="65035" hunger="202" coinDL="485" coinUL="485"&gt;&lt;DrinkWater coinDL="6" coinUL="6" expN="31" expG="5" rate30="0.8" rateMore="0.1" /&gt;&lt;DailyGoal percent="0.3" coin="84" award="10000" expDL="182" expUL="182" /&gt;&lt;DailyGoal percent="0.6" coin="104" award="10001" expDL="273" expUL="273" /&gt;&lt;DailyGoal percent="1.0" coin="170" award="10002" expDL="364" expUL="364" /&gt;&lt;/LevelUp&gt;</v>
      </c>
    </row>
    <row r="90" spans="1:28">
      <c r="A90" s="50" t="s">
        <v>1346</v>
      </c>
      <c r="B90" s="50" t="str">
        <f t="shared" si="4"/>
        <v>88</v>
      </c>
      <c r="C90" s="50" t="str">
        <f t="shared" si="5"/>
        <v>66380</v>
      </c>
      <c r="D90" s="44"/>
      <c r="E90" s="51">
        <v>88</v>
      </c>
      <c r="F90" s="51">
        <v>66380</v>
      </c>
      <c r="G90" s="51">
        <v>204</v>
      </c>
      <c r="H90" s="52">
        <v>490</v>
      </c>
      <c r="I90" s="52">
        <v>490</v>
      </c>
      <c r="J90" s="56">
        <v>6</v>
      </c>
      <c r="K90" s="56">
        <v>6</v>
      </c>
      <c r="L90" s="56">
        <v>31</v>
      </c>
      <c r="M90" s="56">
        <f t="shared" si="6"/>
        <v>5</v>
      </c>
      <c r="N90" s="56">
        <v>0.8</v>
      </c>
      <c r="O90" s="56">
        <v>0.1</v>
      </c>
      <c r="P90" s="57">
        <v>84</v>
      </c>
      <c r="Q90" s="57">
        <v>10000</v>
      </c>
      <c r="R90" s="61">
        <v>184</v>
      </c>
      <c r="S90" s="61">
        <v>184</v>
      </c>
      <c r="T90" s="59">
        <v>104</v>
      </c>
      <c r="U90" s="58">
        <v>10001</v>
      </c>
      <c r="V90" s="59">
        <v>276</v>
      </c>
      <c r="W90" s="59">
        <v>276</v>
      </c>
      <c r="X90" s="60">
        <v>171</v>
      </c>
      <c r="Y90" s="60">
        <v>10002</v>
      </c>
      <c r="Z90" s="62">
        <v>368</v>
      </c>
      <c r="AA90" s="62">
        <v>368</v>
      </c>
      <c r="AB90" t="str">
        <f t="shared" si="7"/>
        <v>&lt;LevelUp level="88" exp="66380" hunger="204" coinDL="490" coinUL="490"&gt;&lt;DrinkWater coinDL="6" coinUL="6" expN="31" expG="5" rate30="0.8" rateMore="0.1" /&gt;&lt;DailyGoal percent="0.3" coin="84" award="10000" expDL="184" expUL="184" /&gt;&lt;DailyGoal percent="0.6" coin="104" award="10001" expDL="276" expUL="276" /&gt;&lt;DailyGoal percent="1.0" coin="171" award="10002" expDL="368" expUL="368" /&gt;&lt;/LevelUp&gt;</v>
      </c>
    </row>
    <row r="91" spans="1:28">
      <c r="A91" s="50" t="s">
        <v>1347</v>
      </c>
      <c r="B91" s="50" t="str">
        <f t="shared" si="4"/>
        <v>89</v>
      </c>
      <c r="C91" s="50" t="str">
        <f t="shared" si="5"/>
        <v>67735</v>
      </c>
      <c r="D91" s="44"/>
      <c r="E91" s="51">
        <v>89</v>
      </c>
      <c r="F91" s="51">
        <v>67735</v>
      </c>
      <c r="G91" s="51">
        <v>206</v>
      </c>
      <c r="H91" s="52">
        <v>496</v>
      </c>
      <c r="I91" s="52">
        <v>496</v>
      </c>
      <c r="J91" s="56">
        <v>6</v>
      </c>
      <c r="K91" s="56">
        <v>6</v>
      </c>
      <c r="L91" s="56">
        <v>31</v>
      </c>
      <c r="M91" s="56">
        <f t="shared" si="6"/>
        <v>5</v>
      </c>
      <c r="N91" s="56">
        <v>0.8</v>
      </c>
      <c r="O91" s="56">
        <v>0.1</v>
      </c>
      <c r="P91" s="57">
        <v>85</v>
      </c>
      <c r="Q91" s="57">
        <v>10000</v>
      </c>
      <c r="R91" s="61">
        <v>186</v>
      </c>
      <c r="S91" s="61">
        <v>186</v>
      </c>
      <c r="T91" s="59">
        <v>105</v>
      </c>
      <c r="U91" s="58">
        <v>10001</v>
      </c>
      <c r="V91" s="59">
        <v>279</v>
      </c>
      <c r="W91" s="59">
        <v>279</v>
      </c>
      <c r="X91" s="60">
        <v>171</v>
      </c>
      <c r="Y91" s="60">
        <v>10002</v>
      </c>
      <c r="Z91" s="62">
        <v>372</v>
      </c>
      <c r="AA91" s="62">
        <v>372</v>
      </c>
      <c r="AB91" t="str">
        <f t="shared" si="7"/>
        <v>&lt;LevelUp level="89" exp="67735" hunger="206" coinDL="496" coinUL="496"&gt;&lt;DrinkWater coinDL="6" coinUL="6" expN="31" expG="5" rate30="0.8" rateMore="0.1" /&gt;&lt;DailyGoal percent="0.3" coin="85" award="10000" expDL="186" expUL="186" /&gt;&lt;DailyGoal percent="0.6" coin="105" award="10001" expDL="279" expUL="279" /&gt;&lt;DailyGoal percent="1.0" coin="171" award="10002" expDL="372" expUL="372" /&gt;&lt;/LevelUp&gt;</v>
      </c>
    </row>
    <row r="92" spans="1:28">
      <c r="A92" s="50" t="s">
        <v>1348</v>
      </c>
      <c r="B92" s="50" t="str">
        <f t="shared" si="4"/>
        <v>90</v>
      </c>
      <c r="C92" s="50" t="str">
        <f t="shared" si="5"/>
        <v>70640</v>
      </c>
      <c r="D92" s="44"/>
      <c r="E92" s="51">
        <v>90</v>
      </c>
      <c r="F92" s="51">
        <v>70640</v>
      </c>
      <c r="G92" s="51">
        <v>208</v>
      </c>
      <c r="H92" s="52">
        <v>502</v>
      </c>
      <c r="I92" s="52">
        <v>502</v>
      </c>
      <c r="J92" s="56">
        <v>6</v>
      </c>
      <c r="K92" s="56">
        <v>6</v>
      </c>
      <c r="L92" s="56">
        <v>32</v>
      </c>
      <c r="M92" s="56">
        <f t="shared" si="6"/>
        <v>5</v>
      </c>
      <c r="N92" s="56">
        <v>0.8</v>
      </c>
      <c r="O92" s="56">
        <v>0.1</v>
      </c>
      <c r="P92" s="57">
        <v>85</v>
      </c>
      <c r="Q92" s="57">
        <v>10000</v>
      </c>
      <c r="R92" s="61">
        <v>188</v>
      </c>
      <c r="S92" s="61">
        <v>188</v>
      </c>
      <c r="T92" s="59">
        <v>105</v>
      </c>
      <c r="U92" s="58">
        <v>10001</v>
      </c>
      <c r="V92" s="59">
        <v>282</v>
      </c>
      <c r="W92" s="59">
        <v>282</v>
      </c>
      <c r="X92" s="60">
        <v>171</v>
      </c>
      <c r="Y92" s="60">
        <v>10002</v>
      </c>
      <c r="Z92" s="62">
        <v>376</v>
      </c>
      <c r="AA92" s="62">
        <v>376</v>
      </c>
      <c r="AB92" t="str">
        <f t="shared" si="7"/>
        <v>&lt;LevelUp level="90" exp="70640" hunger="208" coinDL="502" coinUL="502"&gt;&lt;DrinkWater coinDL="6" coinUL="6" expN="32" expG="5" rate30="0.8" rateMore="0.1" /&gt;&lt;DailyGoal percent="0.3" coin="85" award="10000" expDL="188" expUL="188" /&gt;&lt;DailyGoal percent="0.6" coin="105" award="10001" expDL="282" expUL="282" /&gt;&lt;DailyGoal percent="1.0" coin="171" award="10002" expDL="376" expUL="376" /&gt;&lt;/LevelUp&gt;</v>
      </c>
    </row>
    <row r="93" spans="1:28">
      <c r="A93" s="50" t="s">
        <v>1349</v>
      </c>
      <c r="B93" s="50" t="str">
        <f t="shared" si="4"/>
        <v>91</v>
      </c>
      <c r="C93" s="50" t="str">
        <f t="shared" si="5"/>
        <v>72050</v>
      </c>
      <c r="D93" s="44"/>
      <c r="E93" s="51">
        <v>91</v>
      </c>
      <c r="F93" s="51">
        <v>72050</v>
      </c>
      <c r="G93" s="51">
        <v>210</v>
      </c>
      <c r="H93" s="52">
        <v>508</v>
      </c>
      <c r="I93" s="52">
        <v>508</v>
      </c>
      <c r="J93" s="56">
        <v>6</v>
      </c>
      <c r="K93" s="56">
        <v>6</v>
      </c>
      <c r="L93" s="56">
        <v>32</v>
      </c>
      <c r="M93" s="56">
        <f t="shared" si="6"/>
        <v>5</v>
      </c>
      <c r="N93" s="56">
        <v>0.8</v>
      </c>
      <c r="O93" s="56">
        <v>0.1</v>
      </c>
      <c r="P93" s="57">
        <v>85</v>
      </c>
      <c r="Q93" s="57">
        <v>10000</v>
      </c>
      <c r="R93" s="61">
        <v>190</v>
      </c>
      <c r="S93" s="61">
        <v>190</v>
      </c>
      <c r="T93" s="59">
        <v>105</v>
      </c>
      <c r="U93" s="58">
        <v>10001</v>
      </c>
      <c r="V93" s="59">
        <v>285</v>
      </c>
      <c r="W93" s="59">
        <v>285</v>
      </c>
      <c r="X93" s="60">
        <v>172</v>
      </c>
      <c r="Y93" s="60">
        <v>10002</v>
      </c>
      <c r="Z93" s="62">
        <v>380</v>
      </c>
      <c r="AA93" s="62">
        <v>380</v>
      </c>
      <c r="AB93" t="str">
        <f t="shared" si="7"/>
        <v>&lt;LevelUp level="91" exp="72050" hunger="210" coinDL="508" coinUL="508"&gt;&lt;DrinkWater coinDL="6" coinUL="6" expN="32" expG="5" rate30="0.8" rateMore="0.1" /&gt;&lt;DailyGoal percent="0.3" coin="85" award="10000" expDL="190" expUL="190" /&gt;&lt;DailyGoal percent="0.6" coin="105" award="10001" expDL="285" expUL="285" /&gt;&lt;DailyGoal percent="1.0" coin="172" award="10002" expDL="380" expUL="380" /&gt;&lt;/LevelUp&gt;</v>
      </c>
    </row>
    <row r="94" spans="1:28">
      <c r="A94" s="50" t="s">
        <v>1350</v>
      </c>
      <c r="B94" s="50" t="str">
        <f t="shared" si="4"/>
        <v>92</v>
      </c>
      <c r="C94" s="50" t="str">
        <f t="shared" si="5"/>
        <v>73475</v>
      </c>
      <c r="D94" s="44"/>
      <c r="E94" s="51">
        <v>92</v>
      </c>
      <c r="F94" s="51">
        <v>73475</v>
      </c>
      <c r="G94" s="51">
        <v>212</v>
      </c>
      <c r="H94" s="52">
        <v>514</v>
      </c>
      <c r="I94" s="52">
        <v>514</v>
      </c>
      <c r="J94" s="56">
        <v>6</v>
      </c>
      <c r="K94" s="56">
        <v>6</v>
      </c>
      <c r="L94" s="56">
        <v>32</v>
      </c>
      <c r="M94" s="56">
        <f t="shared" si="6"/>
        <v>5</v>
      </c>
      <c r="N94" s="56">
        <v>0.8</v>
      </c>
      <c r="O94" s="56">
        <v>0.1</v>
      </c>
      <c r="P94" s="57">
        <v>85</v>
      </c>
      <c r="Q94" s="57">
        <v>10000</v>
      </c>
      <c r="R94" s="61">
        <v>192</v>
      </c>
      <c r="S94" s="61">
        <v>192</v>
      </c>
      <c r="T94" s="59">
        <v>106</v>
      </c>
      <c r="U94" s="58">
        <v>10001</v>
      </c>
      <c r="V94" s="59">
        <v>288</v>
      </c>
      <c r="W94" s="59">
        <v>288</v>
      </c>
      <c r="X94" s="60">
        <v>172</v>
      </c>
      <c r="Y94" s="60">
        <v>10002</v>
      </c>
      <c r="Z94" s="62">
        <v>384</v>
      </c>
      <c r="AA94" s="62">
        <v>384</v>
      </c>
      <c r="AB94" t="str">
        <f t="shared" si="7"/>
        <v>&lt;LevelUp level="92" exp="73475" hunger="212" coinDL="514" coinUL="514"&gt;&lt;DrinkWater coinDL="6" coinUL="6" expN="32" expG="5" rate30="0.8" rateMore="0.1" /&gt;&lt;DailyGoal percent="0.3" coin="85" award="10000" expDL="192" expUL="192" /&gt;&lt;DailyGoal percent="0.6" coin="106" award="10001" expDL="288" expUL="288" /&gt;&lt;DailyGoal percent="1.0" coin="172" award="10002" expDL="384" expUL="384" /&gt;&lt;/LevelUp&gt;</v>
      </c>
    </row>
    <row r="95" spans="1:28">
      <c r="A95" s="50" t="s">
        <v>1351</v>
      </c>
      <c r="B95" s="50" t="str">
        <f t="shared" si="4"/>
        <v>93</v>
      </c>
      <c r="C95" s="50" t="str">
        <f t="shared" si="5"/>
        <v>76525</v>
      </c>
      <c r="D95" s="44"/>
      <c r="E95" s="51">
        <v>93</v>
      </c>
      <c r="F95" s="51">
        <v>76525</v>
      </c>
      <c r="G95" s="51">
        <v>214</v>
      </c>
      <c r="H95" s="52">
        <v>520</v>
      </c>
      <c r="I95" s="52">
        <v>520</v>
      </c>
      <c r="J95" s="56">
        <v>6</v>
      </c>
      <c r="K95" s="56">
        <v>6</v>
      </c>
      <c r="L95" s="56">
        <v>33</v>
      </c>
      <c r="M95" s="56">
        <f t="shared" si="6"/>
        <v>5</v>
      </c>
      <c r="N95" s="56">
        <v>0.8</v>
      </c>
      <c r="O95" s="56">
        <v>0.1</v>
      </c>
      <c r="P95" s="57">
        <v>86</v>
      </c>
      <c r="Q95" s="57">
        <v>10000</v>
      </c>
      <c r="R95" s="61">
        <v>194</v>
      </c>
      <c r="S95" s="61">
        <v>194</v>
      </c>
      <c r="T95" s="59">
        <v>106</v>
      </c>
      <c r="U95" s="58">
        <v>10001</v>
      </c>
      <c r="V95" s="59">
        <v>291</v>
      </c>
      <c r="W95" s="59">
        <v>291</v>
      </c>
      <c r="X95" s="60">
        <v>173</v>
      </c>
      <c r="Y95" s="60">
        <v>10002</v>
      </c>
      <c r="Z95" s="62">
        <v>388</v>
      </c>
      <c r="AA95" s="62">
        <v>388</v>
      </c>
      <c r="AB95" t="str">
        <f t="shared" si="7"/>
        <v>&lt;LevelUp level="93" exp="76525" hunger="214" coinDL="520" coinUL="520"&gt;&lt;DrinkWater coinDL="6" coinUL="6" expN="33" expG="5" rate30="0.8" rateMore="0.1" /&gt;&lt;DailyGoal percent="0.3" coin="86" award="10000" expDL="194" expUL="194" /&gt;&lt;DailyGoal percent="0.6" coin="106" award="10001" expDL="291" expUL="291" /&gt;&lt;DailyGoal percent="1.0" coin="173" award="10002" expDL="388" expUL="388" /&gt;&lt;/LevelUp&gt;</v>
      </c>
    </row>
    <row r="96" spans="1:28">
      <c r="A96" s="50" t="s">
        <v>1352</v>
      </c>
      <c r="B96" s="50" t="str">
        <f t="shared" si="4"/>
        <v>94</v>
      </c>
      <c r="C96" s="50" t="str">
        <f t="shared" si="5"/>
        <v>78005</v>
      </c>
      <c r="D96" s="44"/>
      <c r="E96" s="51">
        <v>94</v>
      </c>
      <c r="F96" s="51">
        <v>78005</v>
      </c>
      <c r="G96" s="51">
        <v>216</v>
      </c>
      <c r="H96" s="52">
        <v>526</v>
      </c>
      <c r="I96" s="52">
        <v>526</v>
      </c>
      <c r="J96" s="56">
        <v>6</v>
      </c>
      <c r="K96" s="56">
        <v>6</v>
      </c>
      <c r="L96" s="56">
        <v>33</v>
      </c>
      <c r="M96" s="56">
        <f t="shared" si="6"/>
        <v>5</v>
      </c>
      <c r="N96" s="56">
        <v>0.8</v>
      </c>
      <c r="O96" s="56">
        <v>0.1</v>
      </c>
      <c r="P96" s="57">
        <v>86</v>
      </c>
      <c r="Q96" s="57">
        <v>10000</v>
      </c>
      <c r="R96" s="61">
        <v>196</v>
      </c>
      <c r="S96" s="61">
        <v>196</v>
      </c>
      <c r="T96" s="59">
        <v>106</v>
      </c>
      <c r="U96" s="58">
        <v>10001</v>
      </c>
      <c r="V96" s="59">
        <v>294</v>
      </c>
      <c r="W96" s="59">
        <v>294</v>
      </c>
      <c r="X96" s="60">
        <v>173</v>
      </c>
      <c r="Y96" s="60">
        <v>10002</v>
      </c>
      <c r="Z96" s="62">
        <v>392</v>
      </c>
      <c r="AA96" s="62">
        <v>392</v>
      </c>
      <c r="AB96" t="str">
        <f t="shared" si="7"/>
        <v>&lt;LevelUp level="94" exp="78005" hunger="216" coinDL="526" coinUL="526"&gt;&lt;DrinkWater coinDL="6" coinUL="6" expN="33" expG="5" rate30="0.8" rateMore="0.1" /&gt;&lt;DailyGoal percent="0.3" coin="86" award="10000" expDL="196" expUL="196" /&gt;&lt;DailyGoal percent="0.6" coin="106" award="10001" expDL="294" expUL="294" /&gt;&lt;DailyGoal percent="1.0" coin="173" award="10002" expDL="392" expUL="392" /&gt;&lt;/LevelUp&gt;</v>
      </c>
    </row>
    <row r="97" spans="1:28">
      <c r="A97" s="50" t="s">
        <v>1353</v>
      </c>
      <c r="B97" s="50" t="str">
        <f t="shared" si="4"/>
        <v>95</v>
      </c>
      <c r="C97" s="50" t="str">
        <f t="shared" si="5"/>
        <v>79500</v>
      </c>
      <c r="D97" s="44"/>
      <c r="E97" s="51">
        <v>95</v>
      </c>
      <c r="F97" s="51">
        <v>79500</v>
      </c>
      <c r="G97" s="51">
        <v>218</v>
      </c>
      <c r="H97" s="52">
        <v>532</v>
      </c>
      <c r="I97" s="52">
        <v>532</v>
      </c>
      <c r="J97" s="56">
        <v>6</v>
      </c>
      <c r="K97" s="56">
        <v>6</v>
      </c>
      <c r="L97" s="56">
        <v>33</v>
      </c>
      <c r="M97" s="56">
        <f t="shared" si="6"/>
        <v>5</v>
      </c>
      <c r="N97" s="56">
        <v>0.8</v>
      </c>
      <c r="O97" s="56">
        <v>0.1</v>
      </c>
      <c r="P97" s="57">
        <v>86</v>
      </c>
      <c r="Q97" s="57">
        <v>10000</v>
      </c>
      <c r="R97" s="61">
        <v>198</v>
      </c>
      <c r="S97" s="61">
        <v>198</v>
      </c>
      <c r="T97" s="59">
        <v>107</v>
      </c>
      <c r="U97" s="58">
        <v>10001</v>
      </c>
      <c r="V97" s="59">
        <v>297</v>
      </c>
      <c r="W97" s="59">
        <v>297</v>
      </c>
      <c r="X97" s="60">
        <v>173</v>
      </c>
      <c r="Y97" s="60">
        <v>10002</v>
      </c>
      <c r="Z97" s="62">
        <v>396</v>
      </c>
      <c r="AA97" s="62">
        <v>396</v>
      </c>
      <c r="AB97" t="str">
        <f t="shared" si="7"/>
        <v>&lt;LevelUp level="95" exp="79500" hunger="218" coinDL="532" coinUL="532"&gt;&lt;DrinkWater coinDL="6" coinUL="6" expN="33" expG="5" rate30="0.8" rateMore="0.1" /&gt;&lt;DailyGoal percent="0.3" coin="86" award="10000" expDL="198" expUL="198" /&gt;&lt;DailyGoal percent="0.6" coin="107" award="10001" expDL="297" expUL="297" /&gt;&lt;DailyGoal percent="1.0" coin="173" award="10002" expDL="396" expUL="396" /&gt;&lt;/LevelUp&gt;</v>
      </c>
    </row>
    <row r="98" spans="1:28">
      <c r="A98" s="50" t="s">
        <v>1354</v>
      </c>
      <c r="B98" s="50" t="str">
        <f t="shared" si="4"/>
        <v>96</v>
      </c>
      <c r="C98" s="50" t="str">
        <f t="shared" si="5"/>
        <v>82695</v>
      </c>
      <c r="D98" s="44"/>
      <c r="E98" s="51">
        <v>96</v>
      </c>
      <c r="F98" s="51">
        <v>82695</v>
      </c>
      <c r="G98" s="51">
        <v>220</v>
      </c>
      <c r="H98" s="52">
        <v>538</v>
      </c>
      <c r="I98" s="52">
        <v>538</v>
      </c>
      <c r="J98" s="56">
        <v>6</v>
      </c>
      <c r="K98" s="56">
        <v>6</v>
      </c>
      <c r="L98" s="56">
        <v>34</v>
      </c>
      <c r="M98" s="56">
        <f t="shared" si="6"/>
        <v>6</v>
      </c>
      <c r="N98" s="56">
        <v>0.8</v>
      </c>
      <c r="O98" s="56">
        <v>0.1</v>
      </c>
      <c r="P98" s="57">
        <v>87</v>
      </c>
      <c r="Q98" s="57">
        <v>10000</v>
      </c>
      <c r="R98" s="61">
        <v>200</v>
      </c>
      <c r="S98" s="61">
        <v>200</v>
      </c>
      <c r="T98" s="59">
        <v>107</v>
      </c>
      <c r="U98" s="58">
        <v>10001</v>
      </c>
      <c r="V98" s="59">
        <v>300</v>
      </c>
      <c r="W98" s="59">
        <v>300</v>
      </c>
      <c r="X98" s="60">
        <v>174</v>
      </c>
      <c r="Y98" s="60">
        <v>10002</v>
      </c>
      <c r="Z98" s="62">
        <v>400</v>
      </c>
      <c r="AA98" s="62">
        <v>400</v>
      </c>
      <c r="AB98" t="str">
        <f t="shared" si="7"/>
        <v>&lt;LevelUp level="96" exp="82695" hunger="220" coinDL="538" coinUL="538"&gt;&lt;DrinkWater coinDL="6" coinUL="6" expN="34" expG="6" rate30="0.8" rateMore="0.1" /&gt;&lt;DailyGoal percent="0.3" coin="87" award="10000" expDL="200" expUL="200" /&gt;&lt;DailyGoal percent="0.6" coin="107" award="10001" expDL="300" expUL="300" /&gt;&lt;DailyGoal percent="1.0" coin="174" award="10002" expDL="400" expUL="400" /&gt;&lt;/LevelUp&gt;</v>
      </c>
    </row>
    <row r="99" spans="1:28">
      <c r="A99" s="50" t="s">
        <v>1355</v>
      </c>
      <c r="B99" s="50" t="str">
        <f t="shared" si="4"/>
        <v>97</v>
      </c>
      <c r="C99" s="50" t="str">
        <f t="shared" si="5"/>
        <v>84245</v>
      </c>
      <c r="D99" s="44"/>
      <c r="E99" s="51">
        <v>97</v>
      </c>
      <c r="F99" s="51">
        <v>84245</v>
      </c>
      <c r="G99" s="51">
        <v>222</v>
      </c>
      <c r="H99" s="52">
        <v>544</v>
      </c>
      <c r="I99" s="52">
        <v>544</v>
      </c>
      <c r="J99" s="56">
        <v>6</v>
      </c>
      <c r="K99" s="56">
        <v>6</v>
      </c>
      <c r="L99" s="56">
        <v>34</v>
      </c>
      <c r="M99" s="56">
        <f t="shared" si="6"/>
        <v>6</v>
      </c>
      <c r="N99" s="56">
        <v>0.8</v>
      </c>
      <c r="O99" s="56">
        <v>0.1</v>
      </c>
      <c r="P99" s="57">
        <v>87</v>
      </c>
      <c r="Q99" s="57">
        <v>10000</v>
      </c>
      <c r="R99" s="61">
        <v>202</v>
      </c>
      <c r="S99" s="61">
        <v>202</v>
      </c>
      <c r="T99" s="59">
        <v>107</v>
      </c>
      <c r="U99" s="58">
        <v>10001</v>
      </c>
      <c r="V99" s="59">
        <v>303</v>
      </c>
      <c r="W99" s="59">
        <v>303</v>
      </c>
      <c r="X99" s="60">
        <v>174</v>
      </c>
      <c r="Y99" s="60">
        <v>10002</v>
      </c>
      <c r="Z99" s="62">
        <v>404</v>
      </c>
      <c r="AA99" s="62">
        <v>404</v>
      </c>
      <c r="AB99" t="str">
        <f t="shared" si="7"/>
        <v>&lt;LevelUp level="97" exp="84245" hunger="222" coinDL="544" coinUL="544"&gt;&lt;DrinkWater coinDL="6" coinUL="6" expN="34" expG="6" rate30="0.8" rateMore="0.1" /&gt;&lt;DailyGoal percent="0.3" coin="87" award="10000" expDL="202" expUL="202" /&gt;&lt;DailyGoal percent="0.6" coin="107" award="10001" expDL="303" expUL="303" /&gt;&lt;DailyGoal percent="1.0" coin="174" award="10002" expDL="404" expUL="404" /&gt;&lt;/LevelUp&gt;</v>
      </c>
    </row>
    <row r="100" spans="1:28">
      <c r="A100" s="50" t="s">
        <v>1356</v>
      </c>
      <c r="B100" s="50" t="str">
        <f t="shared" si="4"/>
        <v>98</v>
      </c>
      <c r="C100" s="50" t="str">
        <f t="shared" si="5"/>
        <v>85810</v>
      </c>
      <c r="D100" s="44"/>
      <c r="E100" s="51">
        <v>98</v>
      </c>
      <c r="F100" s="51">
        <v>85810</v>
      </c>
      <c r="G100" s="51">
        <v>224</v>
      </c>
      <c r="H100" s="52">
        <v>550</v>
      </c>
      <c r="I100" s="52">
        <v>550</v>
      </c>
      <c r="J100" s="56">
        <v>6</v>
      </c>
      <c r="K100" s="56">
        <v>6</v>
      </c>
      <c r="L100" s="56">
        <v>34</v>
      </c>
      <c r="M100" s="56">
        <f t="shared" si="6"/>
        <v>6</v>
      </c>
      <c r="N100" s="56">
        <v>0.8</v>
      </c>
      <c r="O100" s="56">
        <v>0.1</v>
      </c>
      <c r="P100" s="57">
        <v>87</v>
      </c>
      <c r="Q100" s="57">
        <v>10000</v>
      </c>
      <c r="R100" s="61">
        <v>204</v>
      </c>
      <c r="S100" s="61">
        <v>204</v>
      </c>
      <c r="T100" s="59">
        <v>108</v>
      </c>
      <c r="U100" s="58">
        <v>10001</v>
      </c>
      <c r="V100" s="59">
        <v>306</v>
      </c>
      <c r="W100" s="59">
        <v>306</v>
      </c>
      <c r="X100" s="60">
        <v>175</v>
      </c>
      <c r="Y100" s="60">
        <v>10002</v>
      </c>
      <c r="Z100" s="62">
        <v>408</v>
      </c>
      <c r="AA100" s="62">
        <v>408</v>
      </c>
      <c r="AB100" t="str">
        <f t="shared" si="7"/>
        <v>&lt;LevelUp level="98" exp="85810" hunger="224" coinDL="550" coinUL="550"&gt;&lt;DrinkWater coinDL="6" coinUL="6" expN="34" expG="6" rate30="0.8" rateMore="0.1" /&gt;&lt;DailyGoal percent="0.3" coin="87" award="10000" expDL="204" expUL="204" /&gt;&lt;DailyGoal percent="0.6" coin="108" award="10001" expDL="306" expUL="306" /&gt;&lt;DailyGoal percent="1.0" coin="175" award="10002" expDL="408" expUL="408" /&gt;&lt;/LevelUp&gt;</v>
      </c>
    </row>
    <row r="101" spans="1:28">
      <c r="A101" s="50" t="s">
        <v>1357</v>
      </c>
      <c r="B101" s="50" t="str">
        <f t="shared" si="4"/>
        <v>99</v>
      </c>
      <c r="C101" s="50" t="str">
        <f t="shared" si="5"/>
        <v>89160</v>
      </c>
      <c r="D101" s="44"/>
      <c r="E101" s="51">
        <v>99</v>
      </c>
      <c r="F101" s="51">
        <v>89160</v>
      </c>
      <c r="G101" s="51">
        <v>226</v>
      </c>
      <c r="H101" s="52">
        <v>556</v>
      </c>
      <c r="I101" s="52">
        <v>556</v>
      </c>
      <c r="J101" s="56">
        <v>6</v>
      </c>
      <c r="K101" s="56">
        <v>6</v>
      </c>
      <c r="L101" s="56">
        <v>35</v>
      </c>
      <c r="M101" s="56">
        <f t="shared" si="6"/>
        <v>6</v>
      </c>
      <c r="N101" s="56">
        <v>0.8</v>
      </c>
      <c r="O101" s="56">
        <v>0.1</v>
      </c>
      <c r="P101" s="57">
        <v>87</v>
      </c>
      <c r="Q101" s="57">
        <v>10000</v>
      </c>
      <c r="R101" s="61">
        <v>206</v>
      </c>
      <c r="S101" s="61">
        <v>206</v>
      </c>
      <c r="T101" s="59">
        <v>108</v>
      </c>
      <c r="U101" s="58">
        <v>10001</v>
      </c>
      <c r="V101" s="59">
        <v>309</v>
      </c>
      <c r="W101" s="59">
        <v>309</v>
      </c>
      <c r="X101" s="60">
        <v>175</v>
      </c>
      <c r="Y101" s="60">
        <v>10002</v>
      </c>
      <c r="Z101" s="62">
        <v>412</v>
      </c>
      <c r="AA101" s="62">
        <v>412</v>
      </c>
      <c r="AB101" t="str">
        <f t="shared" si="7"/>
        <v>&lt;LevelUp level="99" exp="89160" hunger="226" coinDL="556" coinUL="556"&gt;&lt;DrinkWater coinDL="6" coinUL="6" expN="35" expG="6" rate30="0.8" rateMore="0.1" /&gt;&lt;DailyGoal percent="0.3" coin="87" award="10000" expDL="206" expUL="206" /&gt;&lt;DailyGoal percent="0.6" coin="108" award="10001" expDL="309" expUL="309" /&gt;&lt;DailyGoal percent="1.0" coin="175" award="10002" expDL="412" expUL="412" /&gt;&lt;/LevelUp&gt;</v>
      </c>
    </row>
    <row r="102" spans="1:28">
      <c r="A102" s="50" t="s">
        <v>1358</v>
      </c>
      <c r="B102" s="50" t="str">
        <f t="shared" si="4"/>
        <v>100</v>
      </c>
      <c r="C102" s="50" t="str">
        <f t="shared" si="5"/>
        <v>9078000</v>
      </c>
      <c r="D102" s="44"/>
      <c r="E102" s="51">
        <v>100</v>
      </c>
      <c r="F102" s="51">
        <v>9078000</v>
      </c>
      <c r="G102" s="51">
        <v>228</v>
      </c>
      <c r="H102" s="52">
        <v>562</v>
      </c>
      <c r="I102" s="52">
        <v>562</v>
      </c>
      <c r="J102" s="56">
        <v>7</v>
      </c>
      <c r="K102" s="56">
        <v>7</v>
      </c>
      <c r="L102" s="56">
        <v>35</v>
      </c>
      <c r="M102" s="56">
        <f t="shared" si="6"/>
        <v>6</v>
      </c>
      <c r="N102" s="56">
        <v>0.8</v>
      </c>
      <c r="O102" s="56">
        <v>0.1</v>
      </c>
      <c r="P102" s="57">
        <v>88</v>
      </c>
      <c r="Q102" s="57">
        <v>10000</v>
      </c>
      <c r="R102" s="61">
        <v>208</v>
      </c>
      <c r="S102" s="61">
        <v>208</v>
      </c>
      <c r="T102" s="59">
        <v>108</v>
      </c>
      <c r="U102" s="58">
        <v>10001</v>
      </c>
      <c r="V102" s="59">
        <v>312</v>
      </c>
      <c r="W102" s="59">
        <v>312</v>
      </c>
      <c r="X102" s="60">
        <v>176</v>
      </c>
      <c r="Y102" s="60">
        <v>10002</v>
      </c>
      <c r="Z102" s="62">
        <v>416</v>
      </c>
      <c r="AA102" s="62">
        <v>416</v>
      </c>
      <c r="AB102" t="str">
        <f t="shared" si="7"/>
        <v>&lt;LevelUp level="100" exp="9078000" hunger="228" coinDL="562" coinUL="562"&gt;&lt;DrinkWater coinDL="7" coinUL="7" expN="35" expG="6" rate30="0.8" rateMore="0.1" /&gt;&lt;DailyGoal percent="0.3" coin="88" award="10000" expDL="208" expUL="208" /&gt;&lt;DailyGoal percent="0.6" coin="108" award="10001" expDL="312" expUL="312" /&gt;&lt;DailyGoal percent="1.0" coin="176" award="10002" expDL="416" expUL="416" /&gt;&lt;/LevelUp&gt;</v>
      </c>
    </row>
  </sheetData>
  <mergeCells count="8">
    <mergeCell ref="T1:W1"/>
    <mergeCell ref="X1:AA1"/>
    <mergeCell ref="AB1:AB2"/>
    <mergeCell ref="A1:C1"/>
    <mergeCell ref="E1:F1"/>
    <mergeCell ref="H1:I1"/>
    <mergeCell ref="J1:O1"/>
    <mergeCell ref="P1:S1"/>
  </mergeCells>
  <phoneticPr fontId="16" type="noConversion"/>
  <pageMargins left="0.7" right="0.7" top="0.75" bottom="0.75" header="0.3" footer="0.3"/>
  <pageSetup paperSize="9" orientation="portrait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12" enableFormatConditionsCalculation="0"/>
  <dimension ref="A1:S99"/>
  <sheetViews>
    <sheetView workbookViewId="0">
      <pane xSplit="2" ySplit="1" topLeftCell="C86" activePane="bottomRight" state="frozen"/>
      <selection pane="topRight"/>
      <selection pane="bottomLeft"/>
      <selection pane="bottomRight" activeCell="B96" sqref="B96"/>
    </sheetView>
  </sheetViews>
  <sheetFormatPr defaultColWidth="8.875" defaultRowHeight="13.5"/>
  <cols>
    <col min="1" max="1" width="1.625" customWidth="1"/>
    <col min="3" max="3" width="18.375" customWidth="1"/>
    <col min="4" max="4" width="35" customWidth="1"/>
    <col min="5" max="5" width="10.625" customWidth="1"/>
    <col min="6" max="6" width="14.375" customWidth="1"/>
    <col min="7" max="7" width="11.875" customWidth="1"/>
    <col min="8" max="8" width="19.625" customWidth="1"/>
    <col min="9" max="9" width="14.5" customWidth="1"/>
    <col min="10" max="10" width="15.125" style="21" customWidth="1"/>
    <col min="11" max="12" width="16" customWidth="1"/>
    <col min="13" max="13" width="23.125" customWidth="1"/>
    <col min="14" max="14" width="11.625" customWidth="1"/>
    <col min="15" max="15" width="15.5" customWidth="1"/>
    <col min="16" max="16" width="11.625" customWidth="1"/>
    <col min="17" max="17" width="15.5" customWidth="1"/>
  </cols>
  <sheetData>
    <row r="1" spans="1:19">
      <c r="A1" s="12"/>
      <c r="B1" s="16" t="s">
        <v>639</v>
      </c>
      <c r="C1" s="16" t="s">
        <v>2</v>
      </c>
      <c r="D1" s="16" t="s">
        <v>1359</v>
      </c>
      <c r="E1" s="16" t="s">
        <v>1360</v>
      </c>
      <c r="F1" s="16" t="s">
        <v>1361</v>
      </c>
      <c r="G1" s="16" t="s">
        <v>1362</v>
      </c>
      <c r="H1" s="16" t="s">
        <v>1363</v>
      </c>
      <c r="I1" s="16" t="s">
        <v>1364</v>
      </c>
      <c r="J1" s="32" t="s">
        <v>1365</v>
      </c>
      <c r="K1" s="16" t="s">
        <v>1366</v>
      </c>
      <c r="L1" s="16" t="s">
        <v>1367</v>
      </c>
      <c r="M1" s="16" t="s">
        <v>1368</v>
      </c>
      <c r="N1" s="16" t="s">
        <v>1369</v>
      </c>
      <c r="O1" s="16" t="s">
        <v>1370</v>
      </c>
      <c r="P1" s="16" t="s">
        <v>1371</v>
      </c>
      <c r="Q1" s="16" t="s">
        <v>1372</v>
      </c>
      <c r="R1" s="17" t="s">
        <v>13</v>
      </c>
      <c r="S1" s="12" t="s">
        <v>14</v>
      </c>
    </row>
    <row r="2" spans="1:19">
      <c r="A2" s="22"/>
      <c r="B2" s="23">
        <v>-10000</v>
      </c>
      <c r="C2" s="24"/>
      <c r="D2" s="24" t="str">
        <f>MID(S2,FIND("Background=",S2)+12,FIND(""" Model=",S2)-FIND("Background=",S2)-12)</f>
        <v>home_good night</v>
      </c>
      <c r="E2" s="23">
        <v>0</v>
      </c>
      <c r="F2" s="24"/>
      <c r="G2" s="24">
        <v>0</v>
      </c>
      <c r="H2" s="25" t="str">
        <f>MID(S2,FIND("dailyGoalPercent=",S2)+18,FIND(""" AwardCoin=",S2)-FIND("dailyGoalPercent=",S2)-18)</f>
        <v>1</v>
      </c>
      <c r="I2" s="25" t="str">
        <f>MID(S2,FIND("AwardCoin=",S2)+11,FIND("""&gt;",S2)-FIND("AwardCoin=",S2)-11)</f>
        <v>0</v>
      </c>
      <c r="J2" s="23"/>
      <c r="K2" s="24"/>
      <c r="L2" s="24"/>
      <c r="M2" s="24"/>
      <c r="N2" s="24">
        <v>0</v>
      </c>
      <c r="O2" s="24">
        <v>0</v>
      </c>
      <c r="P2" s="24">
        <v>0</v>
      </c>
      <c r="Q2" s="24">
        <v>0</v>
      </c>
      <c r="R2" s="24" t="str">
        <f>IF(B2&lt;&gt;"","&lt;Mission Id="""&amp;B2&amp;""" Name="""&amp;C2&amp;""" Background="""&amp;D2&amp;""" Model="""&amp;E2&amp;""" NimIcon="""&amp;F2&amp;""" QuestId="""&amp;G2&amp;""" dailyGoalPercent="""&amp;H2&amp;""" AwardCoin="""&amp;I2&amp;""" BGM="""&amp;J2&amp;""" Sound="""&amp;K2&amp;""" WaterDrop="""&amp;L2&amp;""" WaterDropAudio="""&amp;M2&amp;"""&gt;"&amp;CHAR(10)&amp;"  &lt;TreasureBox BoxId="""&amp;N2&amp;""" Height="""&amp;O2&amp;""" /&gt;"&amp;CHAR(10)&amp;"  &lt;TreasureBox BoxId="""&amp;P2&amp;""" Height="""&amp;Q2&amp;""" /&gt;"&amp;CHAR(10)&amp;"&lt;/Mission&gt;","")</f>
        <v>&lt;Mission Id="-10000" Name="" Background="home_good night" Model="0" NimIcon="" QuestId="0" dailyGoalPercent="1" AwardCoin="0" BGM="" Sound="" WaterDrop="" WaterDropAudio=""&gt;&lt;TreasureBox BoxId="0" Height="0" /&gt;&lt;TreasureBox BoxId="0" Height="0" /&gt;&lt;/Mission&gt;</v>
      </c>
      <c r="S2" s="13" t="s">
        <v>1373</v>
      </c>
    </row>
    <row r="3" spans="1:19">
      <c r="A3" s="26"/>
      <c r="B3" s="27" t="str">
        <f>MID(S3,FIND("Id=",S3)+4,FIND(""" Name=",S3)-FIND("Id=",S3)-4)</f>
        <v>11001</v>
      </c>
      <c r="C3" s="28" t="str">
        <f>MID(S3,FIND("Name=",S3)+6,FIND(""" Background=",S3)-FIND("Name=",S3)-6)</f>
        <v>MissionName11001</v>
      </c>
      <c r="D3" s="28" t="str">
        <f>MID(S3,FIND("Background=",S3)+12,FIND(""" Model=",S3)-FIND("Background=",S3)-12)</f>
        <v>Home_Backgrond_ocean brim (1)</v>
      </c>
      <c r="E3" s="27">
        <v>11001</v>
      </c>
      <c r="F3" s="28" t="s">
        <v>19</v>
      </c>
      <c r="G3" s="28" t="str">
        <f>MID(S3,FIND("QuestId=",S3)+9,FIND(""" dailyGoalPercent=",S3)-FIND("QuestId=",S3)-9)</f>
        <v>20001</v>
      </c>
      <c r="H3" s="29" t="str">
        <f>MID(S3,FIND("dailyGoalPercent=",S3)+18,FIND(""" AwardCoin=",S3)-FIND("dailyGoalPercent=",S3)-18)</f>
        <v>0.33</v>
      </c>
      <c r="I3" s="29">
        <v>54</v>
      </c>
      <c r="J3" s="33"/>
      <c r="K3" s="28"/>
      <c r="L3" s="28"/>
      <c r="M3" s="28"/>
      <c r="N3" s="28">
        <v>10001</v>
      </c>
      <c r="O3" s="28">
        <v>3</v>
      </c>
      <c r="P3" s="28">
        <v>10002</v>
      </c>
      <c r="Q3" s="28">
        <v>8</v>
      </c>
      <c r="R3" s="24" t="str">
        <f t="shared" ref="R3:R66" si="0">IF(B3&lt;&gt;"","&lt;Mission Id="""&amp;B3&amp;""" Name="""&amp;C3&amp;""" Background="""&amp;D3&amp;""" Model="""&amp;E3&amp;""" NimIcon="""&amp;F3&amp;""" QuestId="""&amp;G3&amp;""" dailyGoalPercent="""&amp;H3&amp;""" AwardCoin="""&amp;I3&amp;""" BGM="""&amp;J3&amp;""" Sound="""&amp;K3&amp;""" WaterDrop="""&amp;L3&amp;""" WaterDropAudio="""&amp;M3&amp;"""&gt;"&amp;CHAR(10)&amp;"  &lt;TreasureBox BoxId="""&amp;N3&amp;""" Height="""&amp;O3&amp;""" /&gt;"&amp;CHAR(10)&amp;"  &lt;TreasureBox BoxId="""&amp;P3&amp;""" Height="""&amp;Q3&amp;""" /&gt;"&amp;CHAR(10)&amp;"&lt;/Mission&gt;","")</f>
        <v>&lt;Mission Id="11001" Name="MissionName11001" Background="Home_Backgrond_ocean brim (1)" Model="11001" NimIcon="atom_icon0022" QuestId="20001" dailyGoalPercent="0.33" AwardCoin="54" BGM="" Sound="" WaterDrop="" WaterDropAudio=""&gt;&lt;TreasureBox BoxId="10001" Height="3" /&gt;&lt;TreasureBox BoxId="10002" Height="8" /&gt;&lt;/Mission&gt;</v>
      </c>
      <c r="S3" s="13" t="s">
        <v>1374</v>
      </c>
    </row>
    <row r="4" spans="1:19">
      <c r="A4" s="26"/>
      <c r="B4" s="27" t="str">
        <f>MID(S4,FIND("Id=",S4)+4,FIND(""" Name=",S4)-FIND("Id=",S4)-4)</f>
        <v>11002</v>
      </c>
      <c r="C4" s="28" t="str">
        <f>MID(S4,FIND("Name=",S4)+6,FIND(""" Background=",S4)-FIND("Name=",S4)-6)</f>
        <v>MissionName11002</v>
      </c>
      <c r="D4" s="28" t="str">
        <f>MID(S4,FIND("Background=",S4)+12,FIND(""" Model=",S4)-FIND("Background=",S4)-12)</f>
        <v>Home_Backgrond_ocean brim (2)</v>
      </c>
      <c r="E4" s="27" t="str">
        <f>MID(S4,FIND("Model=",S4)+7,FIND(""" NimIcon=",S4)-FIND("Model=",S4)-7)</f>
        <v>11002</v>
      </c>
      <c r="F4" s="28" t="s">
        <v>27</v>
      </c>
      <c r="G4" s="28" t="str">
        <f>MID(S4,FIND("QuestId=",S4)+9,FIND(""" dailyGoalPercent=",S4)-FIND("QuestId=",S4)-9)</f>
        <v>20002</v>
      </c>
      <c r="H4" s="29" t="str">
        <f>MID(S4,FIND("dailyGoalPercent=",S4)+18,FIND(""" AwardCoin=",S4)-FIND("dailyGoalPercent=",S4)-18)</f>
        <v>0.33</v>
      </c>
      <c r="I4" s="29">
        <v>58</v>
      </c>
      <c r="J4" s="33"/>
      <c r="K4" s="28"/>
      <c r="L4" s="28"/>
      <c r="M4" s="28"/>
      <c r="N4" s="28">
        <v>10003</v>
      </c>
      <c r="O4" s="28">
        <v>3</v>
      </c>
      <c r="P4" s="28">
        <v>10004</v>
      </c>
      <c r="Q4" s="28">
        <v>8</v>
      </c>
      <c r="R4" s="24" t="str">
        <f t="shared" si="0"/>
        <v>&lt;Mission Id="11002" Name="MissionName11002" Background="Home_Backgrond_ocean brim (2)" Model="11002" NimIcon="atom_icon0023" QuestId="20002" dailyGoalPercent="0.33" AwardCoin="58" BGM="" Sound="" WaterDrop="" WaterDropAudio=""&gt;&lt;TreasureBox BoxId="10003" Height="3" /&gt;&lt;TreasureBox BoxId="10004" Height="8" /&gt;&lt;/Mission&gt;</v>
      </c>
      <c r="S4" s="13" t="s">
        <v>1375</v>
      </c>
    </row>
    <row r="5" spans="1:19">
      <c r="A5" s="26"/>
      <c r="B5" s="27" t="str">
        <f t="shared" ref="B5:B68" si="1">MID(S5,FIND("Id=",S5)+4,FIND(""" Name=",S5)-FIND("Id=",S5)-4)</f>
        <v>11003</v>
      </c>
      <c r="C5" s="28" t="str">
        <f t="shared" ref="C5:C68" si="2">MID(S5,FIND("Name=",S5)+6,FIND(""" Background=",S5)-FIND("Name=",S5)-6)</f>
        <v>MissionName11003</v>
      </c>
      <c r="D5" s="28" t="str">
        <f t="shared" ref="D5:D68" si="3">MID(S5,FIND("Background=",S5)+12,FIND(""" Model=",S5)-FIND("Background=",S5)-12)</f>
        <v>Home_Backgrond_ocean brim (3)</v>
      </c>
      <c r="E5" s="27" t="str">
        <f t="shared" ref="E5:E68" si="4">MID(S5,FIND("Model=",S5)+7,FIND(""" NimIcon=",S5)-FIND("Model=",S5)-7)</f>
        <v>11003</v>
      </c>
      <c r="F5" s="28" t="s">
        <v>35</v>
      </c>
      <c r="G5" s="28" t="str">
        <f t="shared" ref="G5:G68" si="5">MID(S5,FIND("QuestId=",S5)+9,FIND(""" dailyGoalPercent=",S5)-FIND("QuestId=",S5)-9)</f>
        <v>20003</v>
      </c>
      <c r="H5" s="29" t="str">
        <f t="shared" ref="H5:H52" si="6">MID(S5,FIND("dailyGoalPercent=",S5)+18,FIND(""" AwardCoin=",S5)-FIND("dailyGoalPercent=",S5)-18)</f>
        <v>0.34</v>
      </c>
      <c r="I5" s="29">
        <v>62</v>
      </c>
      <c r="J5" s="33"/>
      <c r="K5" s="28"/>
      <c r="L5" s="28"/>
      <c r="M5" s="28"/>
      <c r="N5" s="28">
        <v>10005</v>
      </c>
      <c r="O5" s="28">
        <v>3</v>
      </c>
      <c r="P5" s="28">
        <v>10006</v>
      </c>
      <c r="Q5" s="28">
        <v>8</v>
      </c>
      <c r="R5" s="24" t="str">
        <f t="shared" si="0"/>
        <v>&lt;Mission Id="11003" Name="MissionName11003" Background="Home_Backgrond_ocean brim (3)" Model="11003" NimIcon="atom_icon0024" QuestId="20003" dailyGoalPercent="0.34" AwardCoin="62" BGM="" Sound="" WaterDrop="" WaterDropAudio=""&gt;&lt;TreasureBox BoxId="10005" Height="3" /&gt;&lt;TreasureBox BoxId="10006" Height="8" /&gt;&lt;/Mission&gt;</v>
      </c>
      <c r="S5" s="13" t="s">
        <v>1376</v>
      </c>
    </row>
    <row r="6" spans="1:19">
      <c r="A6" s="26"/>
      <c r="B6" s="27" t="str">
        <f t="shared" si="1"/>
        <v>11004</v>
      </c>
      <c r="C6" s="28" t="str">
        <f t="shared" si="2"/>
        <v>MissionName11004</v>
      </c>
      <c r="D6" s="28" t="str">
        <f t="shared" si="3"/>
        <v>Home_Backgrond_ocean brim (4)</v>
      </c>
      <c r="E6" s="27" t="str">
        <f t="shared" si="4"/>
        <v>11004</v>
      </c>
      <c r="F6" s="28" t="s">
        <v>43</v>
      </c>
      <c r="G6" s="28" t="str">
        <f t="shared" si="5"/>
        <v>20004</v>
      </c>
      <c r="H6" s="29" t="str">
        <f t="shared" si="6"/>
        <v>0.33</v>
      </c>
      <c r="I6" s="29">
        <v>66</v>
      </c>
      <c r="J6" s="33"/>
      <c r="K6" s="28"/>
      <c r="L6" s="28"/>
      <c r="M6" s="28"/>
      <c r="N6" s="28">
        <v>10007</v>
      </c>
      <c r="O6" s="28">
        <v>3</v>
      </c>
      <c r="P6" s="28">
        <v>10008</v>
      </c>
      <c r="Q6" s="28">
        <v>8</v>
      </c>
      <c r="R6" s="24" t="str">
        <f t="shared" si="0"/>
        <v>&lt;Mission Id="11004" Name="MissionName11004" Background="Home_Backgrond_ocean brim (4)" Model="11004" NimIcon="atom_icon0025" QuestId="20004" dailyGoalPercent="0.33" AwardCoin="66" BGM="" Sound="" WaterDrop="" WaterDropAudio=""&gt;&lt;TreasureBox BoxId="10007" Height="3" /&gt;&lt;TreasureBox BoxId="10008" Height="8" /&gt;&lt;/Mission&gt;</v>
      </c>
      <c r="S6" s="13" t="s">
        <v>1377</v>
      </c>
    </row>
    <row r="7" spans="1:19">
      <c r="A7" s="26"/>
      <c r="B7" s="27" t="str">
        <f t="shared" si="1"/>
        <v>11005</v>
      </c>
      <c r="C7" s="28" t="str">
        <f t="shared" si="2"/>
        <v>MissionName11005</v>
      </c>
      <c r="D7" s="28" t="str">
        <f t="shared" si="3"/>
        <v>Home_Backgrond_ocean brim (5)</v>
      </c>
      <c r="E7" s="27" t="str">
        <f t="shared" si="4"/>
        <v>11005</v>
      </c>
      <c r="F7" s="28" t="s">
        <v>51</v>
      </c>
      <c r="G7" s="28" t="str">
        <f t="shared" si="5"/>
        <v>20005</v>
      </c>
      <c r="H7" s="29" t="str">
        <f t="shared" si="6"/>
        <v>0.33</v>
      </c>
      <c r="I7" s="29">
        <v>70</v>
      </c>
      <c r="J7" s="33"/>
      <c r="K7" s="28"/>
      <c r="L7" s="28"/>
      <c r="M7" s="28"/>
      <c r="N7" s="28">
        <v>10009</v>
      </c>
      <c r="O7" s="28">
        <v>3</v>
      </c>
      <c r="P7" s="28">
        <v>10010</v>
      </c>
      <c r="Q7" s="28">
        <v>8</v>
      </c>
      <c r="R7" s="24" t="str">
        <f t="shared" si="0"/>
        <v>&lt;Mission Id="11005" Name="MissionName11005" Background="Home_Backgrond_ocean brim (5)" Model="11005" NimIcon="atom_icon0026" QuestId="20005" dailyGoalPercent="0.33" AwardCoin="70" BGM="" Sound="" WaterDrop="" WaterDropAudio=""&gt;&lt;TreasureBox BoxId="10009" Height="3" /&gt;&lt;TreasureBox BoxId="10010" Height="8" /&gt;&lt;/Mission&gt;</v>
      </c>
      <c r="S7" s="13" t="s">
        <v>1378</v>
      </c>
    </row>
    <row r="8" spans="1:19">
      <c r="A8" s="26"/>
      <c r="B8" s="27" t="str">
        <f t="shared" si="1"/>
        <v>11006</v>
      </c>
      <c r="C8" s="28" t="str">
        <f t="shared" si="2"/>
        <v>MissionName11006</v>
      </c>
      <c r="D8" s="28" t="str">
        <f t="shared" si="3"/>
        <v>Home_Backgrond_ocean brim (6)</v>
      </c>
      <c r="E8" s="27" t="str">
        <f t="shared" si="4"/>
        <v>11006</v>
      </c>
      <c r="F8" s="28" t="s">
        <v>59</v>
      </c>
      <c r="G8" s="28" t="str">
        <f t="shared" si="5"/>
        <v>20006</v>
      </c>
      <c r="H8" s="29" t="str">
        <f t="shared" si="6"/>
        <v>0.34</v>
      </c>
      <c r="I8" s="29">
        <v>74</v>
      </c>
      <c r="J8" s="33"/>
      <c r="K8" s="28"/>
      <c r="L8" s="28"/>
      <c r="M8" s="28"/>
      <c r="N8" s="28">
        <v>10011</v>
      </c>
      <c r="O8" s="28">
        <v>3</v>
      </c>
      <c r="P8" s="28">
        <v>10012</v>
      </c>
      <c r="Q8" s="28">
        <v>8</v>
      </c>
      <c r="R8" s="24" t="str">
        <f t="shared" si="0"/>
        <v>&lt;Mission Id="11006" Name="MissionName11006" Background="Home_Backgrond_ocean brim (6)" Model="11006" NimIcon="atom_icon0027" QuestId="20006" dailyGoalPercent="0.34" AwardCoin="74" BGM="" Sound="" WaterDrop="" WaterDropAudio=""&gt;&lt;TreasureBox BoxId="10011" Height="3" /&gt;&lt;TreasureBox BoxId="10012" Height="8" /&gt;&lt;/Mission&gt;</v>
      </c>
      <c r="S8" s="13" t="s">
        <v>1379</v>
      </c>
    </row>
    <row r="9" spans="1:19">
      <c r="A9" s="26"/>
      <c r="B9" s="27" t="str">
        <f t="shared" si="1"/>
        <v>11007</v>
      </c>
      <c r="C9" s="28" t="str">
        <f t="shared" si="2"/>
        <v>MissionName11007</v>
      </c>
      <c r="D9" s="28" t="str">
        <f t="shared" si="3"/>
        <v>Home_Backgrond_ocean brim (7)</v>
      </c>
      <c r="E9" s="27" t="str">
        <f t="shared" si="4"/>
        <v>11007</v>
      </c>
      <c r="F9" s="28" t="s">
        <v>67</v>
      </c>
      <c r="G9" s="28" t="str">
        <f t="shared" si="5"/>
        <v>20007</v>
      </c>
      <c r="H9" s="29" t="str">
        <f t="shared" si="6"/>
        <v>0.33</v>
      </c>
      <c r="I9" s="29">
        <v>78</v>
      </c>
      <c r="J9" s="33"/>
      <c r="K9" s="28"/>
      <c r="L9" s="28"/>
      <c r="M9" s="28"/>
      <c r="N9" s="28">
        <v>10013</v>
      </c>
      <c r="O9" s="28">
        <v>3</v>
      </c>
      <c r="P9" s="28">
        <v>10014</v>
      </c>
      <c r="Q9" s="28">
        <v>8</v>
      </c>
      <c r="R9" s="24" t="str">
        <f t="shared" si="0"/>
        <v>&lt;Mission Id="11007" Name="MissionName11007" Background="Home_Backgrond_ocean brim (7)" Model="11007" NimIcon="atom_icon0028" QuestId="20007" dailyGoalPercent="0.33" AwardCoin="78" BGM="" Sound="" WaterDrop="" WaterDropAudio=""&gt;&lt;TreasureBox BoxId="10013" Height="3" /&gt;&lt;TreasureBox BoxId="10014" Height="8" /&gt;&lt;/Mission&gt;</v>
      </c>
      <c r="S9" s="13" t="s">
        <v>1380</v>
      </c>
    </row>
    <row r="10" spans="1:19">
      <c r="A10" s="26"/>
      <c r="B10" s="27" t="str">
        <f t="shared" si="1"/>
        <v>11008</v>
      </c>
      <c r="C10" s="28" t="str">
        <f t="shared" si="2"/>
        <v>MissionName11008</v>
      </c>
      <c r="D10" s="28" t="str">
        <f t="shared" si="3"/>
        <v>Home_Backgrond_ocean brim (8)</v>
      </c>
      <c r="E10" s="27" t="str">
        <f t="shared" si="4"/>
        <v>11008</v>
      </c>
      <c r="F10" s="28" t="s">
        <v>75</v>
      </c>
      <c r="G10" s="28" t="str">
        <f t="shared" si="5"/>
        <v>20008</v>
      </c>
      <c r="H10" s="29" t="str">
        <f t="shared" si="6"/>
        <v>0.33</v>
      </c>
      <c r="I10" s="29">
        <v>82</v>
      </c>
      <c r="J10" s="33"/>
      <c r="K10" s="28"/>
      <c r="L10" s="28"/>
      <c r="M10" s="28"/>
      <c r="N10" s="28">
        <v>10015</v>
      </c>
      <c r="O10" s="28">
        <v>3</v>
      </c>
      <c r="P10" s="28">
        <v>10016</v>
      </c>
      <c r="Q10" s="28">
        <v>8</v>
      </c>
      <c r="R10" s="24" t="str">
        <f t="shared" si="0"/>
        <v>&lt;Mission Id="11008" Name="MissionName11008" Background="Home_Backgrond_ocean brim (8)" Model="11008" NimIcon="atom_icon0029" QuestId="20008" dailyGoalPercent="0.33" AwardCoin="82" BGM="" Sound="" WaterDrop="" WaterDropAudio=""&gt;&lt;TreasureBox BoxId="10015" Height="3" /&gt;&lt;TreasureBox BoxId="10016" Height="8" /&gt;&lt;/Mission&gt;</v>
      </c>
      <c r="S10" s="13" t="s">
        <v>1381</v>
      </c>
    </row>
    <row r="11" spans="1:19">
      <c r="A11" s="26"/>
      <c r="B11" s="27" t="str">
        <f t="shared" si="1"/>
        <v>11009</v>
      </c>
      <c r="C11" s="28" t="str">
        <f t="shared" si="2"/>
        <v>MissionName11009</v>
      </c>
      <c r="D11" s="28" t="str">
        <f t="shared" si="3"/>
        <v>Home_Backgrond_ocean brim (9)</v>
      </c>
      <c r="E11" s="27" t="str">
        <f t="shared" si="4"/>
        <v>11009</v>
      </c>
      <c r="F11" s="28" t="s">
        <v>83</v>
      </c>
      <c r="G11" s="28" t="str">
        <f t="shared" si="5"/>
        <v>20009</v>
      </c>
      <c r="H11" s="29" t="str">
        <f t="shared" si="6"/>
        <v>0.34</v>
      </c>
      <c r="I11" s="29">
        <v>86</v>
      </c>
      <c r="J11" s="33"/>
      <c r="K11" s="28"/>
      <c r="L11" s="28"/>
      <c r="M11" s="28"/>
      <c r="N11" s="28">
        <v>10017</v>
      </c>
      <c r="O11" s="28">
        <v>3</v>
      </c>
      <c r="P11" s="28">
        <v>10018</v>
      </c>
      <c r="Q11" s="28">
        <v>8</v>
      </c>
      <c r="R11" s="24" t="str">
        <f t="shared" si="0"/>
        <v>&lt;Mission Id="11009" Name="MissionName11009" Background="Home_Backgrond_ocean brim (9)" Model="11009" NimIcon="atom_icon0030" QuestId="20009" dailyGoalPercent="0.34" AwardCoin="86" BGM="" Sound="" WaterDrop="" WaterDropAudio=""&gt;&lt;TreasureBox BoxId="10017" Height="3" /&gt;&lt;TreasureBox BoxId="10018" Height="8" /&gt;&lt;/Mission&gt;</v>
      </c>
      <c r="S11" s="13" t="s">
        <v>1382</v>
      </c>
    </row>
    <row r="12" spans="1:19">
      <c r="A12" s="26"/>
      <c r="B12" s="27" t="str">
        <f t="shared" si="1"/>
        <v>11010</v>
      </c>
      <c r="C12" s="28" t="str">
        <f t="shared" si="2"/>
        <v>MissionName11010</v>
      </c>
      <c r="D12" s="28" t="str">
        <f t="shared" si="3"/>
        <v>Home_Backgrond_ocean brim (10)</v>
      </c>
      <c r="E12" s="27" t="str">
        <f t="shared" si="4"/>
        <v>11010</v>
      </c>
      <c r="F12" s="28" t="s">
        <v>91</v>
      </c>
      <c r="G12" s="28" t="str">
        <f t="shared" si="5"/>
        <v>20010</v>
      </c>
      <c r="H12" s="29" t="str">
        <f t="shared" si="6"/>
        <v>0.35</v>
      </c>
      <c r="I12" s="29">
        <v>90</v>
      </c>
      <c r="J12" s="33"/>
      <c r="K12" s="28"/>
      <c r="L12" s="28"/>
      <c r="M12" s="28"/>
      <c r="N12" s="28">
        <v>10019</v>
      </c>
      <c r="O12" s="28">
        <v>3</v>
      </c>
      <c r="P12" s="28">
        <v>10020</v>
      </c>
      <c r="Q12" s="28">
        <v>8</v>
      </c>
      <c r="R12" s="24" t="str">
        <f t="shared" si="0"/>
        <v>&lt;Mission Id="11010" Name="MissionName11010" Background="Home_Backgrond_ocean brim (10)" Model="11010" NimIcon="atom_icon0031" QuestId="20010" dailyGoalPercent="0.35" AwardCoin="90" BGM="" Sound="" WaterDrop="" WaterDropAudio=""&gt;&lt;TreasureBox BoxId="10019" Height="3" /&gt;&lt;TreasureBox BoxId="10020" Height="8" /&gt;&lt;/Mission&gt;</v>
      </c>
      <c r="S12" s="13" t="s">
        <v>1383</v>
      </c>
    </row>
    <row r="13" spans="1:19">
      <c r="A13" s="26"/>
      <c r="B13" s="27" t="str">
        <f t="shared" si="1"/>
        <v>11011</v>
      </c>
      <c r="C13" s="28" t="str">
        <f t="shared" si="2"/>
        <v>MissionName11011</v>
      </c>
      <c r="D13" s="28" t="str">
        <f t="shared" si="3"/>
        <v>Home_Backgrond_ocean brim (11)</v>
      </c>
      <c r="E13" s="27" t="str">
        <f t="shared" si="4"/>
        <v>11011</v>
      </c>
      <c r="F13" s="28" t="s">
        <v>99</v>
      </c>
      <c r="G13" s="28" t="str">
        <f t="shared" si="5"/>
        <v>20011</v>
      </c>
      <c r="H13" s="29" t="str">
        <f t="shared" si="6"/>
        <v>0.38</v>
      </c>
      <c r="I13" s="29">
        <v>94</v>
      </c>
      <c r="J13" s="33"/>
      <c r="K13" s="28"/>
      <c r="L13" s="28"/>
      <c r="M13" s="28"/>
      <c r="N13" s="28">
        <v>10021</v>
      </c>
      <c r="O13" s="28">
        <v>3</v>
      </c>
      <c r="P13" s="28">
        <v>10022</v>
      </c>
      <c r="Q13" s="28">
        <v>8</v>
      </c>
      <c r="R13" s="24" t="str">
        <f t="shared" si="0"/>
        <v>&lt;Mission Id="11011" Name="MissionName11011" Background="Home_Backgrond_ocean brim (11)" Model="11011" NimIcon="atom_icon0032" QuestId="20011" dailyGoalPercent="0.38" AwardCoin="94" BGM="" Sound="" WaterDrop="" WaterDropAudio=""&gt;&lt;TreasureBox BoxId="10021" Height="3" /&gt;&lt;TreasureBox BoxId="10022" Height="8" /&gt;&lt;/Mission&gt;</v>
      </c>
      <c r="S13" s="13" t="s">
        <v>1384</v>
      </c>
    </row>
    <row r="14" spans="1:19">
      <c r="A14" s="26"/>
      <c r="B14" s="27" t="str">
        <f t="shared" si="1"/>
        <v>11012</v>
      </c>
      <c r="C14" s="28" t="str">
        <f t="shared" si="2"/>
        <v>MissionName11012</v>
      </c>
      <c r="D14" s="28" t="str">
        <f t="shared" si="3"/>
        <v>Home_Backgrond_ocean brim (12)</v>
      </c>
      <c r="E14" s="27" t="str">
        <f t="shared" si="4"/>
        <v>11012</v>
      </c>
      <c r="F14" s="28" t="s">
        <v>107</v>
      </c>
      <c r="G14" s="28" t="str">
        <f t="shared" si="5"/>
        <v>20012</v>
      </c>
      <c r="H14" s="29" t="str">
        <f t="shared" si="6"/>
        <v>0.42</v>
      </c>
      <c r="I14" s="29">
        <v>98</v>
      </c>
      <c r="J14" s="33"/>
      <c r="K14" s="28"/>
      <c r="L14" s="28"/>
      <c r="M14" s="28"/>
      <c r="N14" s="28">
        <v>10023</v>
      </c>
      <c r="O14" s="28">
        <v>3</v>
      </c>
      <c r="P14" s="28">
        <v>10024</v>
      </c>
      <c r="Q14" s="28">
        <v>8</v>
      </c>
      <c r="R14" s="24" t="str">
        <f t="shared" si="0"/>
        <v>&lt;Mission Id="11012" Name="MissionName11012" Background="Home_Backgrond_ocean brim (12)" Model="11012" NimIcon="atom_icon0033" QuestId="20012" dailyGoalPercent="0.42" AwardCoin="98" BGM="" Sound="" WaterDrop="" WaterDropAudio=""&gt;&lt;TreasureBox BoxId="10023" Height="3" /&gt;&lt;TreasureBox BoxId="10024" Height="8" /&gt;&lt;/Mission&gt;</v>
      </c>
      <c r="S14" s="13" t="s">
        <v>1385</v>
      </c>
    </row>
    <row r="15" spans="1:19">
      <c r="A15" s="26"/>
      <c r="B15" s="27" t="str">
        <f t="shared" si="1"/>
        <v>11013</v>
      </c>
      <c r="C15" s="28" t="str">
        <f t="shared" si="2"/>
        <v>MissionName11013</v>
      </c>
      <c r="D15" s="28" t="str">
        <f t="shared" si="3"/>
        <v>Home_Backgrond_ocean brim (13)</v>
      </c>
      <c r="E15" s="27" t="str">
        <f t="shared" si="4"/>
        <v>11013</v>
      </c>
      <c r="F15" s="28" t="s">
        <v>115</v>
      </c>
      <c r="G15" s="28" t="str">
        <f t="shared" si="5"/>
        <v>20013</v>
      </c>
      <c r="H15" s="29" t="str">
        <f t="shared" si="6"/>
        <v>0.44</v>
      </c>
      <c r="I15" s="29">
        <v>102</v>
      </c>
      <c r="J15" s="33"/>
      <c r="K15" s="28"/>
      <c r="L15" s="28"/>
      <c r="M15" s="28"/>
      <c r="N15" s="28">
        <v>10025</v>
      </c>
      <c r="O15" s="28">
        <v>3</v>
      </c>
      <c r="P15" s="28">
        <v>10026</v>
      </c>
      <c r="Q15" s="28">
        <v>8</v>
      </c>
      <c r="R15" s="24" t="str">
        <f t="shared" si="0"/>
        <v>&lt;Mission Id="11013" Name="MissionName11013" Background="Home_Backgrond_ocean brim (13)" Model="11013" NimIcon="atom_icon0034" QuestId="20013" dailyGoalPercent="0.44" AwardCoin="102" BGM="" Sound="" WaterDrop="" WaterDropAudio=""&gt;&lt;TreasureBox BoxId="10025" Height="3" /&gt;&lt;TreasureBox BoxId="10026" Height="8" /&gt;&lt;/Mission&gt;</v>
      </c>
      <c r="S15" s="13" t="s">
        <v>1386</v>
      </c>
    </row>
    <row r="16" spans="1:19">
      <c r="A16" s="26"/>
      <c r="B16" s="27" t="str">
        <f t="shared" si="1"/>
        <v>11014</v>
      </c>
      <c r="C16" s="28" t="str">
        <f t="shared" si="2"/>
        <v>MissionName11014</v>
      </c>
      <c r="D16" s="28" t="str">
        <f t="shared" si="3"/>
        <v>Home_Backgrond_ocean brim (14)</v>
      </c>
      <c r="E16" s="27" t="str">
        <f t="shared" si="4"/>
        <v>11014</v>
      </c>
      <c r="F16" s="28" t="s">
        <v>123</v>
      </c>
      <c r="G16" s="28" t="str">
        <f t="shared" si="5"/>
        <v>20014</v>
      </c>
      <c r="H16" s="29" t="str">
        <f t="shared" si="6"/>
        <v>0.46</v>
      </c>
      <c r="I16" s="29">
        <v>106</v>
      </c>
      <c r="J16" s="33"/>
      <c r="K16" s="28"/>
      <c r="L16" s="28"/>
      <c r="M16" s="28"/>
      <c r="N16" s="28">
        <v>10027</v>
      </c>
      <c r="O16" s="28">
        <v>3</v>
      </c>
      <c r="P16" s="28">
        <v>10028</v>
      </c>
      <c r="Q16" s="28">
        <v>8</v>
      </c>
      <c r="R16" s="24" t="str">
        <f t="shared" si="0"/>
        <v>&lt;Mission Id="11014" Name="MissionName11014" Background="Home_Backgrond_ocean brim (14)" Model="11014" NimIcon="atom_icon0035" QuestId="20014" dailyGoalPercent="0.46" AwardCoin="106" BGM="" Sound="" WaterDrop="" WaterDropAudio=""&gt;&lt;TreasureBox BoxId="10027" Height="3" /&gt;&lt;TreasureBox BoxId="10028" Height="8" /&gt;&lt;/Mission&gt;</v>
      </c>
      <c r="S16" s="13" t="s">
        <v>1387</v>
      </c>
    </row>
    <row r="17" spans="1:19">
      <c r="A17" s="26"/>
      <c r="B17" s="27" t="str">
        <f t="shared" si="1"/>
        <v>11015</v>
      </c>
      <c r="C17" s="28" t="str">
        <f t="shared" si="2"/>
        <v>MissionName11015</v>
      </c>
      <c r="D17" s="28" t="str">
        <f t="shared" si="3"/>
        <v>Home_Backgrond_ocean brim (15)</v>
      </c>
      <c r="E17" s="27" t="str">
        <f t="shared" si="4"/>
        <v>11015</v>
      </c>
      <c r="F17" s="28" t="s">
        <v>131</v>
      </c>
      <c r="G17" s="28" t="str">
        <f t="shared" si="5"/>
        <v>20015</v>
      </c>
      <c r="H17" s="29" t="str">
        <f t="shared" si="6"/>
        <v>0.48</v>
      </c>
      <c r="I17" s="29">
        <v>110</v>
      </c>
      <c r="J17" s="33"/>
      <c r="K17" s="28"/>
      <c r="L17" s="28"/>
      <c r="M17" s="28"/>
      <c r="N17" s="28">
        <v>10029</v>
      </c>
      <c r="O17" s="28">
        <v>3</v>
      </c>
      <c r="P17" s="28">
        <v>10030</v>
      </c>
      <c r="Q17" s="28">
        <v>8</v>
      </c>
      <c r="R17" s="24" t="str">
        <f t="shared" si="0"/>
        <v>&lt;Mission Id="11015" Name="MissionName11015" Background="Home_Backgrond_ocean brim (15)" Model="11015" NimIcon="atom_icon0036" QuestId="20015" dailyGoalPercent="0.48" AwardCoin="110" BGM="" Sound="" WaterDrop="" WaterDropAudio=""&gt;&lt;TreasureBox BoxId="10029" Height="3" /&gt;&lt;TreasureBox BoxId="10030" Height="8" /&gt;&lt;/Mission&gt;</v>
      </c>
      <c r="S17" s="13" t="s">
        <v>1388</v>
      </c>
    </row>
    <row r="18" spans="1:19">
      <c r="A18" s="26"/>
      <c r="B18" s="27" t="str">
        <f t="shared" si="1"/>
        <v>11016</v>
      </c>
      <c r="C18" s="28" t="str">
        <f t="shared" si="2"/>
        <v>MissionName11016</v>
      </c>
      <c r="D18" s="28" t="str">
        <f t="shared" si="3"/>
        <v>Home_Backgrond_ocean brim (16)</v>
      </c>
      <c r="E18" s="27" t="str">
        <f t="shared" si="4"/>
        <v>11016</v>
      </c>
      <c r="F18" s="28" t="s">
        <v>139</v>
      </c>
      <c r="G18" s="28" t="str">
        <f t="shared" si="5"/>
        <v>20016</v>
      </c>
      <c r="H18" s="29" t="str">
        <f t="shared" si="6"/>
        <v>0.5</v>
      </c>
      <c r="I18" s="29">
        <v>114</v>
      </c>
      <c r="J18" s="33"/>
      <c r="K18" s="28"/>
      <c r="L18" s="28"/>
      <c r="M18" s="28"/>
      <c r="N18" s="28">
        <v>10031</v>
      </c>
      <c r="O18" s="28">
        <v>3</v>
      </c>
      <c r="P18" s="28">
        <v>10032</v>
      </c>
      <c r="Q18" s="28">
        <v>8</v>
      </c>
      <c r="R18" s="24" t="str">
        <f t="shared" si="0"/>
        <v>&lt;Mission Id="11016" Name="MissionName11016" Background="Home_Backgrond_ocean brim (16)" Model="11016" NimIcon="atom_icon0037" QuestId="20016" dailyGoalPercent="0.5" AwardCoin="114" BGM="" Sound="" WaterDrop="" WaterDropAudio=""&gt;&lt;TreasureBox BoxId="10031" Height="3" /&gt;&lt;TreasureBox BoxId="10032" Height="8" /&gt;&lt;/Mission&gt;</v>
      </c>
      <c r="S18" s="13" t="s">
        <v>1389</v>
      </c>
    </row>
    <row r="19" spans="1:19">
      <c r="A19" s="26"/>
      <c r="B19" s="27" t="str">
        <f t="shared" si="1"/>
        <v>11017</v>
      </c>
      <c r="C19" s="28" t="str">
        <f t="shared" si="2"/>
        <v>MissionName11017</v>
      </c>
      <c r="D19" s="28" t="str">
        <f t="shared" si="3"/>
        <v>Home_Backgrond_ocean brim (17)</v>
      </c>
      <c r="E19" s="27" t="str">
        <f t="shared" si="4"/>
        <v>11017</v>
      </c>
      <c r="F19" s="28" t="s">
        <v>147</v>
      </c>
      <c r="G19" s="28" t="str">
        <f t="shared" si="5"/>
        <v>20017</v>
      </c>
      <c r="H19" s="29" t="str">
        <f t="shared" si="6"/>
        <v>0.5</v>
      </c>
      <c r="I19" s="29">
        <v>118</v>
      </c>
      <c r="J19" s="33"/>
      <c r="K19" s="28"/>
      <c r="L19" s="28"/>
      <c r="M19" s="28"/>
      <c r="N19" s="28">
        <v>10033</v>
      </c>
      <c r="O19" s="28">
        <v>3</v>
      </c>
      <c r="P19" s="28">
        <v>10034</v>
      </c>
      <c r="Q19" s="28">
        <v>8</v>
      </c>
      <c r="R19" s="24" t="str">
        <f t="shared" si="0"/>
        <v>&lt;Mission Id="11017" Name="MissionName11017" Background="Home_Backgrond_ocean brim (17)" Model="11017" NimIcon="atom_icon0038" QuestId="20017" dailyGoalPercent="0.5" AwardCoin="118" BGM="" Sound="" WaterDrop="" WaterDropAudio=""&gt;&lt;TreasureBox BoxId="10033" Height="3" /&gt;&lt;TreasureBox BoxId="10034" Height="8" /&gt;&lt;/Mission&gt;</v>
      </c>
      <c r="S19" s="13" t="s">
        <v>1390</v>
      </c>
    </row>
    <row r="20" spans="1:19">
      <c r="A20" s="26"/>
      <c r="B20" s="27" t="str">
        <f t="shared" si="1"/>
        <v>11018</v>
      </c>
      <c r="C20" s="28" t="str">
        <f t="shared" si="2"/>
        <v>MissionName11018</v>
      </c>
      <c r="D20" s="28" t="str">
        <f t="shared" si="3"/>
        <v>Home_Backgrond_ocean brim (18)</v>
      </c>
      <c r="E20" s="27" t="str">
        <f t="shared" si="4"/>
        <v>11018</v>
      </c>
      <c r="F20" s="28" t="s">
        <v>155</v>
      </c>
      <c r="G20" s="28" t="str">
        <f t="shared" si="5"/>
        <v>20018</v>
      </c>
      <c r="H20" s="29" t="str">
        <f t="shared" si="6"/>
        <v>0.5</v>
      </c>
      <c r="I20" s="29">
        <v>122</v>
      </c>
      <c r="J20" s="33"/>
      <c r="K20" s="28"/>
      <c r="L20" s="28"/>
      <c r="M20" s="28"/>
      <c r="N20" s="28">
        <v>10035</v>
      </c>
      <c r="O20" s="28">
        <v>3</v>
      </c>
      <c r="P20" s="28">
        <v>10036</v>
      </c>
      <c r="Q20" s="28">
        <v>8</v>
      </c>
      <c r="R20" s="24" t="str">
        <f t="shared" si="0"/>
        <v>&lt;Mission Id="11018" Name="MissionName11018" Background="Home_Backgrond_ocean brim (18)" Model="11018" NimIcon="atom_icon0039" QuestId="20018" dailyGoalPercent="0.5" AwardCoin="122" BGM="" Sound="" WaterDrop="" WaterDropAudio=""&gt;&lt;TreasureBox BoxId="10035" Height="3" /&gt;&lt;TreasureBox BoxId="10036" Height="8" /&gt;&lt;/Mission&gt;</v>
      </c>
      <c r="S20" s="13" t="s">
        <v>1391</v>
      </c>
    </row>
    <row r="21" spans="1:19">
      <c r="A21" s="26"/>
      <c r="B21" s="27" t="str">
        <f t="shared" si="1"/>
        <v>11019</v>
      </c>
      <c r="C21" s="28" t="str">
        <f t="shared" si="2"/>
        <v>MissionName11019</v>
      </c>
      <c r="D21" s="28" t="str">
        <f t="shared" si="3"/>
        <v>Home_Backgrond_ocean brim (19)</v>
      </c>
      <c r="E21" s="27" t="str">
        <f t="shared" si="4"/>
        <v>11019</v>
      </c>
      <c r="F21" s="28" t="s">
        <v>163</v>
      </c>
      <c r="G21" s="28" t="str">
        <f t="shared" si="5"/>
        <v>20019</v>
      </c>
      <c r="H21" s="29" t="str">
        <f t="shared" si="6"/>
        <v>0.5</v>
      </c>
      <c r="I21" s="29">
        <v>126</v>
      </c>
      <c r="J21" s="33"/>
      <c r="K21" s="28"/>
      <c r="L21" s="28"/>
      <c r="M21" s="28"/>
      <c r="N21" s="28">
        <v>10037</v>
      </c>
      <c r="O21" s="28">
        <v>3</v>
      </c>
      <c r="P21" s="28">
        <v>10038</v>
      </c>
      <c r="Q21" s="28">
        <v>8</v>
      </c>
      <c r="R21" s="24" t="str">
        <f t="shared" si="0"/>
        <v>&lt;Mission Id="11019" Name="MissionName11019" Background="Home_Backgrond_ocean brim (19)" Model="11019" NimIcon="atom_icon0040" QuestId="20019" dailyGoalPercent="0.5" AwardCoin="126" BGM="" Sound="" WaterDrop="" WaterDropAudio=""&gt;&lt;TreasureBox BoxId="10037" Height="3" /&gt;&lt;TreasureBox BoxId="10038" Height="8" /&gt;&lt;/Mission&gt;</v>
      </c>
      <c r="S21" s="13" t="s">
        <v>1392</v>
      </c>
    </row>
    <row r="22" spans="1:19">
      <c r="A22" s="26"/>
      <c r="B22" s="27" t="str">
        <f t="shared" si="1"/>
        <v>11020</v>
      </c>
      <c r="C22" s="28" t="str">
        <f t="shared" si="2"/>
        <v>MissionName11020</v>
      </c>
      <c r="D22" s="28" t="str">
        <f t="shared" si="3"/>
        <v>Home_Backgrond_ocean brim (20)</v>
      </c>
      <c r="E22" s="27" t="str">
        <f t="shared" si="4"/>
        <v>11020</v>
      </c>
      <c r="F22" s="28" t="s">
        <v>171</v>
      </c>
      <c r="G22" s="28" t="str">
        <f t="shared" si="5"/>
        <v>20020</v>
      </c>
      <c r="H22" s="29" t="str">
        <f t="shared" si="6"/>
        <v>0.5</v>
      </c>
      <c r="I22" s="29">
        <v>130</v>
      </c>
      <c r="J22" s="33"/>
      <c r="K22" s="28"/>
      <c r="L22" s="28"/>
      <c r="M22" s="28"/>
      <c r="N22" s="28">
        <v>10039</v>
      </c>
      <c r="O22" s="28">
        <v>3</v>
      </c>
      <c r="P22" s="28">
        <v>10040</v>
      </c>
      <c r="Q22" s="28">
        <v>8</v>
      </c>
      <c r="R22" s="24" t="str">
        <f t="shared" si="0"/>
        <v>&lt;Mission Id="11020" Name="MissionName11020" Background="Home_Backgrond_ocean brim (20)" Model="11020" NimIcon="atom_icon0041" QuestId="20020" dailyGoalPercent="0.5" AwardCoin="130" BGM="" Sound="" WaterDrop="" WaterDropAudio=""&gt;&lt;TreasureBox BoxId="10039" Height="3" /&gt;&lt;TreasureBox BoxId="10040" Height="8" /&gt;&lt;/Mission&gt;</v>
      </c>
      <c r="S22" s="13" t="s">
        <v>1393</v>
      </c>
    </row>
    <row r="23" spans="1:19">
      <c r="A23" s="26"/>
      <c r="B23" s="27" t="str">
        <f t="shared" si="1"/>
        <v>11021</v>
      </c>
      <c r="C23" s="28" t="str">
        <f t="shared" si="2"/>
        <v>MissionName11021</v>
      </c>
      <c r="D23" s="28" t="str">
        <f t="shared" si="3"/>
        <v>Home_Backgrond_ocean brim (21)</v>
      </c>
      <c r="E23" s="27" t="str">
        <f t="shared" si="4"/>
        <v>11021</v>
      </c>
      <c r="F23" s="28" t="s">
        <v>179</v>
      </c>
      <c r="G23" s="28" t="str">
        <f t="shared" si="5"/>
        <v>20021</v>
      </c>
      <c r="H23" s="29">
        <v>0.52</v>
      </c>
      <c r="I23" s="29">
        <v>134</v>
      </c>
      <c r="J23" s="33"/>
      <c r="K23" s="28"/>
      <c r="L23" s="28"/>
      <c r="M23" s="28"/>
      <c r="N23" s="28">
        <v>10041</v>
      </c>
      <c r="O23" s="28">
        <v>3</v>
      </c>
      <c r="P23" s="28">
        <v>10042</v>
      </c>
      <c r="Q23" s="28">
        <v>8</v>
      </c>
      <c r="R23" s="24" t="str">
        <f t="shared" si="0"/>
        <v>&lt;Mission Id="11021" Name="MissionName11021" Background="Home_Backgrond_ocean brim (21)" Model="11021" NimIcon="atom_icon0042" QuestId="20021" dailyGoalPercent="0.52" AwardCoin="134" BGM="" Sound="" WaterDrop="" WaterDropAudio=""&gt;&lt;TreasureBox BoxId="10041" Height="3" /&gt;&lt;TreasureBox BoxId="10042" Height="8" /&gt;&lt;/Mission&gt;</v>
      </c>
      <c r="S23" s="13" t="s">
        <v>1394</v>
      </c>
    </row>
    <row r="24" spans="1:19">
      <c r="A24" s="30"/>
      <c r="B24" s="27" t="str">
        <f t="shared" si="1"/>
        <v>12001</v>
      </c>
      <c r="C24" s="28" t="str">
        <f t="shared" si="2"/>
        <v>MissionName12001</v>
      </c>
      <c r="D24" s="28" t="str">
        <f t="shared" si="3"/>
        <v>Home_Backgrond_wonder woods (1)</v>
      </c>
      <c r="E24" s="27" t="str">
        <f t="shared" si="4"/>
        <v>12001</v>
      </c>
      <c r="F24" s="28" t="s">
        <v>187</v>
      </c>
      <c r="G24" s="28" t="str">
        <f t="shared" si="5"/>
        <v>20022</v>
      </c>
      <c r="H24" s="29">
        <v>0.52</v>
      </c>
      <c r="I24" s="29">
        <v>138</v>
      </c>
      <c r="J24" s="33"/>
      <c r="K24" s="28"/>
      <c r="L24" s="28"/>
      <c r="M24" s="28"/>
      <c r="N24" s="28">
        <v>10043</v>
      </c>
      <c r="O24" s="28">
        <v>3</v>
      </c>
      <c r="P24" s="28">
        <v>10044</v>
      </c>
      <c r="Q24" s="28">
        <v>8</v>
      </c>
      <c r="R24" s="24" t="str">
        <f t="shared" si="0"/>
        <v>&lt;Mission Id="12001" Name="MissionName12001" Background="Home_Backgrond_wonder woods (1)" Model="12001" NimIcon="atom_icon0064" QuestId="20022" dailyGoalPercent="0.52" AwardCoin="138" BGM="" Sound="" WaterDrop="" WaterDropAudio=""&gt;&lt;TreasureBox BoxId="10043" Height="3" /&gt;&lt;TreasureBox BoxId="10044" Height="8" /&gt;&lt;/Mission&gt;</v>
      </c>
      <c r="S24" s="13" t="s">
        <v>1395</v>
      </c>
    </row>
    <row r="25" spans="1:19">
      <c r="A25" s="30"/>
      <c r="B25" s="27" t="str">
        <f t="shared" si="1"/>
        <v>12002</v>
      </c>
      <c r="C25" s="28" t="str">
        <f t="shared" si="2"/>
        <v>MissionName12002</v>
      </c>
      <c r="D25" s="28" t="str">
        <f t="shared" si="3"/>
        <v>Home_Backgrond_wonder woods (2)</v>
      </c>
      <c r="E25" s="27" t="str">
        <f t="shared" si="4"/>
        <v>12002</v>
      </c>
      <c r="F25" s="28" t="s">
        <v>195</v>
      </c>
      <c r="G25" s="28" t="str">
        <f t="shared" si="5"/>
        <v>20023</v>
      </c>
      <c r="H25" s="29">
        <v>0.55000000000000004</v>
      </c>
      <c r="I25" s="29">
        <v>142</v>
      </c>
      <c r="J25" s="33"/>
      <c r="K25" s="28"/>
      <c r="L25" s="28"/>
      <c r="M25" s="28"/>
      <c r="N25" s="28">
        <v>10045</v>
      </c>
      <c r="O25" s="28">
        <v>3</v>
      </c>
      <c r="P25" s="28">
        <v>10046</v>
      </c>
      <c r="Q25" s="28">
        <v>8</v>
      </c>
      <c r="R25" s="24" t="str">
        <f t="shared" si="0"/>
        <v>&lt;Mission Id="12002" Name="MissionName12002" Background="Home_Backgrond_wonder woods (2)" Model="12002" NimIcon="atom_icon0065" QuestId="20023" dailyGoalPercent="0.55" AwardCoin="142" BGM="" Sound="" WaterDrop="" WaterDropAudio=""&gt;&lt;TreasureBox BoxId="10045" Height="3" /&gt;&lt;TreasureBox BoxId="10046" Height="8" /&gt;&lt;/Mission&gt;</v>
      </c>
      <c r="S25" s="13" t="s">
        <v>1396</v>
      </c>
    </row>
    <row r="26" spans="1:19">
      <c r="A26" s="30"/>
      <c r="B26" s="27" t="str">
        <f t="shared" si="1"/>
        <v>12003</v>
      </c>
      <c r="C26" s="28" t="str">
        <f t="shared" si="2"/>
        <v>MissionName12003</v>
      </c>
      <c r="D26" s="28" t="str">
        <f t="shared" si="3"/>
        <v>Home_Backgrond_wonder woods (3)</v>
      </c>
      <c r="E26" s="27" t="str">
        <f t="shared" si="4"/>
        <v>12003</v>
      </c>
      <c r="F26" s="28" t="s">
        <v>203</v>
      </c>
      <c r="G26" s="28" t="str">
        <f t="shared" si="5"/>
        <v>20024</v>
      </c>
      <c r="H26" s="29">
        <v>0.55000000000000004</v>
      </c>
      <c r="I26" s="29">
        <v>146</v>
      </c>
      <c r="J26" s="33"/>
      <c r="K26" s="28"/>
      <c r="L26" s="28"/>
      <c r="M26" s="28"/>
      <c r="N26" s="28">
        <v>10047</v>
      </c>
      <c r="O26" s="28">
        <v>3</v>
      </c>
      <c r="P26" s="28">
        <v>10048</v>
      </c>
      <c r="Q26" s="28">
        <v>8</v>
      </c>
      <c r="R26" s="24" t="str">
        <f t="shared" si="0"/>
        <v>&lt;Mission Id="12003" Name="MissionName12003" Background="Home_Backgrond_wonder woods (3)" Model="12003" NimIcon="atom_icon0066" QuestId="20024" dailyGoalPercent="0.55" AwardCoin="146" BGM="" Sound="" WaterDrop="" WaterDropAudio=""&gt;&lt;TreasureBox BoxId="10047" Height="3" /&gt;&lt;TreasureBox BoxId="10048" Height="8" /&gt;&lt;/Mission&gt;</v>
      </c>
      <c r="S26" s="13" t="s">
        <v>1397</v>
      </c>
    </row>
    <row r="27" spans="1:19">
      <c r="A27" s="30"/>
      <c r="B27" s="27" t="str">
        <f t="shared" si="1"/>
        <v>12004</v>
      </c>
      <c r="C27" s="28" t="str">
        <f t="shared" si="2"/>
        <v>MissionName12004</v>
      </c>
      <c r="D27" s="28" t="str">
        <f t="shared" si="3"/>
        <v>Home_Backgrond_wonder woods (4)</v>
      </c>
      <c r="E27" s="27" t="str">
        <f t="shared" si="4"/>
        <v>12004</v>
      </c>
      <c r="F27" s="28" t="s">
        <v>211</v>
      </c>
      <c r="G27" s="28" t="str">
        <f t="shared" si="5"/>
        <v>20025</v>
      </c>
      <c r="H27" s="29">
        <v>0.57999999999999996</v>
      </c>
      <c r="I27" s="29">
        <v>150</v>
      </c>
      <c r="J27" s="33"/>
      <c r="K27" s="28"/>
      <c r="L27" s="28"/>
      <c r="M27" s="28"/>
      <c r="N27" s="28">
        <v>10049</v>
      </c>
      <c r="O27" s="28">
        <v>3</v>
      </c>
      <c r="P27" s="28">
        <v>10050</v>
      </c>
      <c r="Q27" s="28">
        <v>8</v>
      </c>
      <c r="R27" s="24" t="str">
        <f t="shared" si="0"/>
        <v>&lt;Mission Id="12004" Name="MissionName12004" Background="Home_Backgrond_wonder woods (4)" Model="12004" NimIcon="atom_icon0067" QuestId="20025" dailyGoalPercent="0.58" AwardCoin="150" BGM="" Sound="" WaterDrop="" WaterDropAudio=""&gt;&lt;TreasureBox BoxId="10049" Height="3" /&gt;&lt;TreasureBox BoxId="10050" Height="8" /&gt;&lt;/Mission&gt;</v>
      </c>
      <c r="S27" s="13" t="s">
        <v>1398</v>
      </c>
    </row>
    <row r="28" spans="1:19">
      <c r="A28" s="30"/>
      <c r="B28" s="27" t="str">
        <f t="shared" si="1"/>
        <v>12005</v>
      </c>
      <c r="C28" s="28" t="str">
        <f t="shared" si="2"/>
        <v>MissionName12005</v>
      </c>
      <c r="D28" s="28" t="str">
        <f t="shared" si="3"/>
        <v>Home_Backgrond_wonder woods (5)</v>
      </c>
      <c r="E28" s="27" t="str">
        <f t="shared" si="4"/>
        <v>12005</v>
      </c>
      <c r="F28" s="28" t="s">
        <v>219</v>
      </c>
      <c r="G28" s="28" t="str">
        <f t="shared" si="5"/>
        <v>20026</v>
      </c>
      <c r="H28" s="29">
        <v>0.57999999999999996</v>
      </c>
      <c r="I28" s="29">
        <v>154</v>
      </c>
      <c r="J28" s="33"/>
      <c r="K28" s="28"/>
      <c r="L28" s="28"/>
      <c r="M28" s="28"/>
      <c r="N28" s="28">
        <v>10051</v>
      </c>
      <c r="O28" s="28">
        <v>3</v>
      </c>
      <c r="P28" s="28">
        <v>10052</v>
      </c>
      <c r="Q28" s="28">
        <v>8</v>
      </c>
      <c r="R28" s="24" t="str">
        <f t="shared" si="0"/>
        <v>&lt;Mission Id="12005" Name="MissionName12005" Background="Home_Backgrond_wonder woods (5)" Model="12005" NimIcon="atom_icon0068" QuestId="20026" dailyGoalPercent="0.58" AwardCoin="154" BGM="" Sound="" WaterDrop="" WaterDropAudio=""&gt;&lt;TreasureBox BoxId="10051" Height="3" /&gt;&lt;TreasureBox BoxId="10052" Height="8" /&gt;&lt;/Mission&gt;</v>
      </c>
      <c r="S28" s="13" t="s">
        <v>1399</v>
      </c>
    </row>
    <row r="29" spans="1:19">
      <c r="A29" s="30"/>
      <c r="B29" s="27" t="str">
        <f t="shared" si="1"/>
        <v>12006</v>
      </c>
      <c r="C29" s="28" t="str">
        <f t="shared" si="2"/>
        <v>MissionName12006</v>
      </c>
      <c r="D29" s="28" t="str">
        <f t="shared" si="3"/>
        <v>Home_Backgrond_wonder woods (6)</v>
      </c>
      <c r="E29" s="27" t="str">
        <f t="shared" si="4"/>
        <v>12006</v>
      </c>
      <c r="F29" s="28" t="s">
        <v>227</v>
      </c>
      <c r="G29" s="28" t="str">
        <f t="shared" si="5"/>
        <v>20027</v>
      </c>
      <c r="H29" s="29">
        <v>0.62</v>
      </c>
      <c r="I29" s="29">
        <v>158</v>
      </c>
      <c r="J29" s="33"/>
      <c r="K29" s="28"/>
      <c r="L29" s="28"/>
      <c r="M29" s="28"/>
      <c r="N29" s="28">
        <v>10053</v>
      </c>
      <c r="O29" s="28">
        <v>3</v>
      </c>
      <c r="P29" s="28">
        <v>10054</v>
      </c>
      <c r="Q29" s="28">
        <v>8</v>
      </c>
      <c r="R29" s="24" t="str">
        <f t="shared" si="0"/>
        <v>&lt;Mission Id="12006" Name="MissionName12006" Background="Home_Backgrond_wonder woods (6)" Model="12006" NimIcon="atom_icon0069" QuestId="20027" dailyGoalPercent="0.62" AwardCoin="158" BGM="" Sound="" WaterDrop="" WaterDropAudio=""&gt;&lt;TreasureBox BoxId="10053" Height="3" /&gt;&lt;TreasureBox BoxId="10054" Height="8" /&gt;&lt;/Mission&gt;</v>
      </c>
      <c r="S29" s="13" t="s">
        <v>1400</v>
      </c>
    </row>
    <row r="30" spans="1:19">
      <c r="A30" s="30"/>
      <c r="B30" s="27" t="str">
        <f t="shared" si="1"/>
        <v>12007</v>
      </c>
      <c r="C30" s="28" t="str">
        <f t="shared" si="2"/>
        <v>MissionName12007</v>
      </c>
      <c r="D30" s="28" t="str">
        <f t="shared" si="3"/>
        <v>Home_Backgrond_wonder woods (7)</v>
      </c>
      <c r="E30" s="27" t="str">
        <f t="shared" si="4"/>
        <v>12007</v>
      </c>
      <c r="F30" s="28" t="s">
        <v>235</v>
      </c>
      <c r="G30" s="28" t="str">
        <f t="shared" si="5"/>
        <v>20028</v>
      </c>
      <c r="H30" s="29">
        <v>0.62</v>
      </c>
      <c r="I30" s="29">
        <v>162</v>
      </c>
      <c r="J30" s="33"/>
      <c r="K30" s="28"/>
      <c r="L30" s="28"/>
      <c r="M30" s="28"/>
      <c r="N30" s="28">
        <v>10055</v>
      </c>
      <c r="O30" s="28">
        <v>3</v>
      </c>
      <c r="P30" s="28">
        <v>10056</v>
      </c>
      <c r="Q30" s="28">
        <v>8</v>
      </c>
      <c r="R30" s="24" t="str">
        <f t="shared" si="0"/>
        <v>&lt;Mission Id="12007" Name="MissionName12007" Background="Home_Backgrond_wonder woods (7)" Model="12007" NimIcon="atom_icon0070" QuestId="20028" dailyGoalPercent="0.62" AwardCoin="162" BGM="" Sound="" WaterDrop="" WaterDropAudio=""&gt;&lt;TreasureBox BoxId="10055" Height="3" /&gt;&lt;TreasureBox BoxId="10056" Height="8" /&gt;&lt;/Mission&gt;</v>
      </c>
      <c r="S30" s="13" t="s">
        <v>1401</v>
      </c>
    </row>
    <row r="31" spans="1:19">
      <c r="A31" s="30"/>
      <c r="B31" s="27" t="str">
        <f t="shared" si="1"/>
        <v>12008</v>
      </c>
      <c r="C31" s="28" t="str">
        <f t="shared" si="2"/>
        <v>MissionName12008</v>
      </c>
      <c r="D31" s="28" t="str">
        <f t="shared" si="3"/>
        <v>Home_Backgrond_wonder woods (8)</v>
      </c>
      <c r="E31" s="27" t="str">
        <f t="shared" si="4"/>
        <v>12008</v>
      </c>
      <c r="F31" s="28" t="s">
        <v>243</v>
      </c>
      <c r="G31" s="28" t="str">
        <f t="shared" si="5"/>
        <v>20029</v>
      </c>
      <c r="H31" s="29" t="str">
        <f t="shared" si="6"/>
        <v>0.65</v>
      </c>
      <c r="I31" s="29">
        <v>166</v>
      </c>
      <c r="J31" s="33"/>
      <c r="K31" s="28"/>
      <c r="L31" s="28"/>
      <c r="M31" s="28"/>
      <c r="N31" s="28">
        <v>10057</v>
      </c>
      <c r="O31" s="28">
        <v>3</v>
      </c>
      <c r="P31" s="28">
        <v>10058</v>
      </c>
      <c r="Q31" s="28">
        <v>8</v>
      </c>
      <c r="R31" s="24" t="str">
        <f t="shared" si="0"/>
        <v>&lt;Mission Id="12008" Name="MissionName12008" Background="Home_Backgrond_wonder woods (8)" Model="12008" NimIcon="atom_icon0071" QuestId="20029" dailyGoalPercent="0.65" AwardCoin="166" BGM="" Sound="" WaterDrop="" WaterDropAudio=""&gt;&lt;TreasureBox BoxId="10057" Height="3" /&gt;&lt;TreasureBox BoxId="10058" Height="8" /&gt;&lt;/Mission&gt;</v>
      </c>
      <c r="S31" s="13" t="s">
        <v>1402</v>
      </c>
    </row>
    <row r="32" spans="1:19">
      <c r="A32" s="30"/>
      <c r="B32" s="27" t="str">
        <f t="shared" si="1"/>
        <v>12009</v>
      </c>
      <c r="C32" s="28" t="str">
        <f t="shared" si="2"/>
        <v>MissionName12009</v>
      </c>
      <c r="D32" s="28" t="str">
        <f t="shared" si="3"/>
        <v>Home_Backgrond_wonder woods (9)</v>
      </c>
      <c r="E32" s="27" t="str">
        <f t="shared" si="4"/>
        <v>12009</v>
      </c>
      <c r="F32" s="28" t="s">
        <v>251</v>
      </c>
      <c r="G32" s="28" t="str">
        <f t="shared" si="5"/>
        <v>20030</v>
      </c>
      <c r="H32" s="29">
        <v>0.65</v>
      </c>
      <c r="I32" s="29">
        <v>170</v>
      </c>
      <c r="J32" s="33"/>
      <c r="K32" s="28"/>
      <c r="L32" s="28"/>
      <c r="M32" s="28"/>
      <c r="N32" s="28">
        <v>10059</v>
      </c>
      <c r="O32" s="28">
        <v>3</v>
      </c>
      <c r="P32" s="28">
        <v>10060</v>
      </c>
      <c r="Q32" s="28">
        <v>8</v>
      </c>
      <c r="R32" s="24" t="str">
        <f t="shared" si="0"/>
        <v>&lt;Mission Id="12009" Name="MissionName12009" Background="Home_Backgrond_wonder woods (9)" Model="12009" NimIcon="atom_icon0072" QuestId="20030" dailyGoalPercent="0.65" AwardCoin="170" BGM="" Sound="" WaterDrop="" WaterDropAudio=""&gt;&lt;TreasureBox BoxId="10059" Height="3" /&gt;&lt;TreasureBox BoxId="10060" Height="8" /&gt;&lt;/Mission&gt;</v>
      </c>
      <c r="S32" s="13" t="s">
        <v>1403</v>
      </c>
    </row>
    <row r="33" spans="1:19">
      <c r="A33" s="30"/>
      <c r="B33" s="27" t="str">
        <f t="shared" si="1"/>
        <v>12010</v>
      </c>
      <c r="C33" s="28" t="str">
        <f t="shared" si="2"/>
        <v>MissionName12010</v>
      </c>
      <c r="D33" s="28" t="str">
        <f t="shared" si="3"/>
        <v>Home_Backgrond_wonder woods (10)</v>
      </c>
      <c r="E33" s="27" t="str">
        <f t="shared" si="4"/>
        <v>12010</v>
      </c>
      <c r="F33" s="28" t="s">
        <v>259</v>
      </c>
      <c r="G33" s="28" t="str">
        <f t="shared" si="5"/>
        <v>20031</v>
      </c>
      <c r="H33" s="29">
        <v>0.7</v>
      </c>
      <c r="I33" s="29">
        <v>174</v>
      </c>
      <c r="J33" s="33"/>
      <c r="K33" s="28"/>
      <c r="L33" s="28"/>
      <c r="M33" s="28"/>
      <c r="N33" s="28">
        <v>10061</v>
      </c>
      <c r="O33" s="28">
        <v>3</v>
      </c>
      <c r="P33" s="28">
        <v>10062</v>
      </c>
      <c r="Q33" s="28">
        <v>8</v>
      </c>
      <c r="R33" s="24" t="str">
        <f t="shared" si="0"/>
        <v>&lt;Mission Id="12010" Name="MissionName12010" Background="Home_Backgrond_wonder woods (10)" Model="12010" NimIcon="atom_icon0073" QuestId="20031" dailyGoalPercent="0.7" AwardCoin="174" BGM="" Sound="" WaterDrop="" WaterDropAudio=""&gt;&lt;TreasureBox BoxId="10061" Height="3" /&gt;&lt;TreasureBox BoxId="10062" Height="8" /&gt;&lt;/Mission&gt;</v>
      </c>
      <c r="S33" s="13" t="s">
        <v>1404</v>
      </c>
    </row>
    <row r="34" spans="1:19">
      <c r="A34" s="30"/>
      <c r="B34" s="27" t="str">
        <f t="shared" si="1"/>
        <v>12011</v>
      </c>
      <c r="C34" s="28" t="str">
        <f t="shared" si="2"/>
        <v>MissionName12011</v>
      </c>
      <c r="D34" s="28" t="str">
        <f t="shared" si="3"/>
        <v>Home_Backgrond_wonder woods (11)</v>
      </c>
      <c r="E34" s="27" t="str">
        <f t="shared" si="4"/>
        <v>12011</v>
      </c>
      <c r="F34" s="28" t="s">
        <v>267</v>
      </c>
      <c r="G34" s="28" t="str">
        <f t="shared" si="5"/>
        <v>20032</v>
      </c>
      <c r="H34" s="29">
        <v>0.7</v>
      </c>
      <c r="I34" s="29">
        <v>178</v>
      </c>
      <c r="J34" s="33"/>
      <c r="K34" s="28"/>
      <c r="L34" s="28"/>
      <c r="M34" s="28"/>
      <c r="N34" s="28">
        <v>10063</v>
      </c>
      <c r="O34" s="28">
        <v>3</v>
      </c>
      <c r="P34" s="28">
        <v>10064</v>
      </c>
      <c r="Q34" s="28">
        <v>8</v>
      </c>
      <c r="R34" s="24" t="str">
        <f t="shared" si="0"/>
        <v>&lt;Mission Id="12011" Name="MissionName12011" Background="Home_Backgrond_wonder woods (11)" Model="12011" NimIcon="atom_icon0074" QuestId="20032" dailyGoalPercent="0.7" AwardCoin="178" BGM="" Sound="" WaterDrop="" WaterDropAudio=""&gt;&lt;TreasureBox BoxId="10063" Height="3" /&gt;&lt;TreasureBox BoxId="10064" Height="8" /&gt;&lt;/Mission&gt;</v>
      </c>
      <c r="S34" s="13" t="s">
        <v>1405</v>
      </c>
    </row>
    <row r="35" spans="1:19">
      <c r="A35" s="30"/>
      <c r="B35" s="27" t="str">
        <f t="shared" si="1"/>
        <v>12012</v>
      </c>
      <c r="C35" s="28" t="str">
        <f t="shared" si="2"/>
        <v>MissionName12012</v>
      </c>
      <c r="D35" s="28" t="str">
        <f t="shared" si="3"/>
        <v>Home_Backgrond_wonder woods (12)</v>
      </c>
      <c r="E35" s="27" t="str">
        <f t="shared" si="4"/>
        <v>12012</v>
      </c>
      <c r="F35" s="28" t="s">
        <v>275</v>
      </c>
      <c r="G35" s="28" t="str">
        <f t="shared" si="5"/>
        <v>20033</v>
      </c>
      <c r="H35" s="29">
        <v>0.7</v>
      </c>
      <c r="I35" s="29">
        <v>182</v>
      </c>
      <c r="J35" s="33"/>
      <c r="K35" s="28"/>
      <c r="L35" s="28"/>
      <c r="M35" s="28"/>
      <c r="N35" s="28">
        <v>10065</v>
      </c>
      <c r="O35" s="28">
        <v>3</v>
      </c>
      <c r="P35" s="28">
        <v>10066</v>
      </c>
      <c r="Q35" s="28">
        <v>8</v>
      </c>
      <c r="R35" s="24" t="str">
        <f t="shared" si="0"/>
        <v>&lt;Mission Id="12012" Name="MissionName12012" Background="Home_Backgrond_wonder woods (12)" Model="12012" NimIcon="atom_icon0075" QuestId="20033" dailyGoalPercent="0.7" AwardCoin="182" BGM="" Sound="" WaterDrop="" WaterDropAudio=""&gt;&lt;TreasureBox BoxId="10065" Height="3" /&gt;&lt;TreasureBox BoxId="10066" Height="8" /&gt;&lt;/Mission&gt;</v>
      </c>
      <c r="S35" s="13" t="s">
        <v>1406</v>
      </c>
    </row>
    <row r="36" spans="1:19">
      <c r="A36" s="30"/>
      <c r="B36" s="27" t="str">
        <f t="shared" si="1"/>
        <v>12013</v>
      </c>
      <c r="C36" s="28" t="str">
        <f t="shared" si="2"/>
        <v>MissionName12013</v>
      </c>
      <c r="D36" s="28" t="str">
        <f t="shared" si="3"/>
        <v>Home_Backgrond_wonder woods (13)</v>
      </c>
      <c r="E36" s="27" t="str">
        <f t="shared" si="4"/>
        <v>12013</v>
      </c>
      <c r="F36" s="28" t="s">
        <v>283</v>
      </c>
      <c r="G36" s="28" t="str">
        <f t="shared" si="5"/>
        <v>20034</v>
      </c>
      <c r="H36" s="29">
        <v>0.75</v>
      </c>
      <c r="I36" s="29">
        <v>186</v>
      </c>
      <c r="J36" s="33"/>
      <c r="K36" s="28"/>
      <c r="L36" s="28"/>
      <c r="M36" s="28"/>
      <c r="N36" s="28">
        <v>10067</v>
      </c>
      <c r="O36" s="28">
        <v>3</v>
      </c>
      <c r="P36" s="28">
        <v>10068</v>
      </c>
      <c r="Q36" s="28">
        <v>8</v>
      </c>
      <c r="R36" s="24" t="str">
        <f t="shared" si="0"/>
        <v>&lt;Mission Id="12013" Name="MissionName12013" Background="Home_Backgrond_wonder woods (13)" Model="12013" NimIcon="atom_icon0076" QuestId="20034" dailyGoalPercent="0.75" AwardCoin="186" BGM="" Sound="" WaterDrop="" WaterDropAudio=""&gt;&lt;TreasureBox BoxId="10067" Height="3" /&gt;&lt;TreasureBox BoxId="10068" Height="8" /&gt;&lt;/Mission&gt;</v>
      </c>
      <c r="S36" s="13" t="s">
        <v>1407</v>
      </c>
    </row>
    <row r="37" spans="1:19">
      <c r="A37" s="30"/>
      <c r="B37" s="27" t="str">
        <f t="shared" si="1"/>
        <v>12014</v>
      </c>
      <c r="C37" s="28" t="str">
        <f t="shared" si="2"/>
        <v>MissionName12014</v>
      </c>
      <c r="D37" s="28" t="str">
        <f t="shared" si="3"/>
        <v>Home_Backgrond_wonder woods (14)</v>
      </c>
      <c r="E37" s="27" t="str">
        <f t="shared" si="4"/>
        <v>12014</v>
      </c>
      <c r="F37" s="28" t="s">
        <v>291</v>
      </c>
      <c r="G37" s="28" t="str">
        <f t="shared" si="5"/>
        <v>20035</v>
      </c>
      <c r="H37" s="29">
        <v>0.75</v>
      </c>
      <c r="I37" s="29">
        <v>190</v>
      </c>
      <c r="J37" s="33"/>
      <c r="K37" s="28"/>
      <c r="L37" s="28"/>
      <c r="M37" s="28"/>
      <c r="N37" s="28">
        <v>10069</v>
      </c>
      <c r="O37" s="28">
        <v>3</v>
      </c>
      <c r="P37" s="28">
        <v>10070</v>
      </c>
      <c r="Q37" s="28">
        <v>8</v>
      </c>
      <c r="R37" s="24" t="str">
        <f t="shared" si="0"/>
        <v>&lt;Mission Id="12014" Name="MissionName12014" Background="Home_Backgrond_wonder woods (14)" Model="12014" NimIcon="atom_icon0077" QuestId="20035" dailyGoalPercent="0.75" AwardCoin="190" BGM="" Sound="" WaterDrop="" WaterDropAudio=""&gt;&lt;TreasureBox BoxId="10069" Height="3" /&gt;&lt;TreasureBox BoxId="10070" Height="8" /&gt;&lt;/Mission&gt;</v>
      </c>
      <c r="S37" s="13" t="s">
        <v>1408</v>
      </c>
    </row>
    <row r="38" spans="1:19">
      <c r="A38" s="30"/>
      <c r="B38" s="27" t="str">
        <f t="shared" si="1"/>
        <v>12015</v>
      </c>
      <c r="C38" s="28" t="str">
        <f t="shared" si="2"/>
        <v>MissionName12015</v>
      </c>
      <c r="D38" s="28" t="str">
        <f t="shared" si="3"/>
        <v>Home_Backgrond_wonder woods (15)</v>
      </c>
      <c r="E38" s="27" t="str">
        <f t="shared" si="4"/>
        <v>12015</v>
      </c>
      <c r="F38" s="28" t="s">
        <v>299</v>
      </c>
      <c r="G38" s="28" t="str">
        <f t="shared" si="5"/>
        <v>20036</v>
      </c>
      <c r="H38" s="29" t="str">
        <f t="shared" si="6"/>
        <v>0.8</v>
      </c>
      <c r="I38" s="29">
        <v>194</v>
      </c>
      <c r="J38" s="33"/>
      <c r="K38" s="28"/>
      <c r="L38" s="28"/>
      <c r="M38" s="28"/>
      <c r="N38" s="28">
        <v>10071</v>
      </c>
      <c r="O38" s="28">
        <v>3</v>
      </c>
      <c r="P38" s="28">
        <v>10072</v>
      </c>
      <c r="Q38" s="28">
        <v>8</v>
      </c>
      <c r="R38" s="24" t="str">
        <f t="shared" si="0"/>
        <v>&lt;Mission Id="12015" Name="MissionName12015" Background="Home_Backgrond_wonder woods (15)" Model="12015" NimIcon="atom_icon0078" QuestId="20036" dailyGoalPercent="0.8" AwardCoin="194" BGM="" Sound="" WaterDrop="" WaterDropAudio=""&gt;&lt;TreasureBox BoxId="10071" Height="3" /&gt;&lt;TreasureBox BoxId="10072" Height="8" /&gt;&lt;/Mission&gt;</v>
      </c>
      <c r="S38" s="13" t="s">
        <v>1409</v>
      </c>
    </row>
    <row r="39" spans="1:19">
      <c r="A39" s="30"/>
      <c r="B39" s="27" t="str">
        <f t="shared" si="1"/>
        <v>12016</v>
      </c>
      <c r="C39" s="28" t="str">
        <f t="shared" si="2"/>
        <v>MissionName12016</v>
      </c>
      <c r="D39" s="28" t="str">
        <f t="shared" si="3"/>
        <v>Home_Backgrond_wonder woods (16)</v>
      </c>
      <c r="E39" s="27" t="str">
        <f t="shared" si="4"/>
        <v>12016</v>
      </c>
      <c r="F39" s="28" t="s">
        <v>307</v>
      </c>
      <c r="G39" s="28" t="str">
        <f t="shared" si="5"/>
        <v>20037</v>
      </c>
      <c r="H39" s="29">
        <v>0.8</v>
      </c>
      <c r="I39" s="29">
        <v>198</v>
      </c>
      <c r="J39" s="33"/>
      <c r="K39" s="28"/>
      <c r="L39" s="28"/>
      <c r="M39" s="28"/>
      <c r="N39" s="28">
        <v>10073</v>
      </c>
      <c r="O39" s="28">
        <v>3</v>
      </c>
      <c r="P39" s="28">
        <v>10074</v>
      </c>
      <c r="Q39" s="28">
        <v>8</v>
      </c>
      <c r="R39" s="24" t="str">
        <f t="shared" si="0"/>
        <v>&lt;Mission Id="12016" Name="MissionName12016" Background="Home_Backgrond_wonder woods (16)" Model="12016" NimIcon="atom_icon0079" QuestId="20037" dailyGoalPercent="0.8" AwardCoin="198" BGM="" Sound="" WaterDrop="" WaterDropAudio=""&gt;&lt;TreasureBox BoxId="10073" Height="3" /&gt;&lt;TreasureBox BoxId="10074" Height="8" /&gt;&lt;/Mission&gt;</v>
      </c>
      <c r="S39" s="13" t="s">
        <v>1410</v>
      </c>
    </row>
    <row r="40" spans="1:19">
      <c r="A40" s="30"/>
      <c r="B40" s="27" t="str">
        <f t="shared" si="1"/>
        <v>12017</v>
      </c>
      <c r="C40" s="28" t="str">
        <f t="shared" si="2"/>
        <v>MissionName12017</v>
      </c>
      <c r="D40" s="28" t="str">
        <f t="shared" si="3"/>
        <v>Home_Backgrond_wonder woods (17)</v>
      </c>
      <c r="E40" s="27" t="str">
        <f t="shared" si="4"/>
        <v>12017</v>
      </c>
      <c r="F40" s="28" t="s">
        <v>315</v>
      </c>
      <c r="G40" s="28" t="str">
        <f t="shared" si="5"/>
        <v>20038</v>
      </c>
      <c r="H40" s="29">
        <v>0.8</v>
      </c>
      <c r="I40" s="29">
        <v>202</v>
      </c>
      <c r="J40" s="33"/>
      <c r="K40" s="28"/>
      <c r="L40" s="28"/>
      <c r="M40" s="28"/>
      <c r="N40" s="28">
        <v>10075</v>
      </c>
      <c r="O40" s="28">
        <v>3</v>
      </c>
      <c r="P40" s="28">
        <v>10076</v>
      </c>
      <c r="Q40" s="28">
        <v>8</v>
      </c>
      <c r="R40" s="24" t="str">
        <f t="shared" si="0"/>
        <v>&lt;Mission Id="12017" Name="MissionName12017" Background="Home_Backgrond_wonder woods (17)" Model="12017" NimIcon="atom_icon0080" QuestId="20038" dailyGoalPercent="0.8" AwardCoin="202" BGM="" Sound="" WaterDrop="" WaterDropAudio=""&gt;&lt;TreasureBox BoxId="10075" Height="3" /&gt;&lt;TreasureBox BoxId="10076" Height="8" /&gt;&lt;/Mission&gt;</v>
      </c>
      <c r="S40" s="13" t="s">
        <v>1411</v>
      </c>
    </row>
    <row r="41" spans="1:19">
      <c r="A41" s="30"/>
      <c r="B41" s="27" t="str">
        <f t="shared" si="1"/>
        <v>12018</v>
      </c>
      <c r="C41" s="28" t="str">
        <f t="shared" si="2"/>
        <v>MissionName12018</v>
      </c>
      <c r="D41" s="28" t="str">
        <f t="shared" si="3"/>
        <v>Home_Backgrond_wonder woods (18)</v>
      </c>
      <c r="E41" s="27" t="str">
        <f t="shared" si="4"/>
        <v>12018</v>
      </c>
      <c r="F41" s="28" t="s">
        <v>323</v>
      </c>
      <c r="G41" s="28" t="str">
        <f t="shared" si="5"/>
        <v>20039</v>
      </c>
      <c r="H41" s="29">
        <v>0.85</v>
      </c>
      <c r="I41" s="29">
        <v>206</v>
      </c>
      <c r="J41" s="33"/>
      <c r="K41" s="28"/>
      <c r="L41" s="28"/>
      <c r="M41" s="28"/>
      <c r="N41" s="28">
        <v>10077</v>
      </c>
      <c r="O41" s="28">
        <v>3</v>
      </c>
      <c r="P41" s="28">
        <v>10078</v>
      </c>
      <c r="Q41" s="28">
        <v>8</v>
      </c>
      <c r="R41" s="24" t="str">
        <f t="shared" si="0"/>
        <v>&lt;Mission Id="12018" Name="MissionName12018" Background="Home_Backgrond_wonder woods (18)" Model="12018" NimIcon="atom_icon0081" QuestId="20039" dailyGoalPercent="0.85" AwardCoin="206" BGM="" Sound="" WaterDrop="" WaterDropAudio=""&gt;&lt;TreasureBox BoxId="10077" Height="3" /&gt;&lt;TreasureBox BoxId="10078" Height="8" /&gt;&lt;/Mission&gt;</v>
      </c>
      <c r="S41" s="13" t="s">
        <v>1412</v>
      </c>
    </row>
    <row r="42" spans="1:19">
      <c r="A42" s="30"/>
      <c r="B42" s="27" t="str">
        <f t="shared" si="1"/>
        <v>12019</v>
      </c>
      <c r="C42" s="28" t="str">
        <f t="shared" si="2"/>
        <v>MissionName12019</v>
      </c>
      <c r="D42" s="28" t="str">
        <f t="shared" si="3"/>
        <v>Home_Backgrond_wonder woods (19)</v>
      </c>
      <c r="E42" s="27" t="str">
        <f t="shared" si="4"/>
        <v>12019</v>
      </c>
      <c r="F42" s="28" t="s">
        <v>331</v>
      </c>
      <c r="G42" s="28" t="str">
        <f t="shared" si="5"/>
        <v>20040</v>
      </c>
      <c r="H42" s="29">
        <v>0.85</v>
      </c>
      <c r="I42" s="29">
        <v>210</v>
      </c>
      <c r="J42" s="33"/>
      <c r="K42" s="28"/>
      <c r="L42" s="28"/>
      <c r="M42" s="28"/>
      <c r="N42" s="28">
        <v>10079</v>
      </c>
      <c r="O42" s="28">
        <v>3</v>
      </c>
      <c r="P42" s="28">
        <v>10080</v>
      </c>
      <c r="Q42" s="28">
        <v>8</v>
      </c>
      <c r="R42" s="24" t="str">
        <f t="shared" si="0"/>
        <v>&lt;Mission Id="12019" Name="MissionName12019" Background="Home_Backgrond_wonder woods (19)" Model="12019" NimIcon="atom_icon0082" QuestId="20040" dailyGoalPercent="0.85" AwardCoin="210" BGM="" Sound="" WaterDrop="" WaterDropAudio=""&gt;&lt;TreasureBox BoxId="10079" Height="3" /&gt;&lt;TreasureBox BoxId="10080" Height="8" /&gt;&lt;/Mission&gt;</v>
      </c>
      <c r="S42" s="13" t="s">
        <v>1413</v>
      </c>
    </row>
    <row r="43" spans="1:19">
      <c r="A43" s="30"/>
      <c r="B43" s="27" t="str">
        <f t="shared" si="1"/>
        <v>12020</v>
      </c>
      <c r="C43" s="28" t="str">
        <f t="shared" si="2"/>
        <v>MissionName12020</v>
      </c>
      <c r="D43" s="28" t="str">
        <f t="shared" si="3"/>
        <v>Home_Backgrond_wonder woods (20)</v>
      </c>
      <c r="E43" s="27" t="str">
        <f t="shared" si="4"/>
        <v>12020</v>
      </c>
      <c r="F43" s="28" t="s">
        <v>339</v>
      </c>
      <c r="G43" s="28" t="str">
        <f t="shared" si="5"/>
        <v>20041</v>
      </c>
      <c r="H43" s="29">
        <v>0.85</v>
      </c>
      <c r="I43" s="29">
        <v>214</v>
      </c>
      <c r="J43" s="33"/>
      <c r="K43" s="28"/>
      <c r="L43" s="28"/>
      <c r="M43" s="28"/>
      <c r="N43" s="28">
        <v>10081</v>
      </c>
      <c r="O43" s="28">
        <v>3</v>
      </c>
      <c r="P43" s="28">
        <v>10082</v>
      </c>
      <c r="Q43" s="28">
        <v>8</v>
      </c>
      <c r="R43" s="24" t="str">
        <f t="shared" si="0"/>
        <v>&lt;Mission Id="12020" Name="MissionName12020" Background="Home_Backgrond_wonder woods (20)" Model="12020" NimIcon="atom_icon0083" QuestId="20041" dailyGoalPercent="0.85" AwardCoin="214" BGM="" Sound="" WaterDrop="" WaterDropAudio=""&gt;&lt;TreasureBox BoxId="10081" Height="3" /&gt;&lt;TreasureBox BoxId="10082" Height="8" /&gt;&lt;/Mission&gt;</v>
      </c>
      <c r="S43" s="13" t="s">
        <v>1414</v>
      </c>
    </row>
    <row r="44" spans="1:19">
      <c r="A44" s="30"/>
      <c r="B44" s="27" t="str">
        <f t="shared" si="1"/>
        <v>12021</v>
      </c>
      <c r="C44" s="28" t="str">
        <f t="shared" si="2"/>
        <v>MissionName12021</v>
      </c>
      <c r="D44" s="28" t="str">
        <f t="shared" si="3"/>
        <v>Home_Backgrond_wonder woods (21)</v>
      </c>
      <c r="E44" s="27" t="str">
        <f t="shared" si="4"/>
        <v>12021</v>
      </c>
      <c r="F44" s="28" t="s">
        <v>347</v>
      </c>
      <c r="G44" s="28" t="str">
        <f t="shared" si="5"/>
        <v>20042</v>
      </c>
      <c r="H44" s="29">
        <v>0.9</v>
      </c>
      <c r="I44" s="29">
        <v>218</v>
      </c>
      <c r="J44" s="33"/>
      <c r="K44" s="28"/>
      <c r="L44" s="28"/>
      <c r="M44" s="28"/>
      <c r="N44" s="28">
        <v>10083</v>
      </c>
      <c r="O44" s="28">
        <v>3</v>
      </c>
      <c r="P44" s="28">
        <v>10084</v>
      </c>
      <c r="Q44" s="28">
        <v>8</v>
      </c>
      <c r="R44" s="24" t="str">
        <f t="shared" si="0"/>
        <v>&lt;Mission Id="12021" Name="MissionName12021" Background="Home_Backgrond_wonder woods (21)" Model="12021" NimIcon="atom_icon0084" QuestId="20042" dailyGoalPercent="0.9" AwardCoin="218" BGM="" Sound="" WaterDrop="" WaterDropAudio=""&gt;&lt;TreasureBox BoxId="10083" Height="3" /&gt;&lt;TreasureBox BoxId="10084" Height="8" /&gt;&lt;/Mission&gt;</v>
      </c>
      <c r="S44" s="13" t="s">
        <v>1415</v>
      </c>
    </row>
    <row r="45" spans="1:19">
      <c r="A45" s="31"/>
      <c r="B45" s="27" t="str">
        <f t="shared" si="1"/>
        <v>13001</v>
      </c>
      <c r="C45" s="28" t="str">
        <f t="shared" si="2"/>
        <v>MissionName13001</v>
      </c>
      <c r="D45" s="28" t="str">
        <f t="shared" si="3"/>
        <v>Home_Backgrond_desert daze (1)</v>
      </c>
      <c r="E45" s="27" t="str">
        <f t="shared" si="4"/>
        <v>13001</v>
      </c>
      <c r="F45" s="28" t="s">
        <v>355</v>
      </c>
      <c r="G45" s="28" t="str">
        <f t="shared" si="5"/>
        <v>20043</v>
      </c>
      <c r="H45" s="29">
        <v>0.9</v>
      </c>
      <c r="I45" s="29">
        <v>222</v>
      </c>
      <c r="J45" s="33"/>
      <c r="K45" s="28"/>
      <c r="L45" s="28"/>
      <c r="M45" s="28"/>
      <c r="N45" s="28">
        <v>10085</v>
      </c>
      <c r="O45" s="28">
        <v>3</v>
      </c>
      <c r="P45" s="28">
        <v>10086</v>
      </c>
      <c r="Q45" s="28">
        <v>8</v>
      </c>
      <c r="R45" s="24" t="str">
        <f t="shared" si="0"/>
        <v>&lt;Mission Id="13001" Name="MissionName13001" Background="Home_Backgrond_desert daze (1)" Model="13001" NimIcon="atom_icon0106" QuestId="20043" dailyGoalPercent="0.9" AwardCoin="222" BGM="" Sound="" WaterDrop="" WaterDropAudio=""&gt;&lt;TreasureBox BoxId="10085" Height="3" /&gt;&lt;TreasureBox BoxId="10086" Height="8" /&gt;&lt;/Mission&gt;</v>
      </c>
      <c r="S45" s="13" t="s">
        <v>1416</v>
      </c>
    </row>
    <row r="46" spans="1:19">
      <c r="A46" s="31"/>
      <c r="B46" s="27" t="str">
        <f t="shared" si="1"/>
        <v>13002</v>
      </c>
      <c r="C46" s="28" t="str">
        <f t="shared" si="2"/>
        <v>MissionName13002</v>
      </c>
      <c r="D46" s="28" t="str">
        <f t="shared" si="3"/>
        <v>Home_Backgrond_desert daze (2)</v>
      </c>
      <c r="E46" s="27" t="str">
        <f t="shared" si="4"/>
        <v>13002</v>
      </c>
      <c r="F46" s="28" t="s">
        <v>363</v>
      </c>
      <c r="G46" s="28" t="str">
        <f t="shared" si="5"/>
        <v>20044</v>
      </c>
      <c r="H46" s="29">
        <v>0.9</v>
      </c>
      <c r="I46" s="29">
        <v>226</v>
      </c>
      <c r="J46" s="33"/>
      <c r="K46" s="28"/>
      <c r="L46" s="28"/>
      <c r="M46" s="28"/>
      <c r="N46" s="28">
        <v>10087</v>
      </c>
      <c r="O46" s="28">
        <v>3</v>
      </c>
      <c r="P46" s="28">
        <v>10088</v>
      </c>
      <c r="Q46" s="28">
        <v>8</v>
      </c>
      <c r="R46" s="24" t="str">
        <f t="shared" si="0"/>
        <v>&lt;Mission Id="13002" Name="MissionName13002" Background="Home_Backgrond_desert daze (2)" Model="13002" NimIcon="atom_icon0107" QuestId="20044" dailyGoalPercent="0.9" AwardCoin="226" BGM="" Sound="" WaterDrop="" WaterDropAudio=""&gt;&lt;TreasureBox BoxId="10087" Height="3" /&gt;&lt;TreasureBox BoxId="10088" Height="8" /&gt;&lt;/Mission&gt;</v>
      </c>
      <c r="S46" s="13" t="s">
        <v>1417</v>
      </c>
    </row>
    <row r="47" spans="1:19">
      <c r="A47" s="31"/>
      <c r="B47" s="27" t="str">
        <f t="shared" si="1"/>
        <v>13003</v>
      </c>
      <c r="C47" s="28" t="str">
        <f t="shared" si="2"/>
        <v>MissionName13003</v>
      </c>
      <c r="D47" s="28" t="str">
        <f t="shared" si="3"/>
        <v>Home_Backgrond_desert daze (3)</v>
      </c>
      <c r="E47" s="27" t="str">
        <f t="shared" si="4"/>
        <v>13003</v>
      </c>
      <c r="F47" s="28" t="s">
        <v>371</v>
      </c>
      <c r="G47" s="28" t="str">
        <f t="shared" si="5"/>
        <v>20045</v>
      </c>
      <c r="H47" s="29">
        <v>0.95</v>
      </c>
      <c r="I47" s="29">
        <v>230</v>
      </c>
      <c r="J47" s="33"/>
      <c r="K47" s="28"/>
      <c r="L47" s="28"/>
      <c r="M47" s="28"/>
      <c r="N47" s="28">
        <v>10089</v>
      </c>
      <c r="O47" s="28">
        <v>3</v>
      </c>
      <c r="P47" s="28">
        <v>10090</v>
      </c>
      <c r="Q47" s="28">
        <v>8</v>
      </c>
      <c r="R47" s="24" t="str">
        <f t="shared" si="0"/>
        <v>&lt;Mission Id="13003" Name="MissionName13003" Background="Home_Backgrond_desert daze (3)" Model="13003" NimIcon="atom_icon0108" QuestId="20045" dailyGoalPercent="0.95" AwardCoin="230" BGM="" Sound="" WaterDrop="" WaterDropAudio=""&gt;&lt;TreasureBox BoxId="10089" Height="3" /&gt;&lt;TreasureBox BoxId="10090" Height="8" /&gt;&lt;/Mission&gt;</v>
      </c>
      <c r="S47" s="13" t="s">
        <v>1418</v>
      </c>
    </row>
    <row r="48" spans="1:19">
      <c r="A48" s="31"/>
      <c r="B48" s="27" t="str">
        <f t="shared" si="1"/>
        <v>13004</v>
      </c>
      <c r="C48" s="28" t="str">
        <f t="shared" si="2"/>
        <v>MissionName13004</v>
      </c>
      <c r="D48" s="28" t="str">
        <f t="shared" si="3"/>
        <v>Home_Backgrond_desert daze (4)</v>
      </c>
      <c r="E48" s="27" t="str">
        <f t="shared" si="4"/>
        <v>13004</v>
      </c>
      <c r="F48" s="28" t="s">
        <v>379</v>
      </c>
      <c r="G48" s="28" t="str">
        <f t="shared" si="5"/>
        <v>20046</v>
      </c>
      <c r="H48" s="29">
        <v>0.95</v>
      </c>
      <c r="I48" s="29">
        <v>234</v>
      </c>
      <c r="J48" s="33"/>
      <c r="K48" s="28"/>
      <c r="L48" s="28"/>
      <c r="M48" s="28"/>
      <c r="N48" s="28">
        <v>10091</v>
      </c>
      <c r="O48" s="28">
        <v>3</v>
      </c>
      <c r="P48" s="28">
        <v>10092</v>
      </c>
      <c r="Q48" s="28">
        <v>8</v>
      </c>
      <c r="R48" s="24" t="str">
        <f t="shared" si="0"/>
        <v>&lt;Mission Id="13004" Name="MissionName13004" Background="Home_Backgrond_desert daze (4)" Model="13004" NimIcon="atom_icon0109" QuestId="20046" dailyGoalPercent="0.95" AwardCoin="234" BGM="" Sound="" WaterDrop="" WaterDropAudio=""&gt;&lt;TreasureBox BoxId="10091" Height="3" /&gt;&lt;TreasureBox BoxId="10092" Height="8" /&gt;&lt;/Mission&gt;</v>
      </c>
      <c r="S48" s="13" t="s">
        <v>1419</v>
      </c>
    </row>
    <row r="49" spans="1:19">
      <c r="A49" s="31"/>
      <c r="B49" s="27" t="str">
        <f t="shared" si="1"/>
        <v>13005</v>
      </c>
      <c r="C49" s="28" t="str">
        <f t="shared" si="2"/>
        <v>MissionName13005</v>
      </c>
      <c r="D49" s="28" t="str">
        <f t="shared" si="3"/>
        <v>Home_Backgrond_desert daze (5)</v>
      </c>
      <c r="E49" s="27" t="str">
        <f t="shared" si="4"/>
        <v>13005</v>
      </c>
      <c r="F49" s="28" t="s">
        <v>387</v>
      </c>
      <c r="G49" s="28" t="str">
        <f t="shared" si="5"/>
        <v>20047</v>
      </c>
      <c r="H49" s="29">
        <v>0.95</v>
      </c>
      <c r="I49" s="29">
        <v>238</v>
      </c>
      <c r="J49" s="33"/>
      <c r="K49" s="28"/>
      <c r="L49" s="28"/>
      <c r="M49" s="28"/>
      <c r="N49" s="28">
        <v>10093</v>
      </c>
      <c r="O49" s="28">
        <v>3</v>
      </c>
      <c r="P49" s="28">
        <v>10094</v>
      </c>
      <c r="Q49" s="28">
        <v>8</v>
      </c>
      <c r="R49" s="24" t="str">
        <f t="shared" si="0"/>
        <v>&lt;Mission Id="13005" Name="MissionName13005" Background="Home_Backgrond_desert daze (5)" Model="13005" NimIcon="atom_icon0110" QuestId="20047" dailyGoalPercent="0.95" AwardCoin="238" BGM="" Sound="" WaterDrop="" WaterDropAudio=""&gt;&lt;TreasureBox BoxId="10093" Height="3" /&gt;&lt;TreasureBox BoxId="10094" Height="8" /&gt;&lt;/Mission&gt;</v>
      </c>
      <c r="S49" s="13" t="s">
        <v>1420</v>
      </c>
    </row>
    <row r="50" spans="1:19">
      <c r="A50" s="31"/>
      <c r="B50" s="27" t="str">
        <f t="shared" si="1"/>
        <v>13006</v>
      </c>
      <c r="C50" s="28" t="str">
        <f t="shared" si="2"/>
        <v>MissionName13006</v>
      </c>
      <c r="D50" s="28" t="str">
        <f t="shared" si="3"/>
        <v>Home_Backgrond_desert daze (6)</v>
      </c>
      <c r="E50" s="27" t="str">
        <f t="shared" si="4"/>
        <v>13006</v>
      </c>
      <c r="F50" s="28" t="s">
        <v>395</v>
      </c>
      <c r="G50" s="28" t="str">
        <f t="shared" si="5"/>
        <v>20048</v>
      </c>
      <c r="H50" s="29" t="str">
        <f t="shared" si="6"/>
        <v>1</v>
      </c>
      <c r="I50" s="29">
        <v>242</v>
      </c>
      <c r="J50" s="33"/>
      <c r="K50" s="28"/>
      <c r="L50" s="28"/>
      <c r="M50" s="28"/>
      <c r="N50" s="28">
        <v>10095</v>
      </c>
      <c r="O50" s="28">
        <v>3</v>
      </c>
      <c r="P50" s="28">
        <v>10096</v>
      </c>
      <c r="Q50" s="28">
        <v>8</v>
      </c>
      <c r="R50" s="24" t="str">
        <f t="shared" si="0"/>
        <v>&lt;Mission Id="13006" Name="MissionName13006" Background="Home_Backgrond_desert daze (6)" Model="13006" NimIcon="atom_icon0111" QuestId="20048" dailyGoalPercent="1" AwardCoin="242" BGM="" Sound="" WaterDrop="" WaterDropAudio=""&gt;&lt;TreasureBox BoxId="10095" Height="3" /&gt;&lt;TreasureBox BoxId="10096" Height="8" /&gt;&lt;/Mission&gt;</v>
      </c>
      <c r="S50" s="13" t="s">
        <v>1421</v>
      </c>
    </row>
    <row r="51" spans="1:19">
      <c r="A51" s="31"/>
      <c r="B51" s="27" t="str">
        <f t="shared" si="1"/>
        <v>13007</v>
      </c>
      <c r="C51" s="28" t="str">
        <f t="shared" si="2"/>
        <v>MissionName13007</v>
      </c>
      <c r="D51" s="28" t="str">
        <f t="shared" si="3"/>
        <v>Home_Backgrond_desert daze (7)</v>
      </c>
      <c r="E51" s="27" t="str">
        <f t="shared" si="4"/>
        <v>13007</v>
      </c>
      <c r="F51" s="28" t="s">
        <v>403</v>
      </c>
      <c r="G51" s="28" t="str">
        <f t="shared" si="5"/>
        <v>20049</v>
      </c>
      <c r="H51" s="29" t="str">
        <f t="shared" si="6"/>
        <v>1</v>
      </c>
      <c r="I51" s="29">
        <v>246</v>
      </c>
      <c r="J51" s="33"/>
      <c r="K51" s="28"/>
      <c r="L51" s="28"/>
      <c r="M51" s="28"/>
      <c r="N51" s="28">
        <v>10097</v>
      </c>
      <c r="O51" s="28">
        <v>3</v>
      </c>
      <c r="P51" s="28">
        <v>10098</v>
      </c>
      <c r="Q51" s="28">
        <v>8</v>
      </c>
      <c r="R51" s="24" t="str">
        <f t="shared" si="0"/>
        <v>&lt;Mission Id="13007" Name="MissionName13007" Background="Home_Backgrond_desert daze (7)" Model="13007" NimIcon="atom_icon0112" QuestId="20049" dailyGoalPercent="1" AwardCoin="246" BGM="" Sound="" WaterDrop="" WaterDropAudio=""&gt;&lt;TreasureBox BoxId="10097" Height="3" /&gt;&lt;TreasureBox BoxId="10098" Height="8" /&gt;&lt;/Mission&gt;</v>
      </c>
      <c r="S51" s="13" t="s">
        <v>1422</v>
      </c>
    </row>
    <row r="52" spans="1:19">
      <c r="A52" s="31"/>
      <c r="B52" s="27" t="str">
        <f t="shared" si="1"/>
        <v>13008</v>
      </c>
      <c r="C52" s="28" t="str">
        <f t="shared" si="2"/>
        <v>MissionName13008</v>
      </c>
      <c r="D52" s="28" t="str">
        <f t="shared" si="3"/>
        <v>Home_Backgrond_desert daze (8)</v>
      </c>
      <c r="E52" s="27" t="str">
        <f t="shared" si="4"/>
        <v>13008</v>
      </c>
      <c r="F52" s="28" t="s">
        <v>411</v>
      </c>
      <c r="G52" s="28" t="str">
        <f t="shared" si="5"/>
        <v>20050</v>
      </c>
      <c r="H52" s="29" t="str">
        <f t="shared" si="6"/>
        <v>1</v>
      </c>
      <c r="I52" s="29">
        <v>250</v>
      </c>
      <c r="J52" s="33"/>
      <c r="K52" s="28"/>
      <c r="L52" s="28"/>
      <c r="M52" s="28"/>
      <c r="N52" s="28">
        <v>10099</v>
      </c>
      <c r="O52" s="28">
        <v>3</v>
      </c>
      <c r="P52" s="28">
        <v>10100</v>
      </c>
      <c r="Q52" s="28">
        <v>8</v>
      </c>
      <c r="R52" s="24" t="str">
        <f t="shared" si="0"/>
        <v>&lt;Mission Id="13008" Name="MissionName13008" Background="Home_Backgrond_desert daze (8)" Model="13008" NimIcon="atom_icon0113" QuestId="20050" dailyGoalPercent="1" AwardCoin="250" BGM="" Sound="" WaterDrop="" WaterDropAudio=""&gt;&lt;TreasureBox BoxId="10099" Height="3" /&gt;&lt;TreasureBox BoxId="10100" Height="8" /&gt;&lt;/Mission&gt;</v>
      </c>
      <c r="S52" s="13" t="s">
        <v>1423</v>
      </c>
    </row>
    <row r="53" spans="1:19">
      <c r="A53" s="31"/>
      <c r="B53" s="27" t="str">
        <f t="shared" si="1"/>
        <v>13009</v>
      </c>
      <c r="C53" s="28" t="str">
        <f t="shared" si="2"/>
        <v>MissionName13009</v>
      </c>
      <c r="D53" s="28" t="str">
        <f t="shared" si="3"/>
        <v>Home_Backgrond_desert daze (9)</v>
      </c>
      <c r="E53" s="27" t="str">
        <f t="shared" si="4"/>
        <v>13009</v>
      </c>
      <c r="F53" s="28" t="s">
        <v>419</v>
      </c>
      <c r="G53" s="28" t="str">
        <f t="shared" si="5"/>
        <v>20051</v>
      </c>
      <c r="H53" s="29">
        <v>1.05</v>
      </c>
      <c r="I53" s="29">
        <v>254</v>
      </c>
      <c r="J53" s="33"/>
      <c r="K53" s="28"/>
      <c r="L53" s="28"/>
      <c r="M53" s="28"/>
      <c r="N53" s="28">
        <v>10101</v>
      </c>
      <c r="O53" s="28">
        <v>3</v>
      </c>
      <c r="P53" s="28">
        <v>10102</v>
      </c>
      <c r="Q53" s="28">
        <v>8</v>
      </c>
      <c r="R53" s="24" t="str">
        <f t="shared" si="0"/>
        <v>&lt;Mission Id="13009" Name="MissionName13009" Background="Home_Backgrond_desert daze (9)" Model="13009" NimIcon="atom_icon0114" QuestId="20051" dailyGoalPercent="1.05" AwardCoin="254" BGM="" Sound="" WaterDrop="" WaterDropAudio=""&gt;&lt;TreasureBox BoxId="10101" Height="3" /&gt;&lt;TreasureBox BoxId="10102" Height="8" /&gt;&lt;/Mission&gt;</v>
      </c>
      <c r="S53" s="13" t="s">
        <v>1424</v>
      </c>
    </row>
    <row r="54" spans="1:19">
      <c r="A54" s="31"/>
      <c r="B54" s="27" t="str">
        <f t="shared" si="1"/>
        <v>13010</v>
      </c>
      <c r="C54" s="28" t="str">
        <f t="shared" si="2"/>
        <v>MissionName13010</v>
      </c>
      <c r="D54" s="28" t="str">
        <f t="shared" si="3"/>
        <v>Home_Backgrond_desert daze (10)</v>
      </c>
      <c r="E54" s="27" t="str">
        <f t="shared" si="4"/>
        <v>13010</v>
      </c>
      <c r="F54" s="28" t="s">
        <v>427</v>
      </c>
      <c r="G54" s="28" t="str">
        <f t="shared" si="5"/>
        <v>20052</v>
      </c>
      <c r="H54" s="29">
        <v>1.05</v>
      </c>
      <c r="I54" s="29">
        <v>258</v>
      </c>
      <c r="J54" s="33"/>
      <c r="K54" s="28"/>
      <c r="L54" s="28"/>
      <c r="M54" s="28"/>
      <c r="N54" s="28">
        <v>10103</v>
      </c>
      <c r="O54" s="28">
        <v>3</v>
      </c>
      <c r="P54" s="28">
        <v>10104</v>
      </c>
      <c r="Q54" s="28">
        <v>8</v>
      </c>
      <c r="R54" s="24" t="str">
        <f t="shared" si="0"/>
        <v>&lt;Mission Id="13010" Name="MissionName13010" Background="Home_Backgrond_desert daze (10)" Model="13010" NimIcon="atom_icon0115" QuestId="20052" dailyGoalPercent="1.05" AwardCoin="258" BGM="" Sound="" WaterDrop="" WaterDropAudio=""&gt;&lt;TreasureBox BoxId="10103" Height="3" /&gt;&lt;TreasureBox BoxId="10104" Height="8" /&gt;&lt;/Mission&gt;</v>
      </c>
      <c r="S54" s="13" t="s">
        <v>1425</v>
      </c>
    </row>
    <row r="55" spans="1:19">
      <c r="A55" s="31"/>
      <c r="B55" s="27" t="str">
        <f t="shared" si="1"/>
        <v>13011</v>
      </c>
      <c r="C55" s="28" t="str">
        <f t="shared" si="2"/>
        <v>MissionName13011</v>
      </c>
      <c r="D55" s="28" t="str">
        <f t="shared" si="3"/>
        <v>Home_Backgrond_desert daze (11)</v>
      </c>
      <c r="E55" s="27" t="str">
        <f t="shared" si="4"/>
        <v>13011</v>
      </c>
      <c r="F55" s="28" t="s">
        <v>435</v>
      </c>
      <c r="G55" s="28" t="str">
        <f t="shared" si="5"/>
        <v>20053</v>
      </c>
      <c r="H55" s="29">
        <v>1.05</v>
      </c>
      <c r="I55" s="29">
        <v>262</v>
      </c>
      <c r="J55" s="33"/>
      <c r="K55" s="28"/>
      <c r="L55" s="28"/>
      <c r="M55" s="28"/>
      <c r="N55" s="28">
        <v>10105</v>
      </c>
      <c r="O55" s="28">
        <v>3</v>
      </c>
      <c r="P55" s="28">
        <v>10106</v>
      </c>
      <c r="Q55" s="28">
        <v>8</v>
      </c>
      <c r="R55" s="24" t="str">
        <f t="shared" si="0"/>
        <v>&lt;Mission Id="13011" Name="MissionName13011" Background="Home_Backgrond_desert daze (11)" Model="13011" NimIcon="atom_icon0116" QuestId="20053" dailyGoalPercent="1.05" AwardCoin="262" BGM="" Sound="" WaterDrop="" WaterDropAudio=""&gt;&lt;TreasureBox BoxId="10105" Height="3" /&gt;&lt;TreasureBox BoxId="10106" Height="8" /&gt;&lt;/Mission&gt;</v>
      </c>
      <c r="S55" s="13" t="s">
        <v>1426</v>
      </c>
    </row>
    <row r="56" spans="1:19">
      <c r="A56" s="31"/>
      <c r="B56" s="27" t="str">
        <f t="shared" si="1"/>
        <v>13012</v>
      </c>
      <c r="C56" s="28" t="str">
        <f t="shared" si="2"/>
        <v>MissionName13012</v>
      </c>
      <c r="D56" s="28" t="str">
        <f t="shared" si="3"/>
        <v>Home_Backgrond_desert daze (12)</v>
      </c>
      <c r="E56" s="27" t="str">
        <f t="shared" si="4"/>
        <v>13012</v>
      </c>
      <c r="F56" s="28" t="s">
        <v>443</v>
      </c>
      <c r="G56" s="28" t="str">
        <f t="shared" si="5"/>
        <v>20054</v>
      </c>
      <c r="H56" s="29">
        <v>1.1000000000000001</v>
      </c>
      <c r="I56" s="29">
        <v>266</v>
      </c>
      <c r="J56" s="33"/>
      <c r="K56" s="28"/>
      <c r="L56" s="28"/>
      <c r="M56" s="28"/>
      <c r="N56" s="28">
        <v>10107</v>
      </c>
      <c r="O56" s="28">
        <v>3</v>
      </c>
      <c r="P56" s="28">
        <v>10108</v>
      </c>
      <c r="Q56" s="28">
        <v>8</v>
      </c>
      <c r="R56" s="24" t="str">
        <f t="shared" si="0"/>
        <v>&lt;Mission Id="13012" Name="MissionName13012" Background="Home_Backgrond_desert daze (12)" Model="13012" NimIcon="atom_icon0117" QuestId="20054" dailyGoalPercent="1.1" AwardCoin="266" BGM="" Sound="" WaterDrop="" WaterDropAudio=""&gt;&lt;TreasureBox BoxId="10107" Height="3" /&gt;&lt;TreasureBox BoxId="10108" Height="8" /&gt;&lt;/Mission&gt;</v>
      </c>
      <c r="S56" s="13" t="s">
        <v>1427</v>
      </c>
    </row>
    <row r="57" spans="1:19">
      <c r="A57" s="31"/>
      <c r="B57" s="27" t="str">
        <f t="shared" si="1"/>
        <v>13013</v>
      </c>
      <c r="C57" s="28" t="str">
        <f t="shared" si="2"/>
        <v>MissionName13013</v>
      </c>
      <c r="D57" s="28" t="str">
        <f t="shared" si="3"/>
        <v>Home_Backgrond_desert daze (13)</v>
      </c>
      <c r="E57" s="27" t="str">
        <f t="shared" si="4"/>
        <v>13013</v>
      </c>
      <c r="F57" s="28" t="s">
        <v>451</v>
      </c>
      <c r="G57" s="28" t="str">
        <f t="shared" si="5"/>
        <v>20055</v>
      </c>
      <c r="H57" s="29">
        <v>1.1000000000000001</v>
      </c>
      <c r="I57" s="29">
        <v>270</v>
      </c>
      <c r="J57" s="33"/>
      <c r="K57" s="28"/>
      <c r="L57" s="28"/>
      <c r="M57" s="28"/>
      <c r="N57" s="28">
        <v>10109</v>
      </c>
      <c r="O57" s="28">
        <v>3</v>
      </c>
      <c r="P57" s="28">
        <v>10110</v>
      </c>
      <c r="Q57" s="28">
        <v>8</v>
      </c>
      <c r="R57" s="24" t="str">
        <f t="shared" si="0"/>
        <v>&lt;Mission Id="13013" Name="MissionName13013" Background="Home_Backgrond_desert daze (13)" Model="13013" NimIcon="atom_icon0118" QuestId="20055" dailyGoalPercent="1.1" AwardCoin="270" BGM="" Sound="" WaterDrop="" WaterDropAudio=""&gt;&lt;TreasureBox BoxId="10109" Height="3" /&gt;&lt;TreasureBox BoxId="10110" Height="8" /&gt;&lt;/Mission&gt;</v>
      </c>
      <c r="S57" s="13" t="s">
        <v>1428</v>
      </c>
    </row>
    <row r="58" spans="1:19">
      <c r="A58" s="31"/>
      <c r="B58" s="27" t="str">
        <f t="shared" si="1"/>
        <v>13014</v>
      </c>
      <c r="C58" s="28" t="str">
        <f t="shared" si="2"/>
        <v>MissionName13014</v>
      </c>
      <c r="D58" s="28" t="str">
        <f t="shared" si="3"/>
        <v>Home_Backgrond_desert daze (14)</v>
      </c>
      <c r="E58" s="27" t="str">
        <f t="shared" si="4"/>
        <v>13014</v>
      </c>
      <c r="F58" s="28" t="s">
        <v>459</v>
      </c>
      <c r="G58" s="28" t="str">
        <f t="shared" si="5"/>
        <v>20056</v>
      </c>
      <c r="H58" s="29">
        <v>1.1000000000000001</v>
      </c>
      <c r="I58" s="29">
        <v>274</v>
      </c>
      <c r="J58" s="33"/>
      <c r="K58" s="28"/>
      <c r="L58" s="28"/>
      <c r="M58" s="28"/>
      <c r="N58" s="28">
        <v>10111</v>
      </c>
      <c r="O58" s="28">
        <v>3</v>
      </c>
      <c r="P58" s="28">
        <v>10112</v>
      </c>
      <c r="Q58" s="28">
        <v>8</v>
      </c>
      <c r="R58" s="24" t="str">
        <f t="shared" si="0"/>
        <v>&lt;Mission Id="13014" Name="MissionName13014" Background="Home_Backgrond_desert daze (14)" Model="13014" NimIcon="atom_icon0119" QuestId="20056" dailyGoalPercent="1.1" AwardCoin="274" BGM="" Sound="" WaterDrop="" WaterDropAudio=""&gt;&lt;TreasureBox BoxId="10111" Height="3" /&gt;&lt;TreasureBox BoxId="10112" Height="8" /&gt;&lt;/Mission&gt;</v>
      </c>
      <c r="S58" s="13" t="s">
        <v>1429</v>
      </c>
    </row>
    <row r="59" spans="1:19">
      <c r="A59" s="31"/>
      <c r="B59" s="27" t="str">
        <f t="shared" si="1"/>
        <v>13015</v>
      </c>
      <c r="C59" s="28" t="str">
        <f t="shared" si="2"/>
        <v>MissionName13015</v>
      </c>
      <c r="D59" s="28" t="str">
        <f t="shared" si="3"/>
        <v>Home_Backgrond_desert daze (15)</v>
      </c>
      <c r="E59" s="27" t="str">
        <f t="shared" si="4"/>
        <v>13015</v>
      </c>
      <c r="F59" s="28" t="s">
        <v>467</v>
      </c>
      <c r="G59" s="28" t="str">
        <f t="shared" si="5"/>
        <v>20057</v>
      </c>
      <c r="H59" s="29">
        <v>1.1499999999999999</v>
      </c>
      <c r="I59" s="29">
        <v>278</v>
      </c>
      <c r="J59" s="33"/>
      <c r="K59" s="28"/>
      <c r="L59" s="28"/>
      <c r="M59" s="28"/>
      <c r="N59" s="28">
        <v>10113</v>
      </c>
      <c r="O59" s="28">
        <v>3</v>
      </c>
      <c r="P59" s="28">
        <v>10114</v>
      </c>
      <c r="Q59" s="28">
        <v>8</v>
      </c>
      <c r="R59" s="24" t="str">
        <f t="shared" si="0"/>
        <v>&lt;Mission Id="13015" Name="MissionName13015" Background="Home_Backgrond_desert daze (15)" Model="13015" NimIcon="atom_icon0120" QuestId="20057" dailyGoalPercent="1.15" AwardCoin="278" BGM="" Sound="" WaterDrop="" WaterDropAudio=""&gt;&lt;TreasureBox BoxId="10113" Height="3" /&gt;&lt;TreasureBox BoxId="10114" Height="8" /&gt;&lt;/Mission&gt;</v>
      </c>
      <c r="S59" s="13" t="s">
        <v>1430</v>
      </c>
    </row>
    <row r="60" spans="1:19">
      <c r="A60" s="31"/>
      <c r="B60" s="27" t="str">
        <f t="shared" si="1"/>
        <v>13016</v>
      </c>
      <c r="C60" s="28" t="str">
        <f t="shared" si="2"/>
        <v>MissionName13016</v>
      </c>
      <c r="D60" s="28" t="str">
        <f t="shared" si="3"/>
        <v>Home_Backgrond_desert daze (16)</v>
      </c>
      <c r="E60" s="27" t="str">
        <f t="shared" si="4"/>
        <v>13016</v>
      </c>
      <c r="F60" s="28" t="s">
        <v>475</v>
      </c>
      <c r="G60" s="28" t="str">
        <f t="shared" si="5"/>
        <v>20058</v>
      </c>
      <c r="H60" s="29">
        <v>1.1499999999999999</v>
      </c>
      <c r="I60" s="29">
        <v>282</v>
      </c>
      <c r="J60" s="33"/>
      <c r="K60" s="28"/>
      <c r="L60" s="28"/>
      <c r="M60" s="28"/>
      <c r="N60" s="28">
        <v>10115</v>
      </c>
      <c r="O60" s="28">
        <v>3</v>
      </c>
      <c r="P60" s="28">
        <v>10116</v>
      </c>
      <c r="Q60" s="28">
        <v>8</v>
      </c>
      <c r="R60" s="24" t="str">
        <f t="shared" si="0"/>
        <v>&lt;Mission Id="13016" Name="MissionName13016" Background="Home_Backgrond_desert daze (16)" Model="13016" NimIcon="atom_icon0121" QuestId="20058" dailyGoalPercent="1.15" AwardCoin="282" BGM="" Sound="" WaterDrop="" WaterDropAudio=""&gt;&lt;TreasureBox BoxId="10115" Height="3" /&gt;&lt;TreasureBox BoxId="10116" Height="8" /&gt;&lt;/Mission&gt;</v>
      </c>
      <c r="S60" s="13" t="s">
        <v>1431</v>
      </c>
    </row>
    <row r="61" spans="1:19">
      <c r="A61" s="31"/>
      <c r="B61" s="27" t="str">
        <f t="shared" si="1"/>
        <v>13017</v>
      </c>
      <c r="C61" s="28" t="str">
        <f t="shared" si="2"/>
        <v>MissionName13017</v>
      </c>
      <c r="D61" s="28" t="str">
        <f t="shared" si="3"/>
        <v>Home_Backgrond_desert daze (17)</v>
      </c>
      <c r="E61" s="27" t="str">
        <f t="shared" si="4"/>
        <v>13017</v>
      </c>
      <c r="F61" s="28" t="s">
        <v>483</v>
      </c>
      <c r="G61" s="28" t="str">
        <f t="shared" si="5"/>
        <v>20059</v>
      </c>
      <c r="H61" s="29">
        <v>1.1499999999999999</v>
      </c>
      <c r="I61" s="29">
        <v>286</v>
      </c>
      <c r="J61" s="33"/>
      <c r="K61" s="28"/>
      <c r="L61" s="28"/>
      <c r="M61" s="28"/>
      <c r="N61" s="28">
        <v>10117</v>
      </c>
      <c r="O61" s="28">
        <v>3</v>
      </c>
      <c r="P61" s="28">
        <v>10118</v>
      </c>
      <c r="Q61" s="28">
        <v>8</v>
      </c>
      <c r="R61" s="24" t="str">
        <f t="shared" si="0"/>
        <v>&lt;Mission Id="13017" Name="MissionName13017" Background="Home_Backgrond_desert daze (17)" Model="13017" NimIcon="atom_icon0122" QuestId="20059" dailyGoalPercent="1.15" AwardCoin="286" BGM="" Sound="" WaterDrop="" WaterDropAudio=""&gt;&lt;TreasureBox BoxId="10117" Height="3" /&gt;&lt;TreasureBox BoxId="10118" Height="8" /&gt;&lt;/Mission&gt;</v>
      </c>
      <c r="S61" s="13" t="s">
        <v>1432</v>
      </c>
    </row>
    <row r="62" spans="1:19">
      <c r="A62" s="31"/>
      <c r="B62" s="27" t="str">
        <f t="shared" si="1"/>
        <v>13018</v>
      </c>
      <c r="C62" s="28" t="str">
        <f t="shared" si="2"/>
        <v>MissionName13018</v>
      </c>
      <c r="D62" s="28" t="str">
        <f t="shared" si="3"/>
        <v>Home_Backgrond_desert daze (18)</v>
      </c>
      <c r="E62" s="27" t="str">
        <f t="shared" si="4"/>
        <v>13018</v>
      </c>
      <c r="F62" s="28" t="s">
        <v>491</v>
      </c>
      <c r="G62" s="28" t="str">
        <f t="shared" si="5"/>
        <v>20060</v>
      </c>
      <c r="H62" s="29">
        <v>1.2</v>
      </c>
      <c r="I62" s="29">
        <v>290</v>
      </c>
      <c r="J62" s="33"/>
      <c r="K62" s="28"/>
      <c r="L62" s="28"/>
      <c r="M62" s="28"/>
      <c r="N62" s="28">
        <v>10119</v>
      </c>
      <c r="O62" s="28">
        <v>3</v>
      </c>
      <c r="P62" s="28">
        <v>10120</v>
      </c>
      <c r="Q62" s="28">
        <v>8</v>
      </c>
      <c r="R62" s="24" t="str">
        <f t="shared" si="0"/>
        <v>&lt;Mission Id="13018" Name="MissionName13018" Background="Home_Backgrond_desert daze (18)" Model="13018" NimIcon="atom_icon0123" QuestId="20060" dailyGoalPercent="1.2" AwardCoin="290" BGM="" Sound="" WaterDrop="" WaterDropAudio=""&gt;&lt;TreasureBox BoxId="10119" Height="3" /&gt;&lt;TreasureBox BoxId="10120" Height="8" /&gt;&lt;/Mission&gt;</v>
      </c>
      <c r="S62" s="13" t="s">
        <v>1433</v>
      </c>
    </row>
    <row r="63" spans="1:19">
      <c r="A63" s="31"/>
      <c r="B63" s="27" t="str">
        <f t="shared" si="1"/>
        <v>13019</v>
      </c>
      <c r="C63" s="28" t="str">
        <f t="shared" si="2"/>
        <v>MissionName13019</v>
      </c>
      <c r="D63" s="28" t="str">
        <f t="shared" si="3"/>
        <v>Home_Backgrond_desert daze (19)</v>
      </c>
      <c r="E63" s="27" t="str">
        <f t="shared" si="4"/>
        <v>13019</v>
      </c>
      <c r="F63" s="28" t="s">
        <v>499</v>
      </c>
      <c r="G63" s="28" t="str">
        <f t="shared" si="5"/>
        <v>20061</v>
      </c>
      <c r="H63" s="29">
        <v>1.2</v>
      </c>
      <c r="I63" s="29">
        <v>294</v>
      </c>
      <c r="J63" s="33"/>
      <c r="K63" s="28"/>
      <c r="L63" s="28"/>
      <c r="M63" s="28"/>
      <c r="N63" s="28">
        <v>10121</v>
      </c>
      <c r="O63" s="28">
        <v>3</v>
      </c>
      <c r="P63" s="28">
        <v>10122</v>
      </c>
      <c r="Q63" s="28">
        <v>8</v>
      </c>
      <c r="R63" s="24" t="str">
        <f t="shared" si="0"/>
        <v>&lt;Mission Id="13019" Name="MissionName13019" Background="Home_Backgrond_desert daze (19)" Model="13019" NimIcon="atom_icon0124" QuestId="20061" dailyGoalPercent="1.2" AwardCoin="294" BGM="" Sound="" WaterDrop="" WaterDropAudio=""&gt;&lt;TreasureBox BoxId="10121" Height="3" /&gt;&lt;TreasureBox BoxId="10122" Height="8" /&gt;&lt;/Mission&gt;</v>
      </c>
      <c r="S63" s="13" t="s">
        <v>1434</v>
      </c>
    </row>
    <row r="64" spans="1:19">
      <c r="A64" s="31"/>
      <c r="B64" s="27" t="str">
        <f t="shared" si="1"/>
        <v>13020</v>
      </c>
      <c r="C64" s="28" t="str">
        <f t="shared" si="2"/>
        <v>MissionName13020</v>
      </c>
      <c r="D64" s="28" t="str">
        <f t="shared" si="3"/>
        <v>Home_Backgrond_desert daze (20)</v>
      </c>
      <c r="E64" s="27" t="str">
        <f t="shared" si="4"/>
        <v>13020</v>
      </c>
      <c r="F64" s="28" t="s">
        <v>507</v>
      </c>
      <c r="G64" s="28" t="str">
        <f t="shared" si="5"/>
        <v>20062</v>
      </c>
      <c r="H64" s="29">
        <v>1.2</v>
      </c>
      <c r="I64" s="29">
        <v>298</v>
      </c>
      <c r="J64" s="33"/>
      <c r="K64" s="28"/>
      <c r="L64" s="28"/>
      <c r="M64" s="28"/>
      <c r="N64" s="28">
        <v>10123</v>
      </c>
      <c r="O64" s="28">
        <v>3</v>
      </c>
      <c r="P64" s="28">
        <v>10124</v>
      </c>
      <c r="Q64" s="28">
        <v>8</v>
      </c>
      <c r="R64" s="24" t="str">
        <f t="shared" si="0"/>
        <v>&lt;Mission Id="13020" Name="MissionName13020" Background="Home_Backgrond_desert daze (20)" Model="13020" NimIcon="atom_icon0125" QuestId="20062" dailyGoalPercent="1.2" AwardCoin="298" BGM="" Sound="" WaterDrop="" WaterDropAudio=""&gt;&lt;TreasureBox BoxId="10123" Height="3" /&gt;&lt;TreasureBox BoxId="10124" Height="8" /&gt;&lt;/Mission&gt;</v>
      </c>
      <c r="S64" s="13" t="s">
        <v>1435</v>
      </c>
    </row>
    <row r="65" spans="1:19">
      <c r="A65" s="31"/>
      <c r="B65" s="27" t="str">
        <f t="shared" si="1"/>
        <v>13021</v>
      </c>
      <c r="C65" s="28" t="str">
        <f t="shared" si="2"/>
        <v>MissionName13021</v>
      </c>
      <c r="D65" s="28" t="str">
        <f t="shared" si="3"/>
        <v>Home_Backgrond_desert daze (21)</v>
      </c>
      <c r="E65" s="27" t="str">
        <f t="shared" si="4"/>
        <v>13021</v>
      </c>
      <c r="F65" s="28" t="s">
        <v>515</v>
      </c>
      <c r="G65" s="28" t="str">
        <f t="shared" si="5"/>
        <v>20063</v>
      </c>
      <c r="H65" s="29">
        <v>1.25</v>
      </c>
      <c r="I65" s="29">
        <v>302</v>
      </c>
      <c r="J65" s="33"/>
      <c r="K65" s="28"/>
      <c r="L65" s="28"/>
      <c r="M65" s="28"/>
      <c r="N65" s="28">
        <v>10125</v>
      </c>
      <c r="O65" s="28">
        <v>3</v>
      </c>
      <c r="P65" s="28">
        <v>10126</v>
      </c>
      <c r="Q65" s="28">
        <v>8</v>
      </c>
      <c r="R65" s="24" t="str">
        <f t="shared" si="0"/>
        <v>&lt;Mission Id="13021" Name="MissionName13021" Background="Home_Backgrond_desert daze (21)" Model="13021" NimIcon="atom_icon0126" QuestId="20063" dailyGoalPercent="1.25" AwardCoin="302" BGM="" Sound="" WaterDrop="" WaterDropAudio=""&gt;&lt;TreasureBox BoxId="10125" Height="3" /&gt;&lt;TreasureBox BoxId="10126" Height="8" /&gt;&lt;/Mission&gt;</v>
      </c>
      <c r="S65" s="13" t="s">
        <v>1436</v>
      </c>
    </row>
    <row r="66" spans="1:19">
      <c r="A66" s="34"/>
      <c r="B66" s="27" t="str">
        <f t="shared" si="1"/>
        <v>14001</v>
      </c>
      <c r="C66" s="28" t="str">
        <f t="shared" si="2"/>
        <v>MissionName14001</v>
      </c>
      <c r="D66" s="28" t="str">
        <f t="shared" si="3"/>
        <v>Home_Backgrond__mystery red0001</v>
      </c>
      <c r="E66" s="27" t="str">
        <f t="shared" si="4"/>
        <v>14001</v>
      </c>
      <c r="F66" s="28" t="s">
        <v>526</v>
      </c>
      <c r="G66" s="28" t="str">
        <f t="shared" si="5"/>
        <v>20064</v>
      </c>
      <c r="H66" s="29">
        <v>1.25</v>
      </c>
      <c r="I66" s="29">
        <v>306</v>
      </c>
      <c r="J66" s="33"/>
      <c r="K66" s="28"/>
      <c r="L66" s="28"/>
      <c r="M66" s="28"/>
      <c r="N66" s="28">
        <v>10127</v>
      </c>
      <c r="O66" s="28">
        <v>3</v>
      </c>
      <c r="P66" s="28">
        <v>10128</v>
      </c>
      <c r="Q66" s="28">
        <v>8</v>
      </c>
      <c r="R66" s="24" t="str">
        <f t="shared" si="0"/>
        <v>&lt;Mission Id="14001" Name="MissionName14001" Background="Home_Backgrond__mystery red0001" Model="14001" NimIcon="atom_icon0157" QuestId="20064" dailyGoalPercent="1.25" AwardCoin="306" BGM="" Sound="" WaterDrop="" WaterDropAudio=""&gt;&lt;TreasureBox BoxId="10127" Height="3" /&gt;&lt;TreasureBox BoxId="10128" Height="8" /&gt;&lt;/Mission&gt;</v>
      </c>
      <c r="S66" s="13" t="s">
        <v>1437</v>
      </c>
    </row>
    <row r="67" spans="1:19">
      <c r="A67" s="34"/>
      <c r="B67" s="27" t="str">
        <f t="shared" si="1"/>
        <v>14002</v>
      </c>
      <c r="C67" s="28" t="str">
        <f t="shared" si="2"/>
        <v>MissionName14002</v>
      </c>
      <c r="D67" s="28" t="str">
        <f t="shared" si="3"/>
        <v>Home_Backgrond__mystery red0002</v>
      </c>
      <c r="E67" s="27" t="str">
        <f t="shared" si="4"/>
        <v>14002</v>
      </c>
      <c r="F67" s="28" t="s">
        <v>536</v>
      </c>
      <c r="G67" s="28" t="str">
        <f t="shared" si="5"/>
        <v>20065</v>
      </c>
      <c r="H67" s="29">
        <v>1.3</v>
      </c>
      <c r="I67" s="29">
        <v>310</v>
      </c>
      <c r="J67" s="33"/>
      <c r="K67" s="28"/>
      <c r="L67" s="28"/>
      <c r="M67" s="28"/>
      <c r="N67" s="28">
        <v>10129</v>
      </c>
      <c r="O67" s="28">
        <v>3</v>
      </c>
      <c r="P67" s="28">
        <v>10130</v>
      </c>
      <c r="Q67" s="28">
        <v>8</v>
      </c>
      <c r="R67" s="24" t="str">
        <f t="shared" ref="R67:R95" si="7">IF(B67&lt;&gt;"","&lt;Mission Id="""&amp;B67&amp;""" Name="""&amp;C67&amp;""" Background="""&amp;D67&amp;""" Model="""&amp;E67&amp;""" NimIcon="""&amp;F67&amp;""" QuestId="""&amp;G67&amp;""" dailyGoalPercent="""&amp;H67&amp;""" AwardCoin="""&amp;I67&amp;""" BGM="""&amp;J67&amp;""" Sound="""&amp;K67&amp;""" WaterDrop="""&amp;L67&amp;""" WaterDropAudio="""&amp;M67&amp;"""&gt;"&amp;CHAR(10)&amp;"  &lt;TreasureBox BoxId="""&amp;N67&amp;""" Height="""&amp;O67&amp;""" /&gt;"&amp;CHAR(10)&amp;"  &lt;TreasureBox BoxId="""&amp;P67&amp;""" Height="""&amp;Q67&amp;""" /&gt;"&amp;CHAR(10)&amp;"&lt;/Mission&gt;","")</f>
        <v>&lt;Mission Id="14002" Name="MissionName14002" Background="Home_Backgrond__mystery red0002" Model="14002" NimIcon="atom_icon0158" QuestId="20065" dailyGoalPercent="1.3" AwardCoin="310" BGM="" Sound="" WaterDrop="" WaterDropAudio=""&gt;&lt;TreasureBox BoxId="10129" Height="3" /&gt;&lt;TreasureBox BoxId="10130" Height="8" /&gt;&lt;/Mission&gt;</v>
      </c>
      <c r="S67" s="13" t="s">
        <v>1438</v>
      </c>
    </row>
    <row r="68" spans="1:19">
      <c r="A68" s="34"/>
      <c r="B68" s="27" t="str">
        <f t="shared" si="1"/>
        <v>14003</v>
      </c>
      <c r="C68" s="28" t="str">
        <f t="shared" si="2"/>
        <v>MissionName14003</v>
      </c>
      <c r="D68" s="28" t="str">
        <f t="shared" si="3"/>
        <v>Home_Backgrond__mystery red0003</v>
      </c>
      <c r="E68" s="27" t="str">
        <f t="shared" si="4"/>
        <v>14003</v>
      </c>
      <c r="F68" s="28" t="s">
        <v>546</v>
      </c>
      <c r="G68" s="28" t="str">
        <f t="shared" si="5"/>
        <v>20066</v>
      </c>
      <c r="H68" s="29">
        <v>1.3</v>
      </c>
      <c r="I68" s="29">
        <v>314</v>
      </c>
      <c r="J68" s="33"/>
      <c r="K68" s="28"/>
      <c r="L68" s="28"/>
      <c r="M68" s="28"/>
      <c r="N68" s="28">
        <v>10131</v>
      </c>
      <c r="O68" s="28">
        <v>3</v>
      </c>
      <c r="P68" s="28">
        <v>10132</v>
      </c>
      <c r="Q68" s="28">
        <v>8</v>
      </c>
      <c r="R68" s="24" t="str">
        <f t="shared" si="7"/>
        <v>&lt;Mission Id="14003" Name="MissionName14003" Background="Home_Backgrond__mystery red0003" Model="14003" NimIcon="atom_icon0159" QuestId="20066" dailyGoalPercent="1.3" AwardCoin="314" BGM="" Sound="" WaterDrop="" WaterDropAudio=""&gt;&lt;TreasureBox BoxId="10131" Height="3" /&gt;&lt;TreasureBox BoxId="10132" Height="8" /&gt;&lt;/Mission&gt;</v>
      </c>
      <c r="S68" s="13" t="s">
        <v>1439</v>
      </c>
    </row>
    <row r="69" spans="1:19">
      <c r="A69" s="34"/>
      <c r="B69" s="27" t="str">
        <f t="shared" ref="B69:B75" si="8">MID(S69,FIND("Id=",S69)+4,FIND(""" Name=",S69)-FIND("Id=",S69)-4)</f>
        <v>14004</v>
      </c>
      <c r="C69" s="28" t="str">
        <f t="shared" ref="C69:C75" si="9">MID(S69,FIND("Name=",S69)+6,FIND(""" Background=",S69)-FIND("Name=",S69)-6)</f>
        <v>MissionName14004</v>
      </c>
      <c r="D69" s="28" t="str">
        <f t="shared" ref="D69:D75" si="10">MID(S69,FIND("Background=",S69)+12,FIND(""" Model=",S69)-FIND("Background=",S69)-12)</f>
        <v>Home_Backgrond__mystery red0004</v>
      </c>
      <c r="E69" s="27" t="str">
        <f t="shared" ref="E69:E75" si="11">MID(S69,FIND("Model=",S69)+7,FIND(""" NimIcon=",S69)-FIND("Model=",S69)-7)</f>
        <v>14004</v>
      </c>
      <c r="F69" s="28" t="s">
        <v>556</v>
      </c>
      <c r="G69" s="28" t="str">
        <f t="shared" ref="G69:G75" si="12">MID(S69,FIND("QuestId=",S69)+9,FIND(""" dailyGoalPercent=",S69)-FIND("QuestId=",S69)-9)</f>
        <v>20067</v>
      </c>
      <c r="H69" s="29">
        <v>1.35</v>
      </c>
      <c r="I69" s="29">
        <v>318</v>
      </c>
      <c r="J69" s="33"/>
      <c r="K69" s="28"/>
      <c r="L69" s="28"/>
      <c r="M69" s="28"/>
      <c r="N69" s="28">
        <v>10133</v>
      </c>
      <c r="O69" s="28">
        <v>3</v>
      </c>
      <c r="P69" s="28">
        <v>10134</v>
      </c>
      <c r="Q69" s="28">
        <v>8</v>
      </c>
      <c r="R69" s="24" t="str">
        <f t="shared" si="7"/>
        <v>&lt;Mission Id="14004" Name="MissionName14004" Background="Home_Backgrond__mystery red0004" Model="14004" NimIcon="atom_icon0160" QuestId="20067" dailyGoalPercent="1.35" AwardCoin="318" BGM="" Sound="" WaterDrop="" WaterDropAudio=""&gt;&lt;TreasureBox BoxId="10133" Height="3" /&gt;&lt;TreasureBox BoxId="10134" Height="8" /&gt;&lt;/Mission&gt;</v>
      </c>
      <c r="S69" s="13" t="s">
        <v>1440</v>
      </c>
    </row>
    <row r="70" spans="1:19">
      <c r="A70" s="34"/>
      <c r="B70" s="27" t="str">
        <f t="shared" si="8"/>
        <v>14005</v>
      </c>
      <c r="C70" s="28" t="str">
        <f t="shared" si="9"/>
        <v>MissionName14005</v>
      </c>
      <c r="D70" s="28" t="str">
        <f t="shared" si="10"/>
        <v>Home_Backgrond__mystery red0005</v>
      </c>
      <c r="E70" s="27" t="str">
        <f t="shared" si="11"/>
        <v>14005</v>
      </c>
      <c r="F70" s="28" t="s">
        <v>566</v>
      </c>
      <c r="G70" s="28" t="str">
        <f t="shared" si="12"/>
        <v>20068</v>
      </c>
      <c r="H70" s="29">
        <v>1.35</v>
      </c>
      <c r="I70" s="29">
        <v>322</v>
      </c>
      <c r="J70" s="33"/>
      <c r="K70" s="28"/>
      <c r="L70" s="28"/>
      <c r="M70" s="28"/>
      <c r="N70" s="28">
        <v>10135</v>
      </c>
      <c r="O70" s="28">
        <v>3</v>
      </c>
      <c r="P70" s="28">
        <v>10136</v>
      </c>
      <c r="Q70" s="28">
        <v>8</v>
      </c>
      <c r="R70" s="24" t="str">
        <f t="shared" si="7"/>
        <v>&lt;Mission Id="14005" Name="MissionName14005" Background="Home_Backgrond__mystery red0005" Model="14005" NimIcon="atom_icon0161" QuestId="20068" dailyGoalPercent="1.35" AwardCoin="322" BGM="" Sound="" WaterDrop="" WaterDropAudio=""&gt;&lt;TreasureBox BoxId="10135" Height="3" /&gt;&lt;TreasureBox BoxId="10136" Height="8" /&gt;&lt;/Mission&gt;</v>
      </c>
      <c r="S70" s="13" t="s">
        <v>1441</v>
      </c>
    </row>
    <row r="71" spans="1:19">
      <c r="A71" s="34"/>
      <c r="B71" s="27" t="str">
        <f t="shared" si="8"/>
        <v>14006</v>
      </c>
      <c r="C71" s="28" t="str">
        <f t="shared" si="9"/>
        <v>MissionName14006</v>
      </c>
      <c r="D71" s="28" t="str">
        <f t="shared" si="10"/>
        <v>Home_Backgrond__mystery red0006</v>
      </c>
      <c r="E71" s="27" t="str">
        <f t="shared" si="11"/>
        <v>14006</v>
      </c>
      <c r="F71" s="28" t="s">
        <v>576</v>
      </c>
      <c r="G71" s="28" t="str">
        <f t="shared" si="12"/>
        <v>20069</v>
      </c>
      <c r="H71" s="29">
        <v>1.4</v>
      </c>
      <c r="I71" s="29">
        <v>326</v>
      </c>
      <c r="J71" s="33"/>
      <c r="K71" s="28"/>
      <c r="L71" s="28"/>
      <c r="M71" s="28"/>
      <c r="N71" s="28">
        <v>10137</v>
      </c>
      <c r="O71" s="28">
        <v>3</v>
      </c>
      <c r="P71" s="28">
        <v>10138</v>
      </c>
      <c r="Q71" s="28">
        <v>8</v>
      </c>
      <c r="R71" s="24" t="str">
        <f t="shared" si="7"/>
        <v>&lt;Mission Id="14006" Name="MissionName14006" Background="Home_Backgrond__mystery red0006" Model="14006" NimIcon="atom_icon0162" QuestId="20069" dailyGoalPercent="1.4" AwardCoin="326" BGM="" Sound="" WaterDrop="" WaterDropAudio=""&gt;&lt;TreasureBox BoxId="10137" Height="3" /&gt;&lt;TreasureBox BoxId="10138" Height="8" /&gt;&lt;/Mission&gt;</v>
      </c>
      <c r="S71" s="13" t="s">
        <v>1442</v>
      </c>
    </row>
    <row r="72" spans="1:19">
      <c r="A72" s="34"/>
      <c r="B72" s="27" t="str">
        <f t="shared" si="8"/>
        <v>14007</v>
      </c>
      <c r="C72" s="28" t="str">
        <f t="shared" si="9"/>
        <v>MissionName14007</v>
      </c>
      <c r="D72" s="28" t="str">
        <f t="shared" si="10"/>
        <v>Home_Backgrond__mystery red0007</v>
      </c>
      <c r="E72" s="27" t="str">
        <f t="shared" si="11"/>
        <v>14007</v>
      </c>
      <c r="F72" s="28" t="s">
        <v>586</v>
      </c>
      <c r="G72" s="28" t="str">
        <f t="shared" si="12"/>
        <v>20070</v>
      </c>
      <c r="H72" s="29">
        <v>1.4</v>
      </c>
      <c r="I72" s="29">
        <v>330</v>
      </c>
      <c r="J72" s="33"/>
      <c r="K72" s="28"/>
      <c r="L72" s="28"/>
      <c r="M72" s="28"/>
      <c r="N72" s="28">
        <v>10139</v>
      </c>
      <c r="O72" s="28">
        <v>3</v>
      </c>
      <c r="P72" s="28">
        <v>10140</v>
      </c>
      <c r="Q72" s="28">
        <v>8</v>
      </c>
      <c r="R72" s="24" t="str">
        <f t="shared" si="7"/>
        <v>&lt;Mission Id="14007" Name="MissionName14007" Background="Home_Backgrond__mystery red0007" Model="14007" NimIcon="atom_icon0163" QuestId="20070" dailyGoalPercent="1.4" AwardCoin="330" BGM="" Sound="" WaterDrop="" WaterDropAudio=""&gt;&lt;TreasureBox BoxId="10139" Height="3" /&gt;&lt;TreasureBox BoxId="10140" Height="8" /&gt;&lt;/Mission&gt;</v>
      </c>
      <c r="S72" s="13" t="s">
        <v>1443</v>
      </c>
    </row>
    <row r="73" spans="1:19">
      <c r="A73" s="34"/>
      <c r="B73" s="27" t="str">
        <f t="shared" si="8"/>
        <v>14008</v>
      </c>
      <c r="C73" s="28" t="str">
        <f t="shared" si="9"/>
        <v>MissionName14008</v>
      </c>
      <c r="D73" s="28" t="str">
        <f t="shared" si="10"/>
        <v>Home_Backgrond__mystery red0008</v>
      </c>
      <c r="E73" s="27" t="str">
        <f t="shared" si="11"/>
        <v>14008</v>
      </c>
      <c r="F73" s="28" t="s">
        <v>596</v>
      </c>
      <c r="G73" s="28" t="str">
        <f t="shared" si="12"/>
        <v>20071</v>
      </c>
      <c r="H73" s="29">
        <v>1.45</v>
      </c>
      <c r="I73" s="29">
        <v>334</v>
      </c>
      <c r="J73" s="33"/>
      <c r="K73" s="28"/>
      <c r="L73" s="28"/>
      <c r="M73" s="28"/>
      <c r="N73" s="28">
        <v>10141</v>
      </c>
      <c r="O73" s="28">
        <v>3</v>
      </c>
      <c r="P73" s="28">
        <v>10142</v>
      </c>
      <c r="Q73" s="28">
        <v>8</v>
      </c>
      <c r="R73" s="24" t="str">
        <f t="shared" si="7"/>
        <v>&lt;Mission Id="14008" Name="MissionName14008" Background="Home_Backgrond__mystery red0008" Model="14008" NimIcon="atom_icon0164" QuestId="20071" dailyGoalPercent="1.45" AwardCoin="334" BGM="" Sound="" WaterDrop="" WaterDropAudio=""&gt;&lt;TreasureBox BoxId="10141" Height="3" /&gt;&lt;TreasureBox BoxId="10142" Height="8" /&gt;&lt;/Mission&gt;</v>
      </c>
      <c r="S73" s="13" t="s">
        <v>1444</v>
      </c>
    </row>
    <row r="74" spans="1:19">
      <c r="A74" s="34"/>
      <c r="B74" s="27" t="str">
        <f t="shared" si="8"/>
        <v>14009</v>
      </c>
      <c r="C74" s="28" t="str">
        <f t="shared" si="9"/>
        <v>MissionName14009</v>
      </c>
      <c r="D74" s="28" t="str">
        <f t="shared" si="10"/>
        <v>Home_Backgrond__mystery red0009</v>
      </c>
      <c r="E74" s="27" t="str">
        <f t="shared" si="11"/>
        <v>14009</v>
      </c>
      <c r="F74" s="28" t="s">
        <v>606</v>
      </c>
      <c r="G74" s="28" t="str">
        <f t="shared" si="12"/>
        <v>20072</v>
      </c>
      <c r="H74" s="29">
        <v>1.45</v>
      </c>
      <c r="I74" s="29">
        <v>338</v>
      </c>
      <c r="J74" s="33"/>
      <c r="K74" s="28"/>
      <c r="L74" s="28"/>
      <c r="M74" s="28"/>
      <c r="N74" s="28">
        <v>10143</v>
      </c>
      <c r="O74" s="28">
        <v>3</v>
      </c>
      <c r="P74" s="28">
        <v>10144</v>
      </c>
      <c r="Q74" s="28">
        <v>8</v>
      </c>
      <c r="R74" s="24" t="str">
        <f t="shared" si="7"/>
        <v>&lt;Mission Id="14009" Name="MissionName14009" Background="Home_Backgrond__mystery red0009" Model="14009" NimIcon="atom_icon0165" QuestId="20072" dailyGoalPercent="1.45" AwardCoin="338" BGM="" Sound="" WaterDrop="" WaterDropAudio=""&gt;&lt;TreasureBox BoxId="10143" Height="3" /&gt;&lt;TreasureBox BoxId="10144" Height="8" /&gt;&lt;/Mission&gt;</v>
      </c>
      <c r="S74" s="13" t="s">
        <v>1445</v>
      </c>
    </row>
    <row r="75" spans="1:19">
      <c r="A75" s="34"/>
      <c r="B75" s="27" t="str">
        <f t="shared" si="8"/>
        <v>14010</v>
      </c>
      <c r="C75" s="28" t="str">
        <f t="shared" si="9"/>
        <v>MissionName14010</v>
      </c>
      <c r="D75" s="28" t="str">
        <f t="shared" si="10"/>
        <v>Home_Backgrond__mystery red0010</v>
      </c>
      <c r="E75" s="27" t="str">
        <f t="shared" si="11"/>
        <v>14010</v>
      </c>
      <c r="F75" s="28" t="s">
        <v>616</v>
      </c>
      <c r="G75" s="28" t="str">
        <f t="shared" si="12"/>
        <v>20073</v>
      </c>
      <c r="H75" s="29">
        <v>1.5</v>
      </c>
      <c r="I75" s="29">
        <v>342</v>
      </c>
      <c r="J75" s="33"/>
      <c r="K75" s="28"/>
      <c r="L75" s="28"/>
      <c r="M75" s="28"/>
      <c r="N75" s="28">
        <v>10145</v>
      </c>
      <c r="O75" s="28">
        <v>3</v>
      </c>
      <c r="P75" s="28">
        <v>10146</v>
      </c>
      <c r="Q75" s="28">
        <v>8</v>
      </c>
      <c r="R75" s="24" t="str">
        <f t="shared" si="7"/>
        <v>&lt;Mission Id="14010" Name="MissionName14010" Background="Home_Backgrond__mystery red0010" Model="14010" NimIcon="atom_icon0166" QuestId="20073" dailyGoalPercent="1.5" AwardCoin="342" BGM="" Sound="" WaterDrop="" WaterDropAudio=""&gt;&lt;TreasureBox BoxId="10145" Height="3" /&gt;&lt;TreasureBox BoxId="10146" Height="8" /&gt;&lt;/Mission&gt;</v>
      </c>
      <c r="S75" s="13" t="s">
        <v>1446</v>
      </c>
    </row>
    <row r="76" spans="1:19">
      <c r="A76" s="20"/>
      <c r="B76" s="33">
        <v>81001</v>
      </c>
      <c r="C76" s="35" t="str">
        <f>"MissionName"&amp;B76</f>
        <v>MissionName81001</v>
      </c>
      <c r="D76" s="35" t="s">
        <v>1447</v>
      </c>
      <c r="E76" s="33">
        <v>81001</v>
      </c>
      <c r="F76" s="35"/>
      <c r="G76" s="33">
        <v>20078</v>
      </c>
      <c r="H76" s="36">
        <v>0.5</v>
      </c>
      <c r="I76" s="36">
        <v>50</v>
      </c>
      <c r="J76" s="27" t="s">
        <v>1448</v>
      </c>
      <c r="K76" s="28" t="s">
        <v>1449</v>
      </c>
      <c r="L76" s="28" t="s">
        <v>1450</v>
      </c>
      <c r="M76" s="28" t="s">
        <v>1451</v>
      </c>
      <c r="N76" s="35">
        <v>81001</v>
      </c>
      <c r="O76" s="28">
        <v>3</v>
      </c>
      <c r="P76" s="35">
        <v>81002</v>
      </c>
      <c r="Q76" s="28">
        <v>8</v>
      </c>
      <c r="R76" s="24" t="str">
        <f t="shared" ref="R76:R83" si="13">IF(B76&lt;&gt;"","&lt;Mission Id="""&amp;B76&amp;""" Name="""&amp;C76&amp;""" Background="""&amp;D76&amp;""" Model="""&amp;E76&amp;""" NimIcon="""&amp;F76&amp;""" QuestId="""&amp;G76&amp;""" dailyGoalPercent="""&amp;H76&amp;""" AwardCoin="""&amp;I76&amp;""" BGM="""&amp;J76&amp;""" Sound="""&amp;K76&amp;""" WaterDrop="""&amp;L76&amp;""" WaterDropAudio="""&amp;M76&amp;"""&gt;"&amp;CHAR(10)&amp;"  &lt;TreasureBox BoxId="""&amp;N76&amp;""" Height="""&amp;O76&amp;""" /&gt;"&amp;CHAR(10)&amp;"  &lt;TreasureBox BoxId="""&amp;P76&amp;""" Height="""&amp;Q76&amp;""" /&gt;"&amp;CHAR(10)&amp;"&lt;/Mission&gt;","")</f>
        <v>&lt;Mission Id="81001" Name="MissionName81001" Background="Home_hallowmas__bg_01" Model="81001" NimIcon="" QuestId="20078" dailyGoalPercent="0.5" AwardCoin="50" BGM="hallowmas_bgm" Sound="hallowmas_effect" WaterDrop="07KuLou" WaterDropAudio="water_drop_down_81001"&gt;&lt;TreasureBox BoxId="81001" Height="3" /&gt;&lt;TreasureBox BoxId="81002" Height="8" /&gt;&lt;/Mission&gt;</v>
      </c>
      <c r="S76" s="14"/>
    </row>
    <row r="77" spans="1:19">
      <c r="A77" s="20"/>
      <c r="B77" s="33">
        <v>81002</v>
      </c>
      <c r="C77" s="35" t="str">
        <f t="shared" ref="C77:C88" si="14">"MissionName"&amp;B77</f>
        <v>MissionName81002</v>
      </c>
      <c r="D77" s="35" t="s">
        <v>1452</v>
      </c>
      <c r="E77" s="33">
        <v>81002</v>
      </c>
      <c r="F77" s="35"/>
      <c r="G77" s="33">
        <v>20079</v>
      </c>
      <c r="H77" s="36">
        <v>0.5</v>
      </c>
      <c r="I77" s="36">
        <v>50</v>
      </c>
      <c r="J77" s="27" t="s">
        <v>1448</v>
      </c>
      <c r="K77" s="28" t="s">
        <v>1449</v>
      </c>
      <c r="L77" s="28" t="s">
        <v>1453</v>
      </c>
      <c r="M77" s="28" t="s">
        <v>1454</v>
      </c>
      <c r="N77" s="35">
        <v>81003</v>
      </c>
      <c r="O77" s="28">
        <v>3</v>
      </c>
      <c r="P77" s="35">
        <v>81004</v>
      </c>
      <c r="Q77" s="28">
        <v>8</v>
      </c>
      <c r="R77" s="24" t="str">
        <f t="shared" si="13"/>
        <v>&lt;Mission Id="81002" Name="MissionName81002" Background="Home_hallowmas__bg_02" Model="81002" NimIcon="" QuestId="20079" dailyGoalPercent="0.5" AwardCoin="50" BGM="hallowmas_bgm" Sound="hallowmas_effect" WaterDrop="05PingGuo" WaterDropAudio="water_drop_down_81002"&gt;&lt;TreasureBox BoxId="81003" Height="3" /&gt;&lt;TreasureBox BoxId="81004" Height="8" /&gt;&lt;/Mission&gt;</v>
      </c>
      <c r="S77" s="14"/>
    </row>
    <row r="78" spans="1:19">
      <c r="A78" s="20"/>
      <c r="B78" s="33">
        <v>81003</v>
      </c>
      <c r="C78" s="35" t="str">
        <f t="shared" si="14"/>
        <v>MissionName81003</v>
      </c>
      <c r="D78" s="35" t="s">
        <v>1455</v>
      </c>
      <c r="E78" s="33">
        <v>81003</v>
      </c>
      <c r="F78" s="35"/>
      <c r="G78" s="33">
        <v>20080</v>
      </c>
      <c r="H78" s="36">
        <v>0.5</v>
      </c>
      <c r="I78" s="36">
        <v>50</v>
      </c>
      <c r="J78" s="27" t="s">
        <v>1448</v>
      </c>
      <c r="K78" s="28" t="s">
        <v>1449</v>
      </c>
      <c r="L78" s="28" t="s">
        <v>1456</v>
      </c>
      <c r="M78" s="28" t="s">
        <v>1457</v>
      </c>
      <c r="N78" s="35">
        <v>81005</v>
      </c>
      <c r="O78" s="28">
        <v>3</v>
      </c>
      <c r="P78" s="35">
        <v>81006</v>
      </c>
      <c r="Q78" s="28">
        <v>8</v>
      </c>
      <c r="R78" s="24" t="str">
        <f t="shared" si="13"/>
        <v>&lt;Mission Id="81003" Name="MissionName81003" Background="Home_hallowmas__bg_03" Model="81003" NimIcon="" QuestId="20080" dailyGoalPercent="0.5" AwardCoin="50" BGM="hallowmas_bgm" Sound="hallowmas_effect" WaterDrop="01NanGua" WaterDropAudio="water_drop_down_81003"&gt;&lt;TreasureBox BoxId="81005" Height="3" /&gt;&lt;TreasureBox BoxId="81006" Height="8" /&gt;&lt;/Mission&gt;</v>
      </c>
      <c r="S78" s="14"/>
    </row>
    <row r="79" spans="1:19">
      <c r="A79" s="20"/>
      <c r="B79" s="33">
        <v>81004</v>
      </c>
      <c r="C79" s="35" t="str">
        <f t="shared" si="14"/>
        <v>MissionName81004</v>
      </c>
      <c r="D79" s="35" t="s">
        <v>1458</v>
      </c>
      <c r="E79" s="33">
        <v>81004</v>
      </c>
      <c r="F79" s="35"/>
      <c r="G79" s="33">
        <v>20081</v>
      </c>
      <c r="H79" s="36">
        <v>0.5</v>
      </c>
      <c r="I79" s="36">
        <v>50</v>
      </c>
      <c r="J79" s="27" t="s">
        <v>1448</v>
      </c>
      <c r="K79" s="28" t="s">
        <v>1449</v>
      </c>
      <c r="L79" s="28" t="s">
        <v>1459</v>
      </c>
      <c r="M79" s="28" t="s">
        <v>1460</v>
      </c>
      <c r="N79" s="35">
        <v>81007</v>
      </c>
      <c r="O79" s="28">
        <v>3</v>
      </c>
      <c r="P79" s="35">
        <v>81008</v>
      </c>
      <c r="Q79" s="28">
        <v>8</v>
      </c>
      <c r="R79" s="24" t="str">
        <f t="shared" si="13"/>
        <v>&lt;Mission Id="81004" Name="MissionName81004" Background="Home_hallowmas__bg_04" Model="81004" NimIcon="" QuestId="20081" dailyGoalPercent="0.5" AwardCoin="50" BGM="hallowmas_bgm" Sound="hallowmas_effect" WaterDrop="03ShouGu" WaterDropAudio="water_drop_down_81004"&gt;&lt;TreasureBox BoxId="81007" Height="3" /&gt;&lt;TreasureBox BoxId="81008" Height="8" /&gt;&lt;/Mission&gt;</v>
      </c>
      <c r="S79" s="14"/>
    </row>
    <row r="80" spans="1:19">
      <c r="A80" s="37"/>
      <c r="B80" s="33">
        <v>82001</v>
      </c>
      <c r="C80" s="35" t="str">
        <f t="shared" si="14"/>
        <v>MissionName82001</v>
      </c>
      <c r="D80" s="35" t="s">
        <v>1461</v>
      </c>
      <c r="E80" s="33">
        <v>82002</v>
      </c>
      <c r="F80" s="35"/>
      <c r="G80" s="33">
        <v>20086</v>
      </c>
      <c r="H80" s="36">
        <v>0.5</v>
      </c>
      <c r="I80" s="36">
        <v>50</v>
      </c>
      <c r="J80" s="27" t="s">
        <v>1462</v>
      </c>
      <c r="K80" s="28"/>
      <c r="L80" s="28"/>
      <c r="M80" s="28"/>
      <c r="N80" s="35">
        <v>81009</v>
      </c>
      <c r="O80" s="28">
        <v>3</v>
      </c>
      <c r="P80" s="35">
        <v>81010</v>
      </c>
      <c r="Q80" s="28">
        <v>8</v>
      </c>
      <c r="R80" s="24" t="str">
        <f t="shared" si="13"/>
        <v>&lt;Mission Id="82001" Name="MissionName82001" Background="Home_christmas_bg_01" Model="82002" NimIcon="" QuestId="20086" dailyGoalPercent="0.5" AwardCoin="50" BGM="xmas_bgm" Sound="" WaterDrop="" WaterDropAudio=""&gt;&lt;TreasureBox BoxId="81009" Height="3" /&gt;&lt;TreasureBox BoxId="81010" Height="8" /&gt;&lt;/Mission&gt;</v>
      </c>
      <c r="S80" s="14"/>
    </row>
    <row r="81" spans="1:19">
      <c r="A81" s="37"/>
      <c r="B81" s="33">
        <v>82002</v>
      </c>
      <c r="C81" s="35" t="str">
        <f t="shared" si="14"/>
        <v>MissionName82002</v>
      </c>
      <c r="D81" s="35" t="s">
        <v>1463</v>
      </c>
      <c r="E81" s="33">
        <v>82001</v>
      </c>
      <c r="F81" s="35"/>
      <c r="G81" s="33">
        <v>20087</v>
      </c>
      <c r="H81" s="36">
        <v>0.5</v>
      </c>
      <c r="I81" s="36">
        <v>50</v>
      </c>
      <c r="J81" s="27" t="s">
        <v>1462</v>
      </c>
      <c r="K81" s="28"/>
      <c r="L81" s="28"/>
      <c r="M81" s="28"/>
      <c r="N81" s="35">
        <v>81011</v>
      </c>
      <c r="O81" s="28">
        <v>3</v>
      </c>
      <c r="P81" s="35">
        <v>81012</v>
      </c>
      <c r="Q81" s="28">
        <v>8</v>
      </c>
      <c r="R81" s="24" t="str">
        <f t="shared" si="13"/>
        <v>&lt;Mission Id="82002" Name="MissionName82002" Background="Home_christmas_bg_02" Model="82001" NimIcon="" QuestId="20087" dailyGoalPercent="0.5" AwardCoin="50" BGM="xmas_bgm" Sound="" WaterDrop="" WaterDropAudio=""&gt;&lt;TreasureBox BoxId="81011" Height="3" /&gt;&lt;TreasureBox BoxId="81012" Height="8" /&gt;&lt;/Mission&gt;</v>
      </c>
      <c r="S81" s="14"/>
    </row>
    <row r="82" spans="1:19">
      <c r="A82" s="37"/>
      <c r="B82" s="33">
        <v>82003</v>
      </c>
      <c r="C82" s="35" t="str">
        <f t="shared" si="14"/>
        <v>MissionName82003</v>
      </c>
      <c r="D82" s="35" t="s">
        <v>1464</v>
      </c>
      <c r="E82" s="33">
        <v>82003</v>
      </c>
      <c r="F82" s="35"/>
      <c r="G82" s="33">
        <v>20088</v>
      </c>
      <c r="H82" s="36">
        <v>0.5</v>
      </c>
      <c r="I82" s="36">
        <v>50</v>
      </c>
      <c r="J82" s="27" t="s">
        <v>1462</v>
      </c>
      <c r="K82" s="28"/>
      <c r="L82" s="28"/>
      <c r="M82" s="28"/>
      <c r="N82" s="35">
        <v>81013</v>
      </c>
      <c r="O82" s="28">
        <v>3</v>
      </c>
      <c r="P82" s="35">
        <v>81014</v>
      </c>
      <c r="Q82" s="28">
        <v>8</v>
      </c>
      <c r="R82" s="24" t="str">
        <f t="shared" si="13"/>
        <v>&lt;Mission Id="82003" Name="MissionName82003" Background="Home_christmas_bg_03" Model="82003" NimIcon="" QuestId="20088" dailyGoalPercent="0.5" AwardCoin="50" BGM="xmas_bgm" Sound="" WaterDrop="" WaterDropAudio=""&gt;&lt;TreasureBox BoxId="81013" Height="3" /&gt;&lt;TreasureBox BoxId="81014" Height="8" /&gt;&lt;/Mission&gt;</v>
      </c>
      <c r="S82" s="14"/>
    </row>
    <row r="83" spans="1:19">
      <c r="A83" s="37"/>
      <c r="B83" s="33">
        <v>82004</v>
      </c>
      <c r="C83" s="35" t="str">
        <f t="shared" si="14"/>
        <v>MissionName82004</v>
      </c>
      <c r="D83" s="35" t="s">
        <v>1465</v>
      </c>
      <c r="E83" s="33">
        <v>82001</v>
      </c>
      <c r="F83" s="35"/>
      <c r="G83" s="33">
        <v>20089</v>
      </c>
      <c r="H83" s="36">
        <v>0.5</v>
      </c>
      <c r="I83" s="36">
        <v>50</v>
      </c>
      <c r="J83" s="27" t="s">
        <v>1462</v>
      </c>
      <c r="K83" s="28"/>
      <c r="L83" s="28"/>
      <c r="M83" s="28"/>
      <c r="N83" s="35">
        <v>81015</v>
      </c>
      <c r="O83" s="28">
        <v>3</v>
      </c>
      <c r="P83" s="35">
        <v>81016</v>
      </c>
      <c r="Q83" s="28">
        <v>8</v>
      </c>
      <c r="R83" s="24" t="str">
        <f t="shared" si="13"/>
        <v>&lt;Mission Id="82004" Name="MissionName82004" Background="Home_christmas_bg_04" Model="82001" NimIcon="" QuestId="20089" dailyGoalPercent="0.5" AwardCoin="50" BGM="xmas_bgm" Sound="" WaterDrop="" WaterDropAudio=""&gt;&lt;TreasureBox BoxId="81015" Height="3" /&gt;&lt;TreasureBox BoxId="81016" Height="8" /&gt;&lt;/Mission&gt;</v>
      </c>
      <c r="S83" s="14"/>
    </row>
    <row r="84" spans="1:19">
      <c r="A84" s="38"/>
      <c r="B84" s="33">
        <v>83001</v>
      </c>
      <c r="C84" s="35" t="str">
        <f t="shared" si="14"/>
        <v>MissionName83001</v>
      </c>
      <c r="D84" s="35" t="s">
        <v>1466</v>
      </c>
      <c r="E84" s="27">
        <v>83001</v>
      </c>
      <c r="F84" s="35"/>
      <c r="G84" s="33">
        <v>20090</v>
      </c>
      <c r="H84" s="36">
        <v>0.5</v>
      </c>
      <c r="I84" s="36">
        <v>50</v>
      </c>
      <c r="J84" s="41"/>
      <c r="K84" s="28"/>
      <c r="L84" s="28"/>
      <c r="M84" s="28"/>
      <c r="N84" s="35">
        <v>81017</v>
      </c>
      <c r="O84" s="28">
        <v>3</v>
      </c>
      <c r="P84" s="35">
        <v>81018</v>
      </c>
      <c r="Q84" s="28">
        <v>8</v>
      </c>
      <c r="R84" s="24" t="str">
        <f t="shared" ref="R84:R87" si="15">IF(B84&lt;&gt;"","&lt;Mission Id="""&amp;B84&amp;""" Name="""&amp;C84&amp;""" Background="""&amp;D84&amp;""" Model="""&amp;E84&amp;""" NimIcon="""&amp;F84&amp;""" QuestId="""&amp;G84&amp;""" dailyGoalPercent="""&amp;H84&amp;""" AwardCoin="""&amp;I84&amp;""" BGM="""&amp;J84&amp;""" Sound="""&amp;K84&amp;""" WaterDrop="""&amp;L84&amp;""" WaterDropAudio="""&amp;M84&amp;"""&gt;"&amp;CHAR(10)&amp;"  &lt;TreasureBox BoxId="""&amp;N84&amp;""" Height="""&amp;O84&amp;""" /&gt;"&amp;CHAR(10)&amp;"  &lt;TreasureBox BoxId="""&amp;P84&amp;""" Height="""&amp;Q84&amp;""" /&gt;"&amp;CHAR(10)&amp;"&lt;/Mission&gt;","")</f>
        <v>&lt;Mission Id="83001" Name="MissionName83001" Background="Home_mouseyear_bg_01" Model="83001" NimIcon="" QuestId="20090" dailyGoalPercent="0.5" AwardCoin="50" BGM="" Sound="" WaterDrop="" WaterDropAudio=""&gt;&lt;TreasureBox BoxId="81017" Height="3" /&gt;&lt;TreasureBox BoxId="81018" Height="8" /&gt;&lt;/Mission&gt;</v>
      </c>
      <c r="S84" s="14"/>
    </row>
    <row r="85" spans="1:19">
      <c r="A85" s="38"/>
      <c r="B85" s="33">
        <v>83002</v>
      </c>
      <c r="C85" s="35" t="str">
        <f t="shared" si="14"/>
        <v>MissionName83002</v>
      </c>
      <c r="D85" s="35" t="s">
        <v>1467</v>
      </c>
      <c r="E85" s="27">
        <v>83002</v>
      </c>
      <c r="F85" s="35"/>
      <c r="G85" s="33">
        <v>20091</v>
      </c>
      <c r="H85" s="36">
        <v>0.5</v>
      </c>
      <c r="I85" s="36">
        <v>50</v>
      </c>
      <c r="J85" s="41"/>
      <c r="K85" s="28"/>
      <c r="L85" s="28"/>
      <c r="M85" s="28"/>
      <c r="N85" s="35">
        <v>81019</v>
      </c>
      <c r="O85" s="28">
        <v>3</v>
      </c>
      <c r="P85" s="35">
        <v>81020</v>
      </c>
      <c r="Q85" s="28">
        <v>8</v>
      </c>
      <c r="R85" s="24" t="str">
        <f t="shared" si="15"/>
        <v>&lt;Mission Id="83002" Name="MissionName83002" Background="Home_mouseyear_bg_02" Model="83002" NimIcon="" QuestId="20091" dailyGoalPercent="0.5" AwardCoin="50" BGM="" Sound="" WaterDrop="" WaterDropAudio=""&gt;&lt;TreasureBox BoxId="81019" Height="3" /&gt;&lt;TreasureBox BoxId="81020" Height="8" /&gt;&lt;/Mission&gt;</v>
      </c>
      <c r="S85" s="14"/>
    </row>
    <row r="86" spans="1:19">
      <c r="A86" s="38"/>
      <c r="B86" s="33">
        <v>83003</v>
      </c>
      <c r="C86" s="35" t="str">
        <f t="shared" si="14"/>
        <v>MissionName83003</v>
      </c>
      <c r="D86" s="35" t="s">
        <v>1468</v>
      </c>
      <c r="E86" s="27">
        <v>83001</v>
      </c>
      <c r="F86" s="35"/>
      <c r="G86" s="33">
        <v>20092</v>
      </c>
      <c r="H86" s="36">
        <v>0.5</v>
      </c>
      <c r="I86" s="36">
        <v>50</v>
      </c>
      <c r="J86" s="41"/>
      <c r="K86" s="28"/>
      <c r="L86" s="28"/>
      <c r="M86" s="28"/>
      <c r="N86" s="35">
        <v>81021</v>
      </c>
      <c r="O86" s="28">
        <v>3</v>
      </c>
      <c r="P86" s="35">
        <v>81022</v>
      </c>
      <c r="Q86" s="28">
        <v>8</v>
      </c>
      <c r="R86" s="24" t="str">
        <f t="shared" si="15"/>
        <v>&lt;Mission Id="83003" Name="MissionName83003" Background="Home_mouseyear_bg_03" Model="83001" NimIcon="" QuestId="20092" dailyGoalPercent="0.5" AwardCoin="50" BGM="" Sound="" WaterDrop="" WaterDropAudio=""&gt;&lt;TreasureBox BoxId="81021" Height="3" /&gt;&lt;TreasureBox BoxId="81022" Height="8" /&gt;&lt;/Mission&gt;</v>
      </c>
      <c r="S86" s="14"/>
    </row>
    <row r="87" spans="1:19">
      <c r="A87" s="38"/>
      <c r="B87" s="33">
        <v>83004</v>
      </c>
      <c r="C87" s="35" t="str">
        <f t="shared" si="14"/>
        <v>MissionName83004</v>
      </c>
      <c r="D87" s="35" t="s">
        <v>1469</v>
      </c>
      <c r="E87" s="27">
        <v>83002</v>
      </c>
      <c r="F87" s="35"/>
      <c r="G87" s="33">
        <v>20093</v>
      </c>
      <c r="H87" s="36">
        <v>0.5</v>
      </c>
      <c r="I87" s="36">
        <v>50</v>
      </c>
      <c r="J87" s="41"/>
      <c r="K87" s="28"/>
      <c r="L87" s="28"/>
      <c r="M87" s="28"/>
      <c r="N87" s="35">
        <v>81023</v>
      </c>
      <c r="O87" s="28">
        <v>3</v>
      </c>
      <c r="P87" s="35">
        <v>81024</v>
      </c>
      <c r="Q87" s="28">
        <v>8</v>
      </c>
      <c r="R87" s="24" t="str">
        <f t="shared" si="15"/>
        <v>&lt;Mission Id="83004" Name="MissionName83004" Background="Home_mouseyear_bg_04" Model="83002" NimIcon="" QuestId="20093" dailyGoalPercent="0.5" AwardCoin="50" BGM="" Sound="" WaterDrop="" WaterDropAudio=""&gt;&lt;TreasureBox BoxId="81023" Height="3" /&gt;&lt;TreasureBox BoxId="81024" Height="8" /&gt;&lt;/Mission&gt;</v>
      </c>
      <c r="S87" s="14"/>
    </row>
    <row r="88" spans="1:19">
      <c r="A88" s="39"/>
      <c r="B88" s="33">
        <v>91001</v>
      </c>
      <c r="C88" s="35" t="str">
        <f t="shared" si="14"/>
        <v>MissionName91001</v>
      </c>
      <c r="D88" s="35" t="s">
        <v>1470</v>
      </c>
      <c r="E88" s="33">
        <v>91001</v>
      </c>
      <c r="F88" s="35"/>
      <c r="G88" s="33">
        <v>20074</v>
      </c>
      <c r="H88" s="36">
        <v>0.5</v>
      </c>
      <c r="I88" s="36">
        <v>50</v>
      </c>
      <c r="J88" s="27"/>
      <c r="K88" s="28"/>
      <c r="L88" s="28"/>
      <c r="M88" s="28"/>
      <c r="N88" s="28">
        <v>91001</v>
      </c>
      <c r="O88" s="28">
        <v>3</v>
      </c>
      <c r="P88" s="28">
        <v>91002</v>
      </c>
      <c r="Q88" s="28">
        <v>8</v>
      </c>
      <c r="R88" s="24" t="str">
        <f t="shared" si="7"/>
        <v>&lt;Mission Id="91001" Name="MissionName91001" Background="Home_Backgrond_nationalday_01" Model="91001" NimIcon="" QuestId="20074" dailyGoalPercent="0.5" AwardCoin="50" BGM="" Sound="" WaterDrop="" WaterDropAudio=""&gt;&lt;TreasureBox BoxId="91001" Height="3" /&gt;&lt;TreasureBox BoxId="91002" Height="8" /&gt;&lt;/Mission&gt;</v>
      </c>
      <c r="S88" s="14"/>
    </row>
    <row r="89" spans="1:19">
      <c r="A89" s="39"/>
      <c r="B89" s="33">
        <v>91002</v>
      </c>
      <c r="C89" s="35" t="str">
        <f t="shared" ref="C89:C92" si="16">"MissionName"&amp;B89</f>
        <v>MissionName91002</v>
      </c>
      <c r="D89" s="35" t="s">
        <v>1471</v>
      </c>
      <c r="E89" s="33">
        <v>91001</v>
      </c>
      <c r="F89" s="35"/>
      <c r="G89" s="33">
        <v>20075</v>
      </c>
      <c r="H89" s="36">
        <v>0.5</v>
      </c>
      <c r="I89" s="36">
        <v>50</v>
      </c>
      <c r="J89" s="27"/>
      <c r="K89" s="28"/>
      <c r="L89" s="28"/>
      <c r="M89" s="28"/>
      <c r="N89" s="28">
        <v>91003</v>
      </c>
      <c r="O89" s="28">
        <v>3</v>
      </c>
      <c r="P89" s="28">
        <v>91004</v>
      </c>
      <c r="Q89" s="28">
        <v>8</v>
      </c>
      <c r="R89" s="24" t="str">
        <f t="shared" si="7"/>
        <v>&lt;Mission Id="91002" Name="MissionName91002" Background="Home_Backgrond_nationalday_02" Model="91001" NimIcon="" QuestId="20075" dailyGoalPercent="0.5" AwardCoin="50" BGM="" Sound="" WaterDrop="" WaterDropAudio=""&gt;&lt;TreasureBox BoxId="91003" Height="3" /&gt;&lt;TreasureBox BoxId="91004" Height="8" /&gt;&lt;/Mission&gt;</v>
      </c>
      <c r="S89" s="14"/>
    </row>
    <row r="90" spans="1:19">
      <c r="A90" s="39"/>
      <c r="B90" s="33">
        <v>91003</v>
      </c>
      <c r="C90" s="35" t="str">
        <f t="shared" si="16"/>
        <v>MissionName91003</v>
      </c>
      <c r="D90" s="35" t="s">
        <v>1472</v>
      </c>
      <c r="E90" s="33">
        <v>91001</v>
      </c>
      <c r="F90" s="35"/>
      <c r="G90" s="33">
        <v>20076</v>
      </c>
      <c r="H90" s="36">
        <v>0.5</v>
      </c>
      <c r="I90" s="36">
        <v>50</v>
      </c>
      <c r="J90" s="27"/>
      <c r="K90" s="28"/>
      <c r="L90" s="28"/>
      <c r="M90" s="28"/>
      <c r="N90" s="28">
        <v>91005</v>
      </c>
      <c r="O90" s="28">
        <v>3</v>
      </c>
      <c r="P90" s="28">
        <v>91006</v>
      </c>
      <c r="Q90" s="28">
        <v>8</v>
      </c>
      <c r="R90" s="24" t="str">
        <f t="shared" si="7"/>
        <v>&lt;Mission Id="91003" Name="MissionName91003" Background="Home_Backgrond_nationalday_03" Model="91001" NimIcon="" QuestId="20076" dailyGoalPercent="0.5" AwardCoin="50" BGM="" Sound="" WaterDrop="" WaterDropAudio=""&gt;&lt;TreasureBox BoxId="91005" Height="3" /&gt;&lt;TreasureBox BoxId="91006" Height="8" /&gt;&lt;/Mission&gt;</v>
      </c>
      <c r="S90" s="14"/>
    </row>
    <row r="91" spans="1:19">
      <c r="A91" s="39"/>
      <c r="B91" s="33">
        <v>91004</v>
      </c>
      <c r="C91" s="35" t="str">
        <f t="shared" si="16"/>
        <v>MissionName91004</v>
      </c>
      <c r="D91" s="35" t="s">
        <v>1473</v>
      </c>
      <c r="E91" s="33">
        <v>91001</v>
      </c>
      <c r="F91" s="35"/>
      <c r="G91" s="33">
        <v>20077</v>
      </c>
      <c r="H91" s="36">
        <v>0.5</v>
      </c>
      <c r="I91" s="36">
        <v>50</v>
      </c>
      <c r="J91" s="27"/>
      <c r="K91" s="28"/>
      <c r="L91" s="28"/>
      <c r="M91" s="28"/>
      <c r="N91" s="28">
        <v>91007</v>
      </c>
      <c r="O91" s="28">
        <v>3</v>
      </c>
      <c r="P91" s="28">
        <v>91008</v>
      </c>
      <c r="Q91" s="28">
        <v>8</v>
      </c>
      <c r="R91" s="24" t="str">
        <f t="shared" si="7"/>
        <v>&lt;Mission Id="91004" Name="MissionName91004" Background="Home_Backgrond_nationalday_04" Model="91001" NimIcon="" QuestId="20077" dailyGoalPercent="0.5" AwardCoin="50" BGM="" Sound="" WaterDrop="" WaterDropAudio=""&gt;&lt;TreasureBox BoxId="91007" Height="3" /&gt;&lt;TreasureBox BoxId="91008" Height="8" /&gt;&lt;/Mission&gt;</v>
      </c>
      <c r="S91" s="14"/>
    </row>
    <row r="92" spans="1:19">
      <c r="A92" s="40"/>
      <c r="B92" s="33">
        <v>92001</v>
      </c>
      <c r="C92" s="35" t="str">
        <f t="shared" si="16"/>
        <v>MissionName92001</v>
      </c>
      <c r="D92" s="35" t="s">
        <v>1474</v>
      </c>
      <c r="E92" s="33">
        <v>92001</v>
      </c>
      <c r="F92" s="35"/>
      <c r="G92" s="33">
        <v>20082</v>
      </c>
      <c r="H92" s="36">
        <v>0.5</v>
      </c>
      <c r="I92" s="36">
        <v>50</v>
      </c>
      <c r="J92" s="27"/>
      <c r="K92" s="28"/>
      <c r="L92" s="28"/>
      <c r="M92" s="28"/>
      <c r="N92" s="35">
        <v>91009</v>
      </c>
      <c r="O92" s="28">
        <v>3</v>
      </c>
      <c r="P92" s="35">
        <v>91010</v>
      </c>
      <c r="Q92" s="28">
        <v>8</v>
      </c>
      <c r="R92" s="24" t="str">
        <f t="shared" si="7"/>
        <v>&lt;Mission Id="92001" Name="MissionName92001" Background="Home_Backgrond_hfairy_tale_bg_01" Model="92001" NimIcon="" QuestId="20082" dailyGoalPercent="0.5" AwardCoin="50" BGM="" Sound="" WaterDrop="" WaterDropAudio=""&gt;&lt;TreasureBox BoxId="91009" Height="3" /&gt;&lt;TreasureBox BoxId="91010" Height="8" /&gt;&lt;/Mission&gt;</v>
      </c>
      <c r="S92" s="14"/>
    </row>
    <row r="93" spans="1:19">
      <c r="A93" s="40"/>
      <c r="B93" s="33">
        <v>92002</v>
      </c>
      <c r="C93" s="35" t="str">
        <f t="shared" ref="C93:C96" si="17">"MissionName"&amp;B93</f>
        <v>MissionName92002</v>
      </c>
      <c r="D93" s="35" t="s">
        <v>1475</v>
      </c>
      <c r="E93" s="33">
        <v>92002</v>
      </c>
      <c r="F93" s="35"/>
      <c r="G93" s="33">
        <v>20083</v>
      </c>
      <c r="H93" s="36">
        <v>0.5</v>
      </c>
      <c r="I93" s="36">
        <v>50</v>
      </c>
      <c r="J93" s="27"/>
      <c r="K93" s="28"/>
      <c r="L93" s="28"/>
      <c r="M93" s="28"/>
      <c r="N93" s="35">
        <v>91011</v>
      </c>
      <c r="O93" s="28">
        <v>3</v>
      </c>
      <c r="P93" s="35">
        <v>91012</v>
      </c>
      <c r="Q93" s="28">
        <v>8</v>
      </c>
      <c r="R93" s="24" t="str">
        <f t="shared" si="7"/>
        <v>&lt;Mission Id="92002" Name="MissionName92002" Background="Home_Backgrond_hfairy_tale_bg_02" Model="92002" NimIcon="" QuestId="20083" dailyGoalPercent="0.5" AwardCoin="50" BGM="" Sound="" WaterDrop="" WaterDropAudio=""&gt;&lt;TreasureBox BoxId="91011" Height="3" /&gt;&lt;TreasureBox BoxId="91012" Height="8" /&gt;&lt;/Mission&gt;</v>
      </c>
      <c r="S93" s="14"/>
    </row>
    <row r="94" spans="1:19">
      <c r="A94" s="40"/>
      <c r="B94" s="33">
        <v>92003</v>
      </c>
      <c r="C94" s="35" t="str">
        <f t="shared" si="17"/>
        <v>MissionName92003</v>
      </c>
      <c r="D94" s="35" t="s">
        <v>1476</v>
      </c>
      <c r="E94" s="33">
        <v>92003</v>
      </c>
      <c r="F94" s="35"/>
      <c r="G94" s="33">
        <v>20084</v>
      </c>
      <c r="H94" s="36">
        <v>0.5</v>
      </c>
      <c r="I94" s="36">
        <v>50</v>
      </c>
      <c r="J94" s="27"/>
      <c r="K94" s="28"/>
      <c r="L94" s="28"/>
      <c r="M94" s="28"/>
      <c r="N94" s="35">
        <v>91013</v>
      </c>
      <c r="O94" s="28">
        <v>3</v>
      </c>
      <c r="P94" s="35">
        <v>91014</v>
      </c>
      <c r="Q94" s="28">
        <v>8</v>
      </c>
      <c r="R94" s="24" t="str">
        <f t="shared" si="7"/>
        <v>&lt;Mission Id="92003" Name="MissionName92003" Background="Home_Backgrond_hfairy_tale_bg_03" Model="92003" NimIcon="" QuestId="20084" dailyGoalPercent="0.5" AwardCoin="50" BGM="" Sound="" WaterDrop="" WaterDropAudio=""&gt;&lt;TreasureBox BoxId="91013" Height="3" /&gt;&lt;TreasureBox BoxId="91014" Height="8" /&gt;&lt;/Mission&gt;</v>
      </c>
      <c r="S94" s="14"/>
    </row>
    <row r="95" spans="1:19">
      <c r="A95" s="40"/>
      <c r="B95" s="33">
        <v>92004</v>
      </c>
      <c r="C95" s="35" t="str">
        <f t="shared" si="17"/>
        <v>MissionName92004</v>
      </c>
      <c r="D95" s="35" t="s">
        <v>1477</v>
      </c>
      <c r="E95" s="33">
        <v>92004</v>
      </c>
      <c r="F95" s="35"/>
      <c r="G95" s="33">
        <v>20085</v>
      </c>
      <c r="H95" s="36">
        <v>0.5</v>
      </c>
      <c r="I95" s="36">
        <v>50</v>
      </c>
      <c r="J95" s="27"/>
      <c r="K95" s="28"/>
      <c r="L95" s="28"/>
      <c r="M95" s="28"/>
      <c r="N95" s="35">
        <v>91015</v>
      </c>
      <c r="O95" s="28">
        <v>3</v>
      </c>
      <c r="P95" s="35">
        <v>91016</v>
      </c>
      <c r="Q95" s="28">
        <v>8</v>
      </c>
      <c r="R95" s="24" t="str">
        <f t="shared" si="7"/>
        <v>&lt;Mission Id="92004" Name="MissionName92004" Background="Home_Backgrond_hfairy_tale_bg_04" Model="92004" NimIcon="" QuestId="20085" dailyGoalPercent="0.5" AwardCoin="50" BGM="" Sound="" WaterDrop="" WaterDropAudio=""&gt;&lt;TreasureBox BoxId="91015" Height="3" /&gt;&lt;TreasureBox BoxId="91016" Height="8" /&gt;&lt;/Mission&gt;</v>
      </c>
      <c r="S95" s="14"/>
    </row>
    <row r="96" spans="1:19">
      <c r="A96" s="170"/>
      <c r="B96" s="33">
        <v>93001</v>
      </c>
      <c r="C96" s="35" t="str">
        <f t="shared" si="17"/>
        <v>MissionName93001</v>
      </c>
      <c r="D96" s="35" t="s">
        <v>2503</v>
      </c>
      <c r="E96" s="33">
        <v>93001</v>
      </c>
      <c r="F96" s="35"/>
      <c r="G96" s="33">
        <v>20094</v>
      </c>
      <c r="H96" s="36">
        <v>0.5</v>
      </c>
      <c r="I96" s="36">
        <v>50</v>
      </c>
      <c r="J96" s="27"/>
      <c r="K96" s="28"/>
      <c r="L96" s="28"/>
      <c r="M96" s="28"/>
      <c r="N96" s="35">
        <v>91017</v>
      </c>
      <c r="O96" s="28">
        <v>3</v>
      </c>
      <c r="P96" s="35">
        <v>91018</v>
      </c>
      <c r="Q96" s="28">
        <v>8</v>
      </c>
      <c r="R96" s="24" t="str">
        <f t="shared" ref="R96:R99" si="18">IF(B96&lt;&gt;"","&lt;Mission Id="""&amp;B96&amp;""" Name="""&amp;C96&amp;""" Background="""&amp;D96&amp;""" Model="""&amp;E96&amp;""" NimIcon="""&amp;F96&amp;""" QuestId="""&amp;G96&amp;""" dailyGoalPercent="""&amp;H96&amp;""" AwardCoin="""&amp;I96&amp;""" BGM="""&amp;J96&amp;""" Sound="""&amp;K96&amp;""" WaterDrop="""&amp;L96&amp;""" WaterDropAudio="""&amp;M96&amp;"""&gt;"&amp;CHAR(10)&amp;"  &lt;TreasureBox BoxId="""&amp;N96&amp;""" Height="""&amp;O96&amp;""" /&gt;"&amp;CHAR(10)&amp;"  &lt;TreasureBox BoxId="""&amp;P96&amp;""" Height="""&amp;Q96&amp;""" /&gt;"&amp;CHAR(10)&amp;"&lt;/Mission&gt;","")</f>
        <v>&lt;Mission Id="93001" Name="MissionName93001" Background="EARTH_Japan_bg01" Model="93001" NimIcon="" QuestId="20094" dailyGoalPercent="0.5" AwardCoin="50" BGM="" Sound="" WaterDrop="" WaterDropAudio=""&gt;&lt;TreasureBox BoxId="91017" Height="3" /&gt;&lt;TreasureBox BoxId="91018" Height="8" /&gt;&lt;/Mission&gt;</v>
      </c>
      <c r="S96" s="14"/>
    </row>
    <row r="97" spans="1:19">
      <c r="A97" s="170"/>
      <c r="B97" s="33">
        <v>93002</v>
      </c>
      <c r="C97" s="35" t="str">
        <f t="shared" ref="C97:C99" si="19">"MissionName"&amp;B97</f>
        <v>MissionName93002</v>
      </c>
      <c r="D97" s="35" t="s">
        <v>2504</v>
      </c>
      <c r="E97" s="33">
        <v>93001</v>
      </c>
      <c r="F97" s="35"/>
      <c r="G97" s="33">
        <v>20095</v>
      </c>
      <c r="H97" s="36">
        <v>0.5</v>
      </c>
      <c r="I97" s="36">
        <v>50</v>
      </c>
      <c r="J97" s="27"/>
      <c r="K97" s="28"/>
      <c r="L97" s="28"/>
      <c r="M97" s="28"/>
      <c r="N97" s="35">
        <v>91019</v>
      </c>
      <c r="O97" s="28">
        <v>3</v>
      </c>
      <c r="P97" s="35">
        <v>91020</v>
      </c>
      <c r="Q97" s="28">
        <v>8</v>
      </c>
      <c r="R97" s="24" t="str">
        <f t="shared" si="18"/>
        <v>&lt;Mission Id="93002" Name="MissionName93002" Background="EARTH_Japan_bg02" Model="93001" NimIcon="" QuestId="20095" dailyGoalPercent="0.5" AwardCoin="50" BGM="" Sound="" WaterDrop="" WaterDropAudio=""&gt;&lt;TreasureBox BoxId="91019" Height="3" /&gt;&lt;TreasureBox BoxId="91020" Height="8" /&gt;&lt;/Mission&gt;</v>
      </c>
      <c r="S97" s="14"/>
    </row>
    <row r="98" spans="1:19">
      <c r="A98" s="170"/>
      <c r="B98" s="33">
        <v>93003</v>
      </c>
      <c r="C98" s="35" t="str">
        <f t="shared" si="19"/>
        <v>MissionName93003</v>
      </c>
      <c r="D98" s="35" t="s">
        <v>2505</v>
      </c>
      <c r="E98" s="33">
        <v>93001</v>
      </c>
      <c r="F98" s="35"/>
      <c r="G98" s="33">
        <v>20096</v>
      </c>
      <c r="H98" s="36">
        <v>0.5</v>
      </c>
      <c r="I98" s="36">
        <v>50</v>
      </c>
      <c r="J98" s="27"/>
      <c r="K98" s="28"/>
      <c r="L98" s="28"/>
      <c r="M98" s="28"/>
      <c r="N98" s="35">
        <v>91021</v>
      </c>
      <c r="O98" s="28">
        <v>3</v>
      </c>
      <c r="P98" s="35">
        <v>91022</v>
      </c>
      <c r="Q98" s="28">
        <v>8</v>
      </c>
      <c r="R98" s="24" t="str">
        <f t="shared" si="18"/>
        <v>&lt;Mission Id="93003" Name="MissionName93003" Background="EARTH_Japan_bg03" Model="93001" NimIcon="" QuestId="20096" dailyGoalPercent="0.5" AwardCoin="50" BGM="" Sound="" WaterDrop="" WaterDropAudio=""&gt;&lt;TreasureBox BoxId="91021" Height="3" /&gt;&lt;TreasureBox BoxId="91022" Height="8" /&gt;&lt;/Mission&gt;</v>
      </c>
      <c r="S98" s="14"/>
    </row>
    <row r="99" spans="1:19">
      <c r="A99" s="170"/>
      <c r="B99" s="33">
        <v>93004</v>
      </c>
      <c r="C99" s="35" t="str">
        <f t="shared" si="19"/>
        <v>MissionName93004</v>
      </c>
      <c r="D99" s="35" t="s">
        <v>2506</v>
      </c>
      <c r="E99" s="33">
        <v>93001</v>
      </c>
      <c r="F99" s="35"/>
      <c r="G99" s="33">
        <v>20097</v>
      </c>
      <c r="H99" s="36">
        <v>0.5</v>
      </c>
      <c r="I99" s="36">
        <v>50</v>
      </c>
      <c r="J99" s="27"/>
      <c r="K99" s="28"/>
      <c r="L99" s="28"/>
      <c r="M99" s="28"/>
      <c r="N99" s="35">
        <v>91023</v>
      </c>
      <c r="O99" s="28">
        <v>3</v>
      </c>
      <c r="P99" s="35">
        <v>91024</v>
      </c>
      <c r="Q99" s="28">
        <v>8</v>
      </c>
      <c r="R99" s="24" t="str">
        <f t="shared" si="18"/>
        <v>&lt;Mission Id="93004" Name="MissionName93004" Background="EARTH_Japan_bg04" Model="93001" NimIcon="" QuestId="20097" dailyGoalPercent="0.5" AwardCoin="50" BGM="" Sound="" WaterDrop="" WaterDropAudio=""&gt;&lt;TreasureBox BoxId="91023" Height="3" /&gt;&lt;TreasureBox BoxId="91024" Height="8" /&gt;&lt;/Mission&gt;</v>
      </c>
      <c r="S99" s="14"/>
    </row>
  </sheetData>
  <phoneticPr fontId="16" type="noConversion"/>
  <pageMargins left="0.7" right="0.7" top="0.75" bottom="0.75" header="0.3" footer="0.3"/>
  <pageSetup paperSize="9" orientation="portrait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13" enableFormatConditionsCalculation="0"/>
  <dimension ref="A1:O196"/>
  <sheetViews>
    <sheetView zoomScalePageLayoutView="150" workbookViewId="0">
      <pane ySplit="2" topLeftCell="A163" activePane="bottomLeft" state="frozen"/>
      <selection pane="bottomLeft" activeCell="B197" sqref="B197:N197"/>
    </sheetView>
  </sheetViews>
  <sheetFormatPr defaultColWidth="8.875" defaultRowHeight="12"/>
  <cols>
    <col min="1" max="1" width="1.625" style="177" customWidth="1"/>
    <col min="2" max="2" width="7.125" style="180" bestFit="1" customWidth="1"/>
    <col min="3" max="3" width="9" style="171" bestFit="1" customWidth="1"/>
    <col min="4" max="4" width="9" style="177" hidden="1" customWidth="1"/>
    <col min="5" max="5" width="10.625" style="177" bestFit="1" customWidth="1"/>
    <col min="6" max="6" width="9.875" style="171" bestFit="1" customWidth="1"/>
    <col min="7" max="7" width="9.875" style="190" bestFit="1" customWidth="1"/>
    <col min="8" max="8" width="10.625" style="177" bestFit="1" customWidth="1"/>
    <col min="9" max="9" width="9.875" style="171" bestFit="1" customWidth="1"/>
    <col min="10" max="10" width="9.875" style="190" bestFit="1" customWidth="1"/>
    <col min="11" max="11" width="10.625" style="177" bestFit="1" customWidth="1"/>
    <col min="12" max="12" width="9.875" style="171" bestFit="1" customWidth="1"/>
    <col min="13" max="13" width="9.875" style="190" bestFit="1" customWidth="1"/>
    <col min="14" max="14" width="90.875" style="177" bestFit="1" customWidth="1"/>
    <col min="15" max="16384" width="8.875" style="177"/>
  </cols>
  <sheetData>
    <row r="1" spans="1:14" ht="13.5" customHeight="1">
      <c r="A1" s="204"/>
      <c r="B1" s="239" t="s">
        <v>639</v>
      </c>
      <c r="C1" s="239" t="s">
        <v>1</v>
      </c>
      <c r="D1" s="204"/>
      <c r="E1" s="236" t="s">
        <v>2522</v>
      </c>
      <c r="F1" s="236"/>
      <c r="G1" s="236"/>
      <c r="H1" s="237" t="s">
        <v>2523</v>
      </c>
      <c r="I1" s="237"/>
      <c r="J1" s="237"/>
      <c r="K1" s="238" t="s">
        <v>2524</v>
      </c>
      <c r="L1" s="238"/>
      <c r="M1" s="238"/>
      <c r="N1" s="235" t="s">
        <v>13</v>
      </c>
    </row>
    <row r="2" spans="1:14" s="171" customFormat="1">
      <c r="A2" s="205"/>
      <c r="B2" s="239"/>
      <c r="C2" s="239"/>
      <c r="D2" s="206" t="s">
        <v>2</v>
      </c>
      <c r="E2" s="206" t="s">
        <v>1478</v>
      </c>
      <c r="F2" s="206" t="s">
        <v>2510</v>
      </c>
      <c r="G2" s="207" t="s">
        <v>1479</v>
      </c>
      <c r="H2" s="206" t="s">
        <v>1478</v>
      </c>
      <c r="I2" s="206" t="s">
        <v>2510</v>
      </c>
      <c r="J2" s="207" t="s">
        <v>1479</v>
      </c>
      <c r="K2" s="206" t="s">
        <v>1478</v>
      </c>
      <c r="L2" s="206" t="s">
        <v>2510</v>
      </c>
      <c r="M2" s="207" t="s">
        <v>1479</v>
      </c>
      <c r="N2" s="235"/>
    </row>
    <row r="3" spans="1:14" s="175" customFormat="1">
      <c r="A3" s="172"/>
      <c r="B3" s="173">
        <v>10001</v>
      </c>
      <c r="C3" s="174">
        <v>1</v>
      </c>
      <c r="E3" s="175">
        <v>40001</v>
      </c>
      <c r="F3" s="174">
        <v>0</v>
      </c>
      <c r="G3" s="189">
        <v>1</v>
      </c>
      <c r="I3" s="174"/>
      <c r="J3" s="189"/>
      <c r="L3" s="174"/>
      <c r="M3" s="189"/>
      <c r="N3" s="175" t="str">
        <f>IF(B3&lt;&gt;"","&lt;TreasureBox Id="""&amp;B3&amp;""" Type="""&amp;C3&amp;""" Name="""&amp;D3&amp;"""&gt;"&amp;CHAR(10)&amp;" &lt;Treasure ItemId="""&amp;E3&amp;""" Type="""&amp;F3&amp;""" Value="""&amp;G3&amp;""" /&gt;"&amp;CHAR(10)&amp;IF(H3&lt;&gt;""," &lt;Treasure ItemId="""&amp;H3&amp;""" Type="""&amp;I3&amp;""" Value="""&amp;J3&amp;""" /&gt;"&amp;CHAR(10),"")&amp;IF(K3&lt;&gt;""," &lt;Treasure ItemId="""&amp;K3&amp;""" Type="""&amp;L3&amp;""" Value="""&amp;M3&amp;""" /&gt;"&amp;CHAR(10),"")&amp;"&lt;/TreasureBox&gt;","")</f>
        <v>&lt;TreasureBox Id="10001" Type="1" Name=""&gt;&lt;Treasure ItemId="40001" Type="0" Value="1" /&gt;&lt;/TreasureBox&gt;</v>
      </c>
    </row>
    <row r="4" spans="1:14" s="175" customFormat="1">
      <c r="A4" s="172"/>
      <c r="B4" s="173">
        <v>10002</v>
      </c>
      <c r="C4" s="174">
        <v>1</v>
      </c>
      <c r="E4" s="175">
        <v>40002</v>
      </c>
      <c r="F4" s="174">
        <v>0</v>
      </c>
      <c r="G4" s="189">
        <v>1</v>
      </c>
      <c r="I4" s="174"/>
      <c r="J4" s="189"/>
      <c r="L4" s="174"/>
      <c r="M4" s="189"/>
      <c r="N4" s="175" t="str">
        <f t="shared" ref="N4:N67" si="0">IF(B4&lt;&gt;"","&lt;TreasureBox Id="""&amp;B4&amp;""" Type="""&amp;C4&amp;""" Name="""&amp;D4&amp;"""&gt;"&amp;CHAR(10)&amp;" &lt;Treasure ItemId="""&amp;E4&amp;""" Type="""&amp;F4&amp;""" Value="""&amp;G4&amp;""" /&gt;"&amp;CHAR(10)&amp;IF(H4&lt;&gt;""," &lt;Treasure ItemId="""&amp;H4&amp;""" Type="""&amp;I4&amp;""" Value="""&amp;J4&amp;""" /&gt;"&amp;CHAR(10),"")&amp;IF(K4&lt;&gt;""," &lt;Treasure ItemId="""&amp;K4&amp;""" Type="""&amp;L4&amp;""" Value="""&amp;M4&amp;""" /&gt;"&amp;CHAR(10),"")&amp;"&lt;/TreasureBox&gt;","")</f>
        <v>&lt;TreasureBox Id="10002" Type="1" Name=""&gt;&lt;Treasure ItemId="40002" Type="0" Value="1" /&gt;&lt;/TreasureBox&gt;</v>
      </c>
    </row>
    <row r="5" spans="1:14" s="175" customFormat="1">
      <c r="A5" s="172"/>
      <c r="B5" s="173">
        <v>10003</v>
      </c>
      <c r="C5" s="174">
        <v>1</v>
      </c>
      <c r="E5" s="175">
        <v>40003</v>
      </c>
      <c r="F5" s="174">
        <v>0</v>
      </c>
      <c r="G5" s="189">
        <v>1</v>
      </c>
      <c r="H5" s="175">
        <v>10004</v>
      </c>
      <c r="I5" s="174">
        <v>1</v>
      </c>
      <c r="J5" s="189" t="s">
        <v>2528</v>
      </c>
      <c r="K5" s="175">
        <v>10005</v>
      </c>
      <c r="L5" s="174">
        <v>1</v>
      </c>
      <c r="M5" s="189" t="s">
        <v>2529</v>
      </c>
      <c r="N5" s="175" t="str">
        <f t="shared" si="0"/>
        <v>&lt;TreasureBox Id="10003" Type="1" Name=""&gt;&lt;Treasure ItemId="40003" Type="0" Value="1" /&gt;&lt;Treasure ItemId="10004" Type="1" Value="1" /&gt;&lt;Treasure ItemId="10005" Type="1" Value="1" /&gt;&lt;/TreasureBox&gt;</v>
      </c>
    </row>
    <row r="6" spans="1:14" s="175" customFormat="1">
      <c r="A6" s="172"/>
      <c r="B6" s="173">
        <v>10004</v>
      </c>
      <c r="C6" s="174">
        <v>1</v>
      </c>
      <c r="E6" s="175">
        <v>40004</v>
      </c>
      <c r="F6" s="174">
        <v>0</v>
      </c>
      <c r="G6" s="189">
        <v>1</v>
      </c>
      <c r="H6" s="175">
        <v>10004</v>
      </c>
      <c r="I6" s="174">
        <v>1</v>
      </c>
      <c r="J6" s="189" t="s">
        <v>2534</v>
      </c>
      <c r="K6" s="175">
        <v>10005</v>
      </c>
      <c r="L6" s="174">
        <v>1</v>
      </c>
      <c r="M6" s="189" t="s">
        <v>2535</v>
      </c>
      <c r="N6" s="175" t="str">
        <f t="shared" si="0"/>
        <v>&lt;TreasureBox Id="10004" Type="1" Name=""&gt;&lt;Treasure ItemId="40004" Type="0" Value="1" /&gt;&lt;Treasure ItemId="10004" Type="1" Value="1" /&gt;&lt;Treasure ItemId="10005" Type="1" Value="1" /&gt;&lt;/TreasureBox&gt;</v>
      </c>
    </row>
    <row r="7" spans="1:14" s="175" customFormat="1">
      <c r="A7" s="172"/>
      <c r="B7" s="173">
        <v>10005</v>
      </c>
      <c r="C7" s="174">
        <v>1</v>
      </c>
      <c r="E7" s="175">
        <v>40005</v>
      </c>
      <c r="F7" s="174">
        <v>0</v>
      </c>
      <c r="G7" s="189">
        <v>1</v>
      </c>
      <c r="H7" s="175">
        <v>10004</v>
      </c>
      <c r="I7" s="174">
        <v>1</v>
      </c>
      <c r="J7" s="189" t="s">
        <v>2528</v>
      </c>
      <c r="K7" s="175">
        <v>10005</v>
      </c>
      <c r="L7" s="174">
        <v>1</v>
      </c>
      <c r="M7" s="189" t="s">
        <v>2529</v>
      </c>
      <c r="N7" s="175" t="str">
        <f t="shared" si="0"/>
        <v>&lt;TreasureBox Id="10005" Type="1" Name=""&gt;&lt;Treasure ItemId="40005" Type="0" Value="1" /&gt;&lt;Treasure ItemId="10004" Type="1" Value="1" /&gt;&lt;Treasure ItemId="10005" Type="1" Value="1" /&gt;&lt;/TreasureBox&gt;</v>
      </c>
    </row>
    <row r="8" spans="1:14" s="175" customFormat="1">
      <c r="A8" s="172"/>
      <c r="B8" s="173">
        <v>10006</v>
      </c>
      <c r="C8" s="174">
        <v>1</v>
      </c>
      <c r="E8" s="175">
        <v>40006</v>
      </c>
      <c r="F8" s="174">
        <v>0</v>
      </c>
      <c r="G8" s="189">
        <v>1</v>
      </c>
      <c r="H8" s="175">
        <v>10004</v>
      </c>
      <c r="I8" s="174">
        <v>1</v>
      </c>
      <c r="J8" s="189" t="s">
        <v>2530</v>
      </c>
      <c r="K8" s="175">
        <v>10005</v>
      </c>
      <c r="L8" s="174">
        <v>1</v>
      </c>
      <c r="M8" s="189" t="s">
        <v>2526</v>
      </c>
      <c r="N8" s="175" t="str">
        <f t="shared" si="0"/>
        <v>&lt;TreasureBox Id="10006" Type="1" Name=""&gt;&lt;Treasure ItemId="40006" Type="0" Value="1" /&gt;&lt;Treasure ItemId="10004" Type="1" Value="1-3" /&gt;&lt;Treasure ItemId="10005" Type="1" Value="1-3" /&gt;&lt;/TreasureBox&gt;</v>
      </c>
    </row>
    <row r="9" spans="1:14" s="175" customFormat="1">
      <c r="A9" s="172"/>
      <c r="B9" s="173">
        <v>10007</v>
      </c>
      <c r="C9" s="174">
        <v>1</v>
      </c>
      <c r="E9" s="175">
        <v>40007</v>
      </c>
      <c r="F9" s="174">
        <v>0</v>
      </c>
      <c r="G9" s="189">
        <v>1</v>
      </c>
      <c r="H9" s="175">
        <v>10004</v>
      </c>
      <c r="I9" s="174">
        <v>1</v>
      </c>
      <c r="J9" s="189" t="s">
        <v>2528</v>
      </c>
      <c r="K9" s="175">
        <v>10005</v>
      </c>
      <c r="L9" s="174">
        <v>1</v>
      </c>
      <c r="M9" s="189" t="s">
        <v>2529</v>
      </c>
      <c r="N9" s="175" t="str">
        <f t="shared" si="0"/>
        <v>&lt;TreasureBox Id="10007" Type="1" Name=""&gt;&lt;Treasure ItemId="40007" Type="0" Value="1" /&gt;&lt;Treasure ItemId="10004" Type="1" Value="1" /&gt;&lt;Treasure ItemId="10005" Type="1" Value="1" /&gt;&lt;/TreasureBox&gt;</v>
      </c>
    </row>
    <row r="10" spans="1:14" s="175" customFormat="1">
      <c r="A10" s="172"/>
      <c r="B10" s="173">
        <v>10008</v>
      </c>
      <c r="C10" s="174">
        <v>1</v>
      </c>
      <c r="E10" s="175">
        <v>40008</v>
      </c>
      <c r="F10" s="174">
        <v>0</v>
      </c>
      <c r="G10" s="189">
        <v>1</v>
      </c>
      <c r="H10" s="175">
        <v>10004</v>
      </c>
      <c r="I10" s="174">
        <v>1</v>
      </c>
      <c r="J10" s="189" t="s">
        <v>2530</v>
      </c>
      <c r="K10" s="175">
        <v>10005</v>
      </c>
      <c r="L10" s="174">
        <v>1</v>
      </c>
      <c r="M10" s="189" t="s">
        <v>2526</v>
      </c>
      <c r="N10" s="175" t="str">
        <f t="shared" si="0"/>
        <v>&lt;TreasureBox Id="10008" Type="1" Name=""&gt;&lt;Treasure ItemId="40008" Type="0" Value="1" /&gt;&lt;Treasure ItemId="10004" Type="1" Value="1-3" /&gt;&lt;Treasure ItemId="10005" Type="1" Value="1-3" /&gt;&lt;/TreasureBox&gt;</v>
      </c>
    </row>
    <row r="11" spans="1:14" s="175" customFormat="1">
      <c r="A11" s="172"/>
      <c r="B11" s="173">
        <v>10009</v>
      </c>
      <c r="C11" s="174">
        <v>1</v>
      </c>
      <c r="E11" s="175">
        <v>40009</v>
      </c>
      <c r="F11" s="174">
        <v>0</v>
      </c>
      <c r="G11" s="189">
        <v>1</v>
      </c>
      <c r="H11" s="175">
        <v>10005</v>
      </c>
      <c r="I11" s="174">
        <v>1</v>
      </c>
      <c r="J11" s="189" t="s">
        <v>2531</v>
      </c>
      <c r="K11" s="175">
        <v>10005</v>
      </c>
      <c r="L11" s="174">
        <v>1</v>
      </c>
      <c r="M11" s="189" t="s">
        <v>2532</v>
      </c>
      <c r="N11" s="175" t="str">
        <f t="shared" si="0"/>
        <v>&lt;TreasureBox Id="10009" Type="1" Name=""&gt;&lt;Treasure ItemId="40009" Type="0" Value="1" /&gt;&lt;Treasure ItemId="10005" Type="1" Value="1-3" /&gt;&lt;Treasure ItemId="10005" Type="1" Value="1-3" /&gt;&lt;/TreasureBox&gt;</v>
      </c>
    </row>
    <row r="12" spans="1:14" s="175" customFormat="1">
      <c r="A12" s="172"/>
      <c r="B12" s="173">
        <v>10010</v>
      </c>
      <c r="C12" s="174">
        <v>1</v>
      </c>
      <c r="E12" s="175">
        <v>40010</v>
      </c>
      <c r="F12" s="174">
        <v>0</v>
      </c>
      <c r="G12" s="189">
        <v>1</v>
      </c>
      <c r="H12" s="175">
        <v>10004</v>
      </c>
      <c r="I12" s="174">
        <v>1</v>
      </c>
      <c r="J12" s="189" t="s">
        <v>2527</v>
      </c>
      <c r="K12" s="175">
        <v>10005</v>
      </c>
      <c r="L12" s="174">
        <v>1</v>
      </c>
      <c r="M12" s="189" t="s">
        <v>2533</v>
      </c>
      <c r="N12" s="175" t="str">
        <f t="shared" si="0"/>
        <v>&lt;TreasureBox Id="10010" Type="1" Name=""&gt;&lt;Treasure ItemId="40010" Type="0" Value="1" /&gt;&lt;Treasure ItemId="10004" Type="1" Value="2-4" /&gt;&lt;Treasure ItemId="10005" Type="1" Value="2-4" /&gt;&lt;/TreasureBox&gt;</v>
      </c>
    </row>
    <row r="13" spans="1:14" s="175" customFormat="1">
      <c r="A13" s="172"/>
      <c r="B13" s="173">
        <v>10011</v>
      </c>
      <c r="C13" s="174">
        <v>1</v>
      </c>
      <c r="E13" s="175">
        <v>40011</v>
      </c>
      <c r="F13" s="174">
        <v>0</v>
      </c>
      <c r="G13" s="189">
        <v>1</v>
      </c>
      <c r="H13" s="175">
        <v>10004</v>
      </c>
      <c r="I13" s="174">
        <v>1</v>
      </c>
      <c r="J13" s="189" t="s">
        <v>2528</v>
      </c>
      <c r="K13" s="175">
        <v>10005</v>
      </c>
      <c r="L13" s="174">
        <v>1</v>
      </c>
      <c r="M13" s="189" t="s">
        <v>2529</v>
      </c>
      <c r="N13" s="175" t="str">
        <f t="shared" si="0"/>
        <v>&lt;TreasureBox Id="10011" Type="1" Name=""&gt;&lt;Treasure ItemId="40011" Type="0" Value="1" /&gt;&lt;Treasure ItemId="10004" Type="1" Value="1" /&gt;&lt;Treasure ItemId="10005" Type="1" Value="1" /&gt;&lt;/TreasureBox&gt;</v>
      </c>
    </row>
    <row r="14" spans="1:14" s="175" customFormat="1">
      <c r="A14" s="172"/>
      <c r="B14" s="173">
        <v>10012</v>
      </c>
      <c r="C14" s="174">
        <v>1</v>
      </c>
      <c r="E14" s="175">
        <v>40012</v>
      </c>
      <c r="F14" s="174">
        <v>0</v>
      </c>
      <c r="G14" s="189">
        <v>1</v>
      </c>
      <c r="H14" s="175">
        <v>10004</v>
      </c>
      <c r="I14" s="174">
        <v>1</v>
      </c>
      <c r="J14" s="189" t="s">
        <v>2530</v>
      </c>
      <c r="K14" s="175">
        <v>10005</v>
      </c>
      <c r="L14" s="174">
        <v>1</v>
      </c>
      <c r="M14" s="189" t="s">
        <v>2526</v>
      </c>
      <c r="N14" s="175" t="str">
        <f t="shared" si="0"/>
        <v>&lt;TreasureBox Id="10012" Type="1" Name=""&gt;&lt;Treasure ItemId="40012" Type="0" Value="1" /&gt;&lt;Treasure ItemId="10004" Type="1" Value="1-3" /&gt;&lt;Treasure ItemId="10005" Type="1" Value="1-3" /&gt;&lt;/TreasureBox&gt;</v>
      </c>
    </row>
    <row r="15" spans="1:14" s="175" customFormat="1">
      <c r="A15" s="172"/>
      <c r="B15" s="173">
        <v>10013</v>
      </c>
      <c r="C15" s="174">
        <v>1</v>
      </c>
      <c r="E15" s="175">
        <v>40013</v>
      </c>
      <c r="F15" s="174">
        <v>0</v>
      </c>
      <c r="G15" s="189">
        <v>1</v>
      </c>
      <c r="H15" s="175">
        <v>10004</v>
      </c>
      <c r="I15" s="174">
        <v>1</v>
      </c>
      <c r="J15" s="189" t="s">
        <v>2528</v>
      </c>
      <c r="K15" s="175">
        <v>10005</v>
      </c>
      <c r="L15" s="174">
        <v>1</v>
      </c>
      <c r="M15" s="189" t="s">
        <v>2529</v>
      </c>
      <c r="N15" s="175" t="str">
        <f t="shared" si="0"/>
        <v>&lt;TreasureBox Id="10013" Type="1" Name=""&gt;&lt;Treasure ItemId="40013" Type="0" Value="1" /&gt;&lt;Treasure ItemId="10004" Type="1" Value="1" /&gt;&lt;Treasure ItemId="10005" Type="1" Value="1" /&gt;&lt;/TreasureBox&gt;</v>
      </c>
    </row>
    <row r="16" spans="1:14" s="175" customFormat="1">
      <c r="A16" s="172"/>
      <c r="B16" s="173">
        <v>10014</v>
      </c>
      <c r="C16" s="174">
        <v>1</v>
      </c>
      <c r="E16" s="175">
        <v>40014</v>
      </c>
      <c r="F16" s="174">
        <v>0</v>
      </c>
      <c r="G16" s="189">
        <v>1</v>
      </c>
      <c r="H16" s="175">
        <v>10004</v>
      </c>
      <c r="I16" s="174">
        <v>1</v>
      </c>
      <c r="J16" s="189" t="s">
        <v>2530</v>
      </c>
      <c r="K16" s="175">
        <v>10005</v>
      </c>
      <c r="L16" s="174">
        <v>1</v>
      </c>
      <c r="M16" s="189" t="s">
        <v>2526</v>
      </c>
      <c r="N16" s="175" t="str">
        <f t="shared" si="0"/>
        <v>&lt;TreasureBox Id="10014" Type="1" Name=""&gt;&lt;Treasure ItemId="40014" Type="0" Value="1" /&gt;&lt;Treasure ItemId="10004" Type="1" Value="1-3" /&gt;&lt;Treasure ItemId="10005" Type="1" Value="1-3" /&gt;&lt;/TreasureBox&gt;</v>
      </c>
    </row>
    <row r="17" spans="1:14" s="175" customFormat="1">
      <c r="A17" s="172"/>
      <c r="B17" s="173">
        <v>10015</v>
      </c>
      <c r="C17" s="174">
        <v>1</v>
      </c>
      <c r="E17" s="175">
        <v>40015</v>
      </c>
      <c r="F17" s="174">
        <v>0</v>
      </c>
      <c r="G17" s="189">
        <v>1</v>
      </c>
      <c r="H17" s="175">
        <v>10004</v>
      </c>
      <c r="I17" s="174">
        <v>1</v>
      </c>
      <c r="J17" s="189" t="s">
        <v>2536</v>
      </c>
      <c r="K17" s="175">
        <v>10005</v>
      </c>
      <c r="L17" s="174">
        <v>1</v>
      </c>
      <c r="M17" s="189" t="s">
        <v>2537</v>
      </c>
      <c r="N17" s="175" t="str">
        <f t="shared" si="0"/>
        <v>&lt;TreasureBox Id="10015" Type="1" Name=""&gt;&lt;Treasure ItemId="40015" Type="0" Value="1" /&gt;&lt;Treasure ItemId="10004" Type="1" Value="1-3" /&gt;&lt;Treasure ItemId="10005" Type="1" Value="1-3" /&gt;&lt;/TreasureBox&gt;</v>
      </c>
    </row>
    <row r="18" spans="1:14" s="175" customFormat="1">
      <c r="A18" s="172"/>
      <c r="B18" s="173">
        <v>10016</v>
      </c>
      <c r="C18" s="174">
        <v>1</v>
      </c>
      <c r="E18" s="175">
        <v>40016</v>
      </c>
      <c r="F18" s="174">
        <v>0</v>
      </c>
      <c r="G18" s="189">
        <v>1</v>
      </c>
      <c r="H18" s="175">
        <v>10004</v>
      </c>
      <c r="I18" s="174">
        <v>1</v>
      </c>
      <c r="J18" s="189" t="s">
        <v>2539</v>
      </c>
      <c r="K18" s="175">
        <v>10005</v>
      </c>
      <c r="L18" s="174">
        <v>1</v>
      </c>
      <c r="M18" s="189" t="s">
        <v>2525</v>
      </c>
      <c r="N18" s="175" t="str">
        <f t="shared" si="0"/>
        <v>&lt;TreasureBox Id="10016" Type="1" Name=""&gt;&lt;Treasure ItemId="40016" Type="0" Value="1" /&gt;&lt;Treasure ItemId="10004" Type="1" Value="2-3" /&gt;&lt;Treasure ItemId="10005" Type="1" Value="2-3" /&gt;&lt;/TreasureBox&gt;</v>
      </c>
    </row>
    <row r="19" spans="1:14" s="175" customFormat="1">
      <c r="A19" s="172"/>
      <c r="B19" s="173">
        <v>10017</v>
      </c>
      <c r="C19" s="174">
        <v>1</v>
      </c>
      <c r="E19" s="175">
        <v>40017</v>
      </c>
      <c r="F19" s="174">
        <v>0</v>
      </c>
      <c r="G19" s="189">
        <v>1</v>
      </c>
      <c r="H19" s="175">
        <v>10004</v>
      </c>
      <c r="I19" s="174">
        <v>1</v>
      </c>
      <c r="J19" s="189" t="s">
        <v>2536</v>
      </c>
      <c r="K19" s="175">
        <v>10005</v>
      </c>
      <c r="L19" s="174">
        <v>1</v>
      </c>
      <c r="M19" s="189" t="s">
        <v>2537</v>
      </c>
      <c r="N19" s="175" t="str">
        <f t="shared" si="0"/>
        <v>&lt;TreasureBox Id="10017" Type="1" Name=""&gt;&lt;Treasure ItemId="40017" Type="0" Value="1" /&gt;&lt;Treasure ItemId="10004" Type="1" Value="1-3" /&gt;&lt;Treasure ItemId="10005" Type="1" Value="1-3" /&gt;&lt;/TreasureBox&gt;</v>
      </c>
    </row>
    <row r="20" spans="1:14" s="175" customFormat="1">
      <c r="A20" s="172"/>
      <c r="B20" s="173">
        <v>10018</v>
      </c>
      <c r="C20" s="174">
        <v>1</v>
      </c>
      <c r="E20" s="175">
        <v>40018</v>
      </c>
      <c r="F20" s="174">
        <v>0</v>
      </c>
      <c r="G20" s="189">
        <v>1</v>
      </c>
      <c r="H20" s="175">
        <v>10004</v>
      </c>
      <c r="I20" s="174">
        <v>1</v>
      </c>
      <c r="J20" s="189" t="s">
        <v>2539</v>
      </c>
      <c r="K20" s="175">
        <v>10005</v>
      </c>
      <c r="L20" s="174">
        <v>1</v>
      </c>
      <c r="M20" s="189" t="s">
        <v>2525</v>
      </c>
      <c r="N20" s="175" t="str">
        <f t="shared" si="0"/>
        <v>&lt;TreasureBox Id="10018" Type="1" Name=""&gt;&lt;Treasure ItemId="40018" Type="0" Value="1" /&gt;&lt;Treasure ItemId="10004" Type="1" Value="2-3" /&gt;&lt;Treasure ItemId="10005" Type="1" Value="2-3" /&gt;&lt;/TreasureBox&gt;</v>
      </c>
    </row>
    <row r="21" spans="1:14" s="175" customFormat="1">
      <c r="A21" s="172"/>
      <c r="B21" s="173">
        <v>10019</v>
      </c>
      <c r="C21" s="174">
        <v>1</v>
      </c>
      <c r="E21" s="175">
        <v>40019</v>
      </c>
      <c r="F21" s="174">
        <v>0</v>
      </c>
      <c r="G21" s="189">
        <v>1</v>
      </c>
      <c r="H21" s="175">
        <v>10004</v>
      </c>
      <c r="I21" s="174">
        <v>1</v>
      </c>
      <c r="J21" s="189" t="s">
        <v>2536</v>
      </c>
      <c r="K21" s="175">
        <v>10005</v>
      </c>
      <c r="L21" s="174">
        <v>1</v>
      </c>
      <c r="M21" s="189" t="s">
        <v>2537</v>
      </c>
      <c r="N21" s="175" t="str">
        <f t="shared" si="0"/>
        <v>&lt;TreasureBox Id="10019" Type="1" Name=""&gt;&lt;Treasure ItemId="40019" Type="0" Value="1" /&gt;&lt;Treasure ItemId="10004" Type="1" Value="1-3" /&gt;&lt;Treasure ItemId="10005" Type="1" Value="1-3" /&gt;&lt;/TreasureBox&gt;</v>
      </c>
    </row>
    <row r="22" spans="1:14" s="175" customFormat="1">
      <c r="A22" s="172"/>
      <c r="B22" s="173">
        <v>10020</v>
      </c>
      <c r="C22" s="174">
        <v>1</v>
      </c>
      <c r="E22" s="175">
        <v>40020</v>
      </c>
      <c r="F22" s="174">
        <v>0</v>
      </c>
      <c r="G22" s="189">
        <v>1</v>
      </c>
      <c r="H22" s="175">
        <v>10004</v>
      </c>
      <c r="I22" s="174">
        <v>1</v>
      </c>
      <c r="J22" s="189" t="s">
        <v>2539</v>
      </c>
      <c r="K22" s="175">
        <v>10005</v>
      </c>
      <c r="L22" s="174">
        <v>1</v>
      </c>
      <c r="M22" s="189" t="s">
        <v>2525</v>
      </c>
      <c r="N22" s="175" t="str">
        <f t="shared" si="0"/>
        <v>&lt;TreasureBox Id="10020" Type="1" Name=""&gt;&lt;Treasure ItemId="40020" Type="0" Value="1" /&gt;&lt;Treasure ItemId="10004" Type="1" Value="2-3" /&gt;&lt;Treasure ItemId="10005" Type="1" Value="2-3" /&gt;&lt;/TreasureBox&gt;</v>
      </c>
    </row>
    <row r="23" spans="1:14" s="175" customFormat="1">
      <c r="A23" s="172"/>
      <c r="B23" s="173">
        <v>10021</v>
      </c>
      <c r="C23" s="174">
        <v>1</v>
      </c>
      <c r="E23" s="175">
        <v>40021</v>
      </c>
      <c r="F23" s="174">
        <v>0</v>
      </c>
      <c r="G23" s="189">
        <v>1</v>
      </c>
      <c r="H23" s="175">
        <v>10004</v>
      </c>
      <c r="I23" s="174">
        <v>1</v>
      </c>
      <c r="J23" s="189" t="s">
        <v>2536</v>
      </c>
      <c r="K23" s="175">
        <v>10005</v>
      </c>
      <c r="L23" s="174">
        <v>1</v>
      </c>
      <c r="M23" s="189" t="s">
        <v>2537</v>
      </c>
      <c r="N23" s="175" t="str">
        <f t="shared" si="0"/>
        <v>&lt;TreasureBox Id="10021" Type="1" Name=""&gt;&lt;Treasure ItemId="40021" Type="0" Value="1" /&gt;&lt;Treasure ItemId="10004" Type="1" Value="1-3" /&gt;&lt;Treasure ItemId="10005" Type="1" Value="1-3" /&gt;&lt;/TreasureBox&gt;</v>
      </c>
    </row>
    <row r="24" spans="1:14" s="175" customFormat="1">
      <c r="A24" s="172"/>
      <c r="B24" s="173">
        <v>10022</v>
      </c>
      <c r="C24" s="174">
        <v>1</v>
      </c>
      <c r="E24" s="175">
        <v>40022</v>
      </c>
      <c r="F24" s="174">
        <v>0</v>
      </c>
      <c r="G24" s="189">
        <v>1</v>
      </c>
      <c r="H24" s="175">
        <v>10004</v>
      </c>
      <c r="I24" s="174">
        <v>1</v>
      </c>
      <c r="J24" s="189" t="s">
        <v>2538</v>
      </c>
      <c r="K24" s="175">
        <v>10005</v>
      </c>
      <c r="L24" s="174">
        <v>1</v>
      </c>
      <c r="M24" s="189" t="s">
        <v>2538</v>
      </c>
      <c r="N24" s="175" t="str">
        <f t="shared" si="0"/>
        <v>&lt;TreasureBox Id="10022" Type="1" Name=""&gt;&lt;Treasure ItemId="40022" Type="0" Value="1" /&gt;&lt;Treasure ItemId="10004" Type="1" Value="2-4" /&gt;&lt;Treasure ItemId="10005" Type="1" Value="2-4" /&gt;&lt;/TreasureBox&gt;</v>
      </c>
    </row>
    <row r="25" spans="1:14" s="175" customFormat="1">
      <c r="A25" s="172"/>
      <c r="B25" s="173">
        <v>10023</v>
      </c>
      <c r="C25" s="174">
        <v>1</v>
      </c>
      <c r="E25" s="175">
        <v>40023</v>
      </c>
      <c r="F25" s="174">
        <v>0</v>
      </c>
      <c r="G25" s="189">
        <v>1</v>
      </c>
      <c r="H25" s="175">
        <v>10004</v>
      </c>
      <c r="I25" s="174">
        <v>1</v>
      </c>
      <c r="J25" s="189" t="s">
        <v>2536</v>
      </c>
      <c r="K25" s="175">
        <v>10005</v>
      </c>
      <c r="L25" s="174">
        <v>1</v>
      </c>
      <c r="M25" s="189" t="s">
        <v>2537</v>
      </c>
      <c r="N25" s="175" t="str">
        <f t="shared" si="0"/>
        <v>&lt;TreasureBox Id="10023" Type="1" Name=""&gt;&lt;Treasure ItemId="40023" Type="0" Value="1" /&gt;&lt;Treasure ItemId="10004" Type="1" Value="1-3" /&gt;&lt;Treasure ItemId="10005" Type="1" Value="1-3" /&gt;&lt;/TreasureBox&gt;</v>
      </c>
    </row>
    <row r="26" spans="1:14" s="175" customFormat="1">
      <c r="A26" s="172"/>
      <c r="B26" s="173">
        <v>10024</v>
      </c>
      <c r="C26" s="174">
        <v>1</v>
      </c>
      <c r="E26" s="175">
        <v>40024</v>
      </c>
      <c r="F26" s="174">
        <v>0</v>
      </c>
      <c r="G26" s="189">
        <v>1</v>
      </c>
      <c r="H26" s="175">
        <v>10004</v>
      </c>
      <c r="I26" s="174">
        <v>1</v>
      </c>
      <c r="J26" s="189" t="s">
        <v>2538</v>
      </c>
      <c r="K26" s="175">
        <v>10005</v>
      </c>
      <c r="L26" s="174">
        <v>1</v>
      </c>
      <c r="M26" s="189" t="s">
        <v>2538</v>
      </c>
      <c r="N26" s="175" t="str">
        <f t="shared" si="0"/>
        <v>&lt;TreasureBox Id="10024" Type="1" Name=""&gt;&lt;Treasure ItemId="40024" Type="0" Value="1" /&gt;&lt;Treasure ItemId="10004" Type="1" Value="2-4" /&gt;&lt;Treasure ItemId="10005" Type="1" Value="2-4" /&gt;&lt;/TreasureBox&gt;</v>
      </c>
    </row>
    <row r="27" spans="1:14" s="175" customFormat="1">
      <c r="A27" s="172"/>
      <c r="B27" s="173">
        <v>10025</v>
      </c>
      <c r="C27" s="174">
        <v>1</v>
      </c>
      <c r="E27" s="175">
        <v>40025</v>
      </c>
      <c r="F27" s="174">
        <v>0</v>
      </c>
      <c r="G27" s="189">
        <v>1</v>
      </c>
      <c r="H27" s="175">
        <v>10004</v>
      </c>
      <c r="I27" s="174">
        <v>1</v>
      </c>
      <c r="J27" s="189" t="s">
        <v>2536</v>
      </c>
      <c r="K27" s="175">
        <v>10005</v>
      </c>
      <c r="L27" s="174">
        <v>1</v>
      </c>
      <c r="M27" s="189" t="s">
        <v>2537</v>
      </c>
      <c r="N27" s="175" t="str">
        <f t="shared" si="0"/>
        <v>&lt;TreasureBox Id="10025" Type="1" Name=""&gt;&lt;Treasure ItemId="40025" Type="0" Value="1" /&gt;&lt;Treasure ItemId="10004" Type="1" Value="1-3" /&gt;&lt;Treasure ItemId="10005" Type="1" Value="1-3" /&gt;&lt;/TreasureBox&gt;</v>
      </c>
    </row>
    <row r="28" spans="1:14" s="175" customFormat="1">
      <c r="A28" s="172"/>
      <c r="B28" s="173">
        <v>10026</v>
      </c>
      <c r="C28" s="174">
        <v>1</v>
      </c>
      <c r="E28" s="175">
        <v>40026</v>
      </c>
      <c r="F28" s="174">
        <v>0</v>
      </c>
      <c r="G28" s="189">
        <v>1</v>
      </c>
      <c r="H28" s="175">
        <v>10004</v>
      </c>
      <c r="I28" s="174">
        <v>1</v>
      </c>
      <c r="J28" s="189" t="s">
        <v>2538</v>
      </c>
      <c r="K28" s="175">
        <v>10005</v>
      </c>
      <c r="L28" s="174">
        <v>1</v>
      </c>
      <c r="M28" s="189" t="s">
        <v>2538</v>
      </c>
      <c r="N28" s="175" t="str">
        <f t="shared" si="0"/>
        <v>&lt;TreasureBox Id="10026" Type="1" Name=""&gt;&lt;Treasure ItemId="40026" Type="0" Value="1" /&gt;&lt;Treasure ItemId="10004" Type="1" Value="2-4" /&gt;&lt;Treasure ItemId="10005" Type="1" Value="2-4" /&gt;&lt;/TreasureBox&gt;</v>
      </c>
    </row>
    <row r="29" spans="1:14" s="175" customFormat="1">
      <c r="A29" s="172"/>
      <c r="B29" s="173">
        <v>10027</v>
      </c>
      <c r="C29" s="174">
        <v>1</v>
      </c>
      <c r="E29" s="175">
        <v>40027</v>
      </c>
      <c r="F29" s="174">
        <v>0</v>
      </c>
      <c r="G29" s="189">
        <v>1</v>
      </c>
      <c r="H29" s="175">
        <v>10004</v>
      </c>
      <c r="I29" s="174">
        <v>1</v>
      </c>
      <c r="J29" s="189" t="s">
        <v>2536</v>
      </c>
      <c r="K29" s="175">
        <v>10005</v>
      </c>
      <c r="L29" s="174">
        <v>1</v>
      </c>
      <c r="M29" s="189" t="s">
        <v>2537</v>
      </c>
      <c r="N29" s="175" t="str">
        <f t="shared" si="0"/>
        <v>&lt;TreasureBox Id="10027" Type="1" Name=""&gt;&lt;Treasure ItemId="40027" Type="0" Value="1" /&gt;&lt;Treasure ItemId="10004" Type="1" Value="1-3" /&gt;&lt;Treasure ItemId="10005" Type="1" Value="1-3" /&gt;&lt;/TreasureBox&gt;</v>
      </c>
    </row>
    <row r="30" spans="1:14" s="175" customFormat="1">
      <c r="A30" s="172"/>
      <c r="B30" s="173">
        <v>10028</v>
      </c>
      <c r="C30" s="174">
        <v>1</v>
      </c>
      <c r="E30" s="175">
        <v>40028</v>
      </c>
      <c r="F30" s="174">
        <v>0</v>
      </c>
      <c r="G30" s="189">
        <v>1</v>
      </c>
      <c r="H30" s="175">
        <v>10004</v>
      </c>
      <c r="I30" s="174">
        <v>1</v>
      </c>
      <c r="J30" s="189" t="s">
        <v>2538</v>
      </c>
      <c r="K30" s="175">
        <v>10005</v>
      </c>
      <c r="L30" s="174">
        <v>1</v>
      </c>
      <c r="M30" s="189" t="s">
        <v>2538</v>
      </c>
      <c r="N30" s="175" t="str">
        <f t="shared" si="0"/>
        <v>&lt;TreasureBox Id="10028" Type="1" Name=""&gt;&lt;Treasure ItemId="40028" Type="0" Value="1" /&gt;&lt;Treasure ItemId="10004" Type="1" Value="2-4" /&gt;&lt;Treasure ItemId="10005" Type="1" Value="2-4" /&gt;&lt;/TreasureBox&gt;</v>
      </c>
    </row>
    <row r="31" spans="1:14" s="175" customFormat="1">
      <c r="A31" s="172"/>
      <c r="B31" s="173">
        <v>10029</v>
      </c>
      <c r="C31" s="174">
        <v>1</v>
      </c>
      <c r="E31" s="175">
        <v>40029</v>
      </c>
      <c r="F31" s="174">
        <v>0</v>
      </c>
      <c r="G31" s="189">
        <v>1</v>
      </c>
      <c r="H31" s="175">
        <v>10004</v>
      </c>
      <c r="I31" s="174">
        <v>1</v>
      </c>
      <c r="J31" s="189" t="s">
        <v>2536</v>
      </c>
      <c r="K31" s="175">
        <v>10005</v>
      </c>
      <c r="L31" s="174">
        <v>1</v>
      </c>
      <c r="M31" s="189" t="s">
        <v>2537</v>
      </c>
      <c r="N31" s="175" t="str">
        <f t="shared" si="0"/>
        <v>&lt;TreasureBox Id="10029" Type="1" Name=""&gt;&lt;Treasure ItemId="40029" Type="0" Value="1" /&gt;&lt;Treasure ItemId="10004" Type="1" Value="1-3" /&gt;&lt;Treasure ItemId="10005" Type="1" Value="1-3" /&gt;&lt;/TreasureBox&gt;</v>
      </c>
    </row>
    <row r="32" spans="1:14" s="175" customFormat="1">
      <c r="A32" s="172"/>
      <c r="B32" s="173">
        <v>10030</v>
      </c>
      <c r="C32" s="174">
        <v>1</v>
      </c>
      <c r="E32" s="175">
        <v>40030</v>
      </c>
      <c r="F32" s="174">
        <v>0</v>
      </c>
      <c r="G32" s="189">
        <v>1</v>
      </c>
      <c r="H32" s="175">
        <v>10004</v>
      </c>
      <c r="I32" s="174">
        <v>1</v>
      </c>
      <c r="J32" s="189" t="s">
        <v>2538</v>
      </c>
      <c r="K32" s="175">
        <v>10005</v>
      </c>
      <c r="L32" s="174">
        <v>1</v>
      </c>
      <c r="M32" s="189" t="s">
        <v>2538</v>
      </c>
      <c r="N32" s="175" t="str">
        <f t="shared" si="0"/>
        <v>&lt;TreasureBox Id="10030" Type="1" Name=""&gt;&lt;Treasure ItemId="40030" Type="0" Value="1" /&gt;&lt;Treasure ItemId="10004" Type="1" Value="2-4" /&gt;&lt;Treasure ItemId="10005" Type="1" Value="2-4" /&gt;&lt;/TreasureBox&gt;</v>
      </c>
    </row>
    <row r="33" spans="1:14" s="175" customFormat="1">
      <c r="A33" s="172"/>
      <c r="B33" s="173">
        <v>10031</v>
      </c>
      <c r="C33" s="174">
        <v>1</v>
      </c>
      <c r="E33" s="175">
        <v>40031</v>
      </c>
      <c r="F33" s="174">
        <v>0</v>
      </c>
      <c r="G33" s="189">
        <v>1</v>
      </c>
      <c r="H33" s="175">
        <v>10004</v>
      </c>
      <c r="I33" s="174">
        <v>1</v>
      </c>
      <c r="J33" s="189" t="s">
        <v>2536</v>
      </c>
      <c r="K33" s="175">
        <v>10005</v>
      </c>
      <c r="L33" s="174">
        <v>1</v>
      </c>
      <c r="M33" s="189" t="s">
        <v>2537</v>
      </c>
      <c r="N33" s="175" t="str">
        <f t="shared" si="0"/>
        <v>&lt;TreasureBox Id="10031" Type="1" Name=""&gt;&lt;Treasure ItemId="40031" Type="0" Value="1" /&gt;&lt;Treasure ItemId="10004" Type="1" Value="1-3" /&gt;&lt;Treasure ItemId="10005" Type="1" Value="1-3" /&gt;&lt;/TreasureBox&gt;</v>
      </c>
    </row>
    <row r="34" spans="1:14" s="175" customFormat="1">
      <c r="A34" s="172"/>
      <c r="B34" s="173">
        <v>10032</v>
      </c>
      <c r="C34" s="174">
        <v>1</v>
      </c>
      <c r="E34" s="175">
        <v>40032</v>
      </c>
      <c r="F34" s="174">
        <v>0</v>
      </c>
      <c r="G34" s="189">
        <v>1</v>
      </c>
      <c r="H34" s="175">
        <v>10004</v>
      </c>
      <c r="I34" s="174">
        <v>1</v>
      </c>
      <c r="J34" s="189" t="s">
        <v>2540</v>
      </c>
      <c r="K34" s="175">
        <v>10005</v>
      </c>
      <c r="L34" s="174">
        <v>1</v>
      </c>
      <c r="M34" s="189" t="s">
        <v>2541</v>
      </c>
      <c r="N34" s="175" t="str">
        <f t="shared" si="0"/>
        <v>&lt;TreasureBox Id="10032" Type="1" Name=""&gt;&lt;Treasure ItemId="40032" Type="0" Value="1" /&gt;&lt;Treasure ItemId="10004" Type="1" Value="3-4" /&gt;&lt;Treasure ItemId="10005" Type="1" Value="3-4" /&gt;&lt;/TreasureBox&gt;</v>
      </c>
    </row>
    <row r="35" spans="1:14" s="175" customFormat="1">
      <c r="A35" s="172"/>
      <c r="B35" s="173">
        <v>10033</v>
      </c>
      <c r="C35" s="174">
        <v>1</v>
      </c>
      <c r="E35" s="175">
        <v>40033</v>
      </c>
      <c r="F35" s="174">
        <v>0</v>
      </c>
      <c r="G35" s="189">
        <v>1</v>
      </c>
      <c r="H35" s="175">
        <v>10004</v>
      </c>
      <c r="I35" s="174">
        <v>1</v>
      </c>
      <c r="J35" s="189" t="s">
        <v>2536</v>
      </c>
      <c r="K35" s="175">
        <v>10005</v>
      </c>
      <c r="L35" s="174">
        <v>1</v>
      </c>
      <c r="M35" s="189" t="s">
        <v>2537</v>
      </c>
      <c r="N35" s="175" t="str">
        <f t="shared" si="0"/>
        <v>&lt;TreasureBox Id="10033" Type="1" Name=""&gt;&lt;Treasure ItemId="40033" Type="0" Value="1" /&gt;&lt;Treasure ItemId="10004" Type="1" Value="1-3" /&gt;&lt;Treasure ItemId="10005" Type="1" Value="1-3" /&gt;&lt;/TreasureBox&gt;</v>
      </c>
    </row>
    <row r="36" spans="1:14" s="175" customFormat="1">
      <c r="A36" s="172"/>
      <c r="B36" s="173">
        <v>10034</v>
      </c>
      <c r="C36" s="174">
        <v>1</v>
      </c>
      <c r="E36" s="175">
        <v>40034</v>
      </c>
      <c r="F36" s="174">
        <v>0</v>
      </c>
      <c r="G36" s="189">
        <v>1</v>
      </c>
      <c r="H36" s="175">
        <v>10004</v>
      </c>
      <c r="I36" s="174">
        <v>1</v>
      </c>
      <c r="J36" s="189" t="s">
        <v>2540</v>
      </c>
      <c r="K36" s="175">
        <v>10005</v>
      </c>
      <c r="L36" s="174">
        <v>1</v>
      </c>
      <c r="M36" s="189" t="s">
        <v>2541</v>
      </c>
      <c r="N36" s="175" t="str">
        <f t="shared" si="0"/>
        <v>&lt;TreasureBox Id="10034" Type="1" Name=""&gt;&lt;Treasure ItemId="40034" Type="0" Value="1" /&gt;&lt;Treasure ItemId="10004" Type="1" Value="3-4" /&gt;&lt;Treasure ItemId="10005" Type="1" Value="3-4" /&gt;&lt;/TreasureBox&gt;</v>
      </c>
    </row>
    <row r="37" spans="1:14" s="175" customFormat="1">
      <c r="A37" s="172"/>
      <c r="B37" s="173">
        <v>10035</v>
      </c>
      <c r="C37" s="174">
        <v>1</v>
      </c>
      <c r="E37" s="175">
        <v>40035</v>
      </c>
      <c r="F37" s="174">
        <v>0</v>
      </c>
      <c r="G37" s="189">
        <v>1</v>
      </c>
      <c r="H37" s="175">
        <v>10004</v>
      </c>
      <c r="I37" s="174">
        <v>1</v>
      </c>
      <c r="J37" s="189" t="s">
        <v>2536</v>
      </c>
      <c r="K37" s="175">
        <v>10005</v>
      </c>
      <c r="L37" s="174">
        <v>1</v>
      </c>
      <c r="M37" s="189" t="s">
        <v>2537</v>
      </c>
      <c r="N37" s="175" t="str">
        <f t="shared" si="0"/>
        <v>&lt;TreasureBox Id="10035" Type="1" Name=""&gt;&lt;Treasure ItemId="40035" Type="0" Value="1" /&gt;&lt;Treasure ItemId="10004" Type="1" Value="1-3" /&gt;&lt;Treasure ItemId="10005" Type="1" Value="1-3" /&gt;&lt;/TreasureBox&gt;</v>
      </c>
    </row>
    <row r="38" spans="1:14" s="175" customFormat="1">
      <c r="A38" s="172"/>
      <c r="B38" s="173">
        <v>10036</v>
      </c>
      <c r="C38" s="174">
        <v>1</v>
      </c>
      <c r="E38" s="175">
        <v>40036</v>
      </c>
      <c r="F38" s="174">
        <v>0</v>
      </c>
      <c r="G38" s="189">
        <v>1</v>
      </c>
      <c r="H38" s="175">
        <v>10004</v>
      </c>
      <c r="I38" s="174">
        <v>1</v>
      </c>
      <c r="J38" s="189" t="s">
        <v>2540</v>
      </c>
      <c r="K38" s="175">
        <v>10005</v>
      </c>
      <c r="L38" s="174">
        <v>1</v>
      </c>
      <c r="M38" s="189" t="s">
        <v>2541</v>
      </c>
      <c r="N38" s="175" t="str">
        <f t="shared" si="0"/>
        <v>&lt;TreasureBox Id="10036" Type="1" Name=""&gt;&lt;Treasure ItemId="40036" Type="0" Value="1" /&gt;&lt;Treasure ItemId="10004" Type="1" Value="3-4" /&gt;&lt;Treasure ItemId="10005" Type="1" Value="3-4" /&gt;&lt;/TreasureBox&gt;</v>
      </c>
    </row>
    <row r="39" spans="1:14" s="175" customFormat="1">
      <c r="A39" s="172"/>
      <c r="B39" s="173">
        <v>10037</v>
      </c>
      <c r="C39" s="174">
        <v>1</v>
      </c>
      <c r="E39" s="175">
        <v>40037</v>
      </c>
      <c r="F39" s="174">
        <v>0</v>
      </c>
      <c r="G39" s="189">
        <v>1</v>
      </c>
      <c r="H39" s="175">
        <v>10004</v>
      </c>
      <c r="I39" s="174">
        <v>1</v>
      </c>
      <c r="J39" s="189" t="s">
        <v>2536</v>
      </c>
      <c r="K39" s="175">
        <v>10005</v>
      </c>
      <c r="L39" s="174">
        <v>1</v>
      </c>
      <c r="M39" s="189" t="s">
        <v>2537</v>
      </c>
      <c r="N39" s="175" t="str">
        <f t="shared" si="0"/>
        <v>&lt;TreasureBox Id="10037" Type="1" Name=""&gt;&lt;Treasure ItemId="40037" Type="0" Value="1" /&gt;&lt;Treasure ItemId="10004" Type="1" Value="1-3" /&gt;&lt;Treasure ItemId="10005" Type="1" Value="1-3" /&gt;&lt;/TreasureBox&gt;</v>
      </c>
    </row>
    <row r="40" spans="1:14" s="175" customFormat="1">
      <c r="A40" s="172"/>
      <c r="B40" s="173">
        <v>10038</v>
      </c>
      <c r="C40" s="174">
        <v>1</v>
      </c>
      <c r="E40" s="175">
        <v>40038</v>
      </c>
      <c r="F40" s="174">
        <v>0</v>
      </c>
      <c r="G40" s="189">
        <v>1</v>
      </c>
      <c r="H40" s="175">
        <v>10004</v>
      </c>
      <c r="I40" s="174">
        <v>1</v>
      </c>
      <c r="J40" s="189" t="s">
        <v>2540</v>
      </c>
      <c r="K40" s="175">
        <v>10005</v>
      </c>
      <c r="L40" s="174">
        <v>1</v>
      </c>
      <c r="M40" s="189" t="s">
        <v>2541</v>
      </c>
      <c r="N40" s="175" t="str">
        <f t="shared" si="0"/>
        <v>&lt;TreasureBox Id="10038" Type="1" Name=""&gt;&lt;Treasure ItemId="40038" Type="0" Value="1" /&gt;&lt;Treasure ItemId="10004" Type="1" Value="3-4" /&gt;&lt;Treasure ItemId="10005" Type="1" Value="3-4" /&gt;&lt;/TreasureBox&gt;</v>
      </c>
    </row>
    <row r="41" spans="1:14" s="175" customFormat="1">
      <c r="A41" s="172"/>
      <c r="B41" s="173">
        <v>10039</v>
      </c>
      <c r="C41" s="174">
        <v>1</v>
      </c>
      <c r="E41" s="175">
        <v>40039</v>
      </c>
      <c r="F41" s="174">
        <v>0</v>
      </c>
      <c r="G41" s="189">
        <v>1</v>
      </c>
      <c r="H41" s="175">
        <v>10004</v>
      </c>
      <c r="I41" s="174">
        <v>1</v>
      </c>
      <c r="J41" s="189" t="s">
        <v>2543</v>
      </c>
      <c r="K41" s="175">
        <v>10005</v>
      </c>
      <c r="L41" s="174">
        <v>1</v>
      </c>
      <c r="M41" s="189" t="s">
        <v>2543</v>
      </c>
      <c r="N41" s="175" t="str">
        <f t="shared" si="0"/>
        <v>&lt;TreasureBox Id="10039" Type="1" Name=""&gt;&lt;Treasure ItemId="40039" Type="0" Value="1" /&gt;&lt;Treasure ItemId="10004" Type="1" Value="2-3" /&gt;&lt;Treasure ItemId="10005" Type="1" Value="2-3" /&gt;&lt;/TreasureBox&gt;</v>
      </c>
    </row>
    <row r="42" spans="1:14" s="175" customFormat="1">
      <c r="A42" s="172"/>
      <c r="B42" s="173">
        <v>10040</v>
      </c>
      <c r="C42" s="174">
        <v>1</v>
      </c>
      <c r="E42" s="175">
        <v>40040</v>
      </c>
      <c r="F42" s="174">
        <v>0</v>
      </c>
      <c r="G42" s="189">
        <v>1</v>
      </c>
      <c r="H42" s="175">
        <v>10004</v>
      </c>
      <c r="I42" s="174">
        <v>1</v>
      </c>
      <c r="J42" s="189" t="s">
        <v>2544</v>
      </c>
      <c r="K42" s="175">
        <v>10005</v>
      </c>
      <c r="L42" s="174">
        <v>1</v>
      </c>
      <c r="M42" s="189" t="s">
        <v>2542</v>
      </c>
      <c r="N42" s="175" t="str">
        <f t="shared" si="0"/>
        <v>&lt;TreasureBox Id="10040" Type="1" Name=""&gt;&lt;Treasure ItemId="40040" Type="0" Value="1" /&gt;&lt;Treasure ItemId="10004" Type="1" Value="3-5" /&gt;&lt;Treasure ItemId="10005" Type="1" Value="3-5" /&gt;&lt;/TreasureBox&gt;</v>
      </c>
    </row>
    <row r="43" spans="1:14" s="175" customFormat="1">
      <c r="A43" s="172"/>
      <c r="B43" s="173">
        <v>10041</v>
      </c>
      <c r="C43" s="174">
        <v>1</v>
      </c>
      <c r="E43" s="175">
        <v>40041</v>
      </c>
      <c r="F43" s="174">
        <v>0</v>
      </c>
      <c r="G43" s="189">
        <v>1</v>
      </c>
      <c r="H43" s="175">
        <v>10004</v>
      </c>
      <c r="I43" s="174">
        <v>1</v>
      </c>
      <c r="J43" s="189" t="s">
        <v>2543</v>
      </c>
      <c r="K43" s="175">
        <v>10005</v>
      </c>
      <c r="L43" s="174">
        <v>1</v>
      </c>
      <c r="M43" s="189" t="s">
        <v>2543</v>
      </c>
      <c r="N43" s="175" t="str">
        <f t="shared" si="0"/>
        <v>&lt;TreasureBox Id="10041" Type="1" Name=""&gt;&lt;Treasure ItemId="40041" Type="0" Value="1" /&gt;&lt;Treasure ItemId="10004" Type="1" Value="2-3" /&gt;&lt;Treasure ItemId="10005" Type="1" Value="2-3" /&gt;&lt;/TreasureBox&gt;</v>
      </c>
    </row>
    <row r="44" spans="1:14" s="175" customFormat="1">
      <c r="A44" s="172"/>
      <c r="B44" s="173">
        <v>10042</v>
      </c>
      <c r="C44" s="174">
        <v>1</v>
      </c>
      <c r="E44" s="175">
        <v>40042</v>
      </c>
      <c r="F44" s="174">
        <v>0</v>
      </c>
      <c r="G44" s="189">
        <v>1</v>
      </c>
      <c r="H44" s="175">
        <v>10004</v>
      </c>
      <c r="I44" s="174">
        <v>1</v>
      </c>
      <c r="J44" s="189" t="s">
        <v>2544</v>
      </c>
      <c r="K44" s="175">
        <v>10005</v>
      </c>
      <c r="L44" s="174">
        <v>1</v>
      </c>
      <c r="M44" s="189" t="s">
        <v>2542</v>
      </c>
      <c r="N44" s="175" t="str">
        <f t="shared" si="0"/>
        <v>&lt;TreasureBox Id="10042" Type="1" Name=""&gt;&lt;Treasure ItemId="40042" Type="0" Value="1" /&gt;&lt;Treasure ItemId="10004" Type="1" Value="3-5" /&gt;&lt;Treasure ItemId="10005" Type="1" Value="3-5" /&gt;&lt;/TreasureBox&gt;</v>
      </c>
    </row>
    <row r="45" spans="1:14" s="175" customFormat="1">
      <c r="A45" s="176"/>
      <c r="B45" s="173">
        <v>10043</v>
      </c>
      <c r="C45" s="174">
        <v>1</v>
      </c>
      <c r="E45" s="175">
        <v>40043</v>
      </c>
      <c r="F45" s="174">
        <v>0</v>
      </c>
      <c r="G45" s="189">
        <v>1</v>
      </c>
      <c r="H45" s="175">
        <v>10004</v>
      </c>
      <c r="I45" s="174">
        <v>1</v>
      </c>
      <c r="J45" s="189" t="s">
        <v>2543</v>
      </c>
      <c r="K45" s="175">
        <v>10005</v>
      </c>
      <c r="L45" s="174">
        <v>1</v>
      </c>
      <c r="M45" s="189" t="s">
        <v>2543</v>
      </c>
      <c r="N45" s="175" t="str">
        <f t="shared" si="0"/>
        <v>&lt;TreasureBox Id="10043" Type="1" Name=""&gt;&lt;Treasure ItemId="40043" Type="0" Value="1" /&gt;&lt;Treasure ItemId="10004" Type="1" Value="2-3" /&gt;&lt;Treasure ItemId="10005" Type="1" Value="2-3" /&gt;&lt;/TreasureBox&gt;</v>
      </c>
    </row>
    <row r="46" spans="1:14" s="175" customFormat="1">
      <c r="A46" s="176"/>
      <c r="B46" s="173">
        <v>10044</v>
      </c>
      <c r="C46" s="174">
        <v>1</v>
      </c>
      <c r="E46" s="175">
        <v>40044</v>
      </c>
      <c r="F46" s="174">
        <v>0</v>
      </c>
      <c r="G46" s="189">
        <v>1</v>
      </c>
      <c r="H46" s="175">
        <v>10004</v>
      </c>
      <c r="I46" s="174">
        <v>1</v>
      </c>
      <c r="J46" s="189" t="s">
        <v>2544</v>
      </c>
      <c r="K46" s="175">
        <v>10005</v>
      </c>
      <c r="L46" s="174">
        <v>1</v>
      </c>
      <c r="M46" s="189" t="s">
        <v>2542</v>
      </c>
      <c r="N46" s="175" t="str">
        <f t="shared" si="0"/>
        <v>&lt;TreasureBox Id="10044" Type="1" Name=""&gt;&lt;Treasure ItemId="40044" Type="0" Value="1" /&gt;&lt;Treasure ItemId="10004" Type="1" Value="3-5" /&gt;&lt;Treasure ItemId="10005" Type="1" Value="3-5" /&gt;&lt;/TreasureBox&gt;</v>
      </c>
    </row>
    <row r="47" spans="1:14" s="175" customFormat="1">
      <c r="A47" s="176"/>
      <c r="B47" s="173">
        <v>10045</v>
      </c>
      <c r="C47" s="174">
        <v>1</v>
      </c>
      <c r="E47" s="175">
        <v>40045</v>
      </c>
      <c r="F47" s="174">
        <v>0</v>
      </c>
      <c r="G47" s="189">
        <v>1</v>
      </c>
      <c r="H47" s="175">
        <v>10004</v>
      </c>
      <c r="I47" s="174">
        <v>1</v>
      </c>
      <c r="J47" s="189" t="s">
        <v>2543</v>
      </c>
      <c r="K47" s="175">
        <v>10005</v>
      </c>
      <c r="L47" s="174">
        <v>1</v>
      </c>
      <c r="M47" s="189" t="s">
        <v>2543</v>
      </c>
      <c r="N47" s="175" t="str">
        <f t="shared" si="0"/>
        <v>&lt;TreasureBox Id="10045" Type="1" Name=""&gt;&lt;Treasure ItemId="40045" Type="0" Value="1" /&gt;&lt;Treasure ItemId="10004" Type="1" Value="2-3" /&gt;&lt;Treasure ItemId="10005" Type="1" Value="2-3" /&gt;&lt;/TreasureBox&gt;</v>
      </c>
    </row>
    <row r="48" spans="1:14" s="175" customFormat="1">
      <c r="A48" s="176"/>
      <c r="B48" s="173">
        <v>10046</v>
      </c>
      <c r="C48" s="174">
        <v>1</v>
      </c>
      <c r="E48" s="175">
        <v>40046</v>
      </c>
      <c r="F48" s="174">
        <v>0</v>
      </c>
      <c r="G48" s="189">
        <v>1</v>
      </c>
      <c r="H48" s="175">
        <v>10004</v>
      </c>
      <c r="I48" s="174">
        <v>1</v>
      </c>
      <c r="J48" s="189" t="s">
        <v>2544</v>
      </c>
      <c r="K48" s="175">
        <v>10005</v>
      </c>
      <c r="L48" s="174">
        <v>1</v>
      </c>
      <c r="M48" s="189" t="s">
        <v>2542</v>
      </c>
      <c r="N48" s="175" t="str">
        <f t="shared" si="0"/>
        <v>&lt;TreasureBox Id="10046" Type="1" Name=""&gt;&lt;Treasure ItemId="40046" Type="0" Value="1" /&gt;&lt;Treasure ItemId="10004" Type="1" Value="3-5" /&gt;&lt;Treasure ItemId="10005" Type="1" Value="3-5" /&gt;&lt;/TreasureBox&gt;</v>
      </c>
    </row>
    <row r="49" spans="1:14" s="175" customFormat="1">
      <c r="A49" s="176"/>
      <c r="B49" s="173">
        <v>10047</v>
      </c>
      <c r="C49" s="174">
        <v>1</v>
      </c>
      <c r="E49" s="175">
        <v>40047</v>
      </c>
      <c r="F49" s="174">
        <v>0</v>
      </c>
      <c r="G49" s="189">
        <v>1</v>
      </c>
      <c r="H49" s="175">
        <v>10004</v>
      </c>
      <c r="I49" s="174">
        <v>1</v>
      </c>
      <c r="J49" s="189" t="s">
        <v>2543</v>
      </c>
      <c r="K49" s="175">
        <v>10005</v>
      </c>
      <c r="L49" s="174">
        <v>1</v>
      </c>
      <c r="M49" s="189" t="s">
        <v>2543</v>
      </c>
      <c r="N49" s="175" t="str">
        <f t="shared" si="0"/>
        <v>&lt;TreasureBox Id="10047" Type="1" Name=""&gt;&lt;Treasure ItemId="40047" Type="0" Value="1" /&gt;&lt;Treasure ItemId="10004" Type="1" Value="2-3" /&gt;&lt;Treasure ItemId="10005" Type="1" Value="2-3" /&gt;&lt;/TreasureBox&gt;</v>
      </c>
    </row>
    <row r="50" spans="1:14" s="175" customFormat="1">
      <c r="A50" s="176"/>
      <c r="B50" s="173">
        <v>10048</v>
      </c>
      <c r="C50" s="174">
        <v>1</v>
      </c>
      <c r="E50" s="175">
        <v>40048</v>
      </c>
      <c r="F50" s="174">
        <v>0</v>
      </c>
      <c r="G50" s="189">
        <v>1</v>
      </c>
      <c r="H50" s="175">
        <v>10004</v>
      </c>
      <c r="I50" s="174">
        <v>1</v>
      </c>
      <c r="J50" s="189" t="s">
        <v>2544</v>
      </c>
      <c r="K50" s="175">
        <v>10005</v>
      </c>
      <c r="L50" s="174">
        <v>1</v>
      </c>
      <c r="M50" s="189" t="s">
        <v>2542</v>
      </c>
      <c r="N50" s="175" t="str">
        <f t="shared" si="0"/>
        <v>&lt;TreasureBox Id="10048" Type="1" Name=""&gt;&lt;Treasure ItemId="40048" Type="0" Value="1" /&gt;&lt;Treasure ItemId="10004" Type="1" Value="3-5" /&gt;&lt;Treasure ItemId="10005" Type="1" Value="3-5" /&gt;&lt;/TreasureBox&gt;</v>
      </c>
    </row>
    <row r="51" spans="1:14" s="175" customFormat="1">
      <c r="A51" s="176"/>
      <c r="B51" s="173">
        <v>10049</v>
      </c>
      <c r="C51" s="174">
        <v>1</v>
      </c>
      <c r="E51" s="175">
        <v>40049</v>
      </c>
      <c r="F51" s="174">
        <v>0</v>
      </c>
      <c r="G51" s="189">
        <v>1</v>
      </c>
      <c r="H51" s="175">
        <v>10004</v>
      </c>
      <c r="I51" s="174">
        <v>1</v>
      </c>
      <c r="J51" s="189" t="s">
        <v>2543</v>
      </c>
      <c r="K51" s="175">
        <v>10005</v>
      </c>
      <c r="L51" s="174">
        <v>1</v>
      </c>
      <c r="M51" s="189" t="s">
        <v>2543</v>
      </c>
      <c r="N51" s="175" t="str">
        <f t="shared" si="0"/>
        <v>&lt;TreasureBox Id="10049" Type="1" Name=""&gt;&lt;Treasure ItemId="40049" Type="0" Value="1" /&gt;&lt;Treasure ItemId="10004" Type="1" Value="2-3" /&gt;&lt;Treasure ItemId="10005" Type="1" Value="2-3" /&gt;&lt;/TreasureBox&gt;</v>
      </c>
    </row>
    <row r="52" spans="1:14" s="175" customFormat="1">
      <c r="A52" s="176"/>
      <c r="B52" s="173">
        <v>10050</v>
      </c>
      <c r="C52" s="174">
        <v>1</v>
      </c>
      <c r="E52" s="175">
        <v>40050</v>
      </c>
      <c r="F52" s="174">
        <v>0</v>
      </c>
      <c r="G52" s="189">
        <v>1</v>
      </c>
      <c r="H52" s="175">
        <v>10004</v>
      </c>
      <c r="I52" s="174">
        <v>1</v>
      </c>
      <c r="J52" s="189" t="s">
        <v>2544</v>
      </c>
      <c r="K52" s="175">
        <v>10005</v>
      </c>
      <c r="L52" s="174">
        <v>1</v>
      </c>
      <c r="M52" s="189" t="s">
        <v>2542</v>
      </c>
      <c r="N52" s="175" t="str">
        <f t="shared" si="0"/>
        <v>&lt;TreasureBox Id="10050" Type="1" Name=""&gt;&lt;Treasure ItemId="40050" Type="0" Value="1" /&gt;&lt;Treasure ItemId="10004" Type="1" Value="3-5" /&gt;&lt;Treasure ItemId="10005" Type="1" Value="3-5" /&gt;&lt;/TreasureBox&gt;</v>
      </c>
    </row>
    <row r="53" spans="1:14" s="175" customFormat="1">
      <c r="A53" s="176"/>
      <c r="B53" s="173">
        <v>10051</v>
      </c>
      <c r="C53" s="174">
        <v>1</v>
      </c>
      <c r="E53" s="175">
        <v>40051</v>
      </c>
      <c r="F53" s="174">
        <v>0</v>
      </c>
      <c r="G53" s="189">
        <v>1</v>
      </c>
      <c r="H53" s="175">
        <v>10004</v>
      </c>
      <c r="I53" s="174">
        <v>1</v>
      </c>
      <c r="J53" s="189" t="s">
        <v>2543</v>
      </c>
      <c r="K53" s="175">
        <v>10005</v>
      </c>
      <c r="L53" s="174">
        <v>1</v>
      </c>
      <c r="M53" s="189" t="s">
        <v>2543</v>
      </c>
      <c r="N53" s="175" t="str">
        <f t="shared" si="0"/>
        <v>&lt;TreasureBox Id="10051" Type="1" Name=""&gt;&lt;Treasure ItemId="40051" Type="0" Value="1" /&gt;&lt;Treasure ItemId="10004" Type="1" Value="2-3" /&gt;&lt;Treasure ItemId="10005" Type="1" Value="2-3" /&gt;&lt;/TreasureBox&gt;</v>
      </c>
    </row>
    <row r="54" spans="1:14" s="175" customFormat="1">
      <c r="A54" s="176"/>
      <c r="B54" s="173">
        <v>10052</v>
      </c>
      <c r="C54" s="174">
        <v>1</v>
      </c>
      <c r="E54" s="175">
        <v>40052</v>
      </c>
      <c r="F54" s="174">
        <v>0</v>
      </c>
      <c r="G54" s="189">
        <v>1</v>
      </c>
      <c r="H54" s="175">
        <v>10004</v>
      </c>
      <c r="I54" s="174">
        <v>1</v>
      </c>
      <c r="J54" s="189" t="s">
        <v>2544</v>
      </c>
      <c r="K54" s="175">
        <v>10005</v>
      </c>
      <c r="L54" s="174">
        <v>1</v>
      </c>
      <c r="M54" s="189" t="s">
        <v>2542</v>
      </c>
      <c r="N54" s="175" t="str">
        <f t="shared" si="0"/>
        <v>&lt;TreasureBox Id="10052" Type="1" Name=""&gt;&lt;Treasure ItemId="40052" Type="0" Value="1" /&gt;&lt;Treasure ItemId="10004" Type="1" Value="3-5" /&gt;&lt;Treasure ItemId="10005" Type="1" Value="3-5" /&gt;&lt;/TreasureBox&gt;</v>
      </c>
    </row>
    <row r="55" spans="1:14" s="175" customFormat="1">
      <c r="A55" s="176"/>
      <c r="B55" s="173">
        <v>10053</v>
      </c>
      <c r="C55" s="174">
        <v>1</v>
      </c>
      <c r="E55" s="175">
        <v>40053</v>
      </c>
      <c r="F55" s="174">
        <v>0</v>
      </c>
      <c r="G55" s="189">
        <v>1</v>
      </c>
      <c r="H55" s="175">
        <v>10004</v>
      </c>
      <c r="I55" s="174">
        <v>1</v>
      </c>
      <c r="J55" s="189" t="s">
        <v>2543</v>
      </c>
      <c r="K55" s="175">
        <v>10005</v>
      </c>
      <c r="L55" s="174">
        <v>1</v>
      </c>
      <c r="M55" s="189" t="s">
        <v>2543</v>
      </c>
      <c r="N55" s="175" t="str">
        <f t="shared" si="0"/>
        <v>&lt;TreasureBox Id="10053" Type="1" Name=""&gt;&lt;Treasure ItemId="40053" Type="0" Value="1" /&gt;&lt;Treasure ItemId="10004" Type="1" Value="2-3" /&gt;&lt;Treasure ItemId="10005" Type="1" Value="2-3" /&gt;&lt;/TreasureBox&gt;</v>
      </c>
    </row>
    <row r="56" spans="1:14" s="175" customFormat="1">
      <c r="A56" s="176"/>
      <c r="B56" s="173">
        <v>10054</v>
      </c>
      <c r="C56" s="174">
        <v>1</v>
      </c>
      <c r="E56" s="175">
        <v>40054</v>
      </c>
      <c r="F56" s="174">
        <v>0</v>
      </c>
      <c r="G56" s="189">
        <v>1</v>
      </c>
      <c r="H56" s="175">
        <v>10004</v>
      </c>
      <c r="I56" s="174">
        <v>1</v>
      </c>
      <c r="J56" s="189" t="s">
        <v>2544</v>
      </c>
      <c r="K56" s="175">
        <v>10005</v>
      </c>
      <c r="L56" s="174">
        <v>1</v>
      </c>
      <c r="M56" s="189" t="s">
        <v>2542</v>
      </c>
      <c r="N56" s="175" t="str">
        <f t="shared" si="0"/>
        <v>&lt;TreasureBox Id="10054" Type="1" Name=""&gt;&lt;Treasure ItemId="40054" Type="0" Value="1" /&gt;&lt;Treasure ItemId="10004" Type="1" Value="3-5" /&gt;&lt;Treasure ItemId="10005" Type="1" Value="3-5" /&gt;&lt;/TreasureBox&gt;</v>
      </c>
    </row>
    <row r="57" spans="1:14" s="175" customFormat="1">
      <c r="A57" s="176"/>
      <c r="B57" s="173">
        <v>10055</v>
      </c>
      <c r="C57" s="174">
        <v>1</v>
      </c>
      <c r="E57" s="175">
        <v>40055</v>
      </c>
      <c r="F57" s="174">
        <v>0</v>
      </c>
      <c r="G57" s="189">
        <v>1</v>
      </c>
      <c r="H57" s="175">
        <v>10004</v>
      </c>
      <c r="I57" s="174">
        <v>1</v>
      </c>
      <c r="J57" s="189" t="s">
        <v>2543</v>
      </c>
      <c r="K57" s="175">
        <v>10005</v>
      </c>
      <c r="L57" s="174">
        <v>1</v>
      </c>
      <c r="M57" s="189" t="s">
        <v>2543</v>
      </c>
      <c r="N57" s="175" t="str">
        <f t="shared" si="0"/>
        <v>&lt;TreasureBox Id="10055" Type="1" Name=""&gt;&lt;Treasure ItemId="40055" Type="0" Value="1" /&gt;&lt;Treasure ItemId="10004" Type="1" Value="2-3" /&gt;&lt;Treasure ItemId="10005" Type="1" Value="2-3" /&gt;&lt;/TreasureBox&gt;</v>
      </c>
    </row>
    <row r="58" spans="1:14" s="175" customFormat="1">
      <c r="A58" s="176"/>
      <c r="B58" s="173">
        <v>10056</v>
      </c>
      <c r="C58" s="174">
        <v>1</v>
      </c>
      <c r="E58" s="175">
        <v>40056</v>
      </c>
      <c r="F58" s="174">
        <v>0</v>
      </c>
      <c r="G58" s="189">
        <v>1</v>
      </c>
      <c r="H58" s="175">
        <v>10004</v>
      </c>
      <c r="I58" s="174">
        <v>1</v>
      </c>
      <c r="J58" s="189" t="s">
        <v>2544</v>
      </c>
      <c r="K58" s="175">
        <v>10005</v>
      </c>
      <c r="L58" s="174">
        <v>1</v>
      </c>
      <c r="M58" s="189" t="s">
        <v>2542</v>
      </c>
      <c r="N58" s="175" t="str">
        <f t="shared" si="0"/>
        <v>&lt;TreasureBox Id="10056" Type="1" Name=""&gt;&lt;Treasure ItemId="40056" Type="0" Value="1" /&gt;&lt;Treasure ItemId="10004" Type="1" Value="3-5" /&gt;&lt;Treasure ItemId="10005" Type="1" Value="3-5" /&gt;&lt;/TreasureBox&gt;</v>
      </c>
    </row>
    <row r="59" spans="1:14" s="175" customFormat="1">
      <c r="A59" s="176"/>
      <c r="B59" s="173">
        <v>10057</v>
      </c>
      <c r="C59" s="174">
        <v>1</v>
      </c>
      <c r="E59" s="175">
        <v>40057</v>
      </c>
      <c r="F59" s="174">
        <v>0</v>
      </c>
      <c r="G59" s="189">
        <v>1</v>
      </c>
      <c r="H59" s="175">
        <v>10004</v>
      </c>
      <c r="I59" s="174">
        <v>1</v>
      </c>
      <c r="J59" s="189" t="s">
        <v>2543</v>
      </c>
      <c r="K59" s="175">
        <v>10005</v>
      </c>
      <c r="L59" s="174">
        <v>1</v>
      </c>
      <c r="M59" s="189" t="s">
        <v>2543</v>
      </c>
      <c r="N59" s="175" t="str">
        <f t="shared" si="0"/>
        <v>&lt;TreasureBox Id="10057" Type="1" Name=""&gt;&lt;Treasure ItemId="40057" Type="0" Value="1" /&gt;&lt;Treasure ItemId="10004" Type="1" Value="2-3" /&gt;&lt;Treasure ItemId="10005" Type="1" Value="2-3" /&gt;&lt;/TreasureBox&gt;</v>
      </c>
    </row>
    <row r="60" spans="1:14" s="175" customFormat="1">
      <c r="A60" s="176"/>
      <c r="B60" s="173">
        <v>10058</v>
      </c>
      <c r="C60" s="174">
        <v>1</v>
      </c>
      <c r="E60" s="175">
        <v>40058</v>
      </c>
      <c r="F60" s="174">
        <v>0</v>
      </c>
      <c r="G60" s="189">
        <v>1</v>
      </c>
      <c r="H60" s="175">
        <v>10004</v>
      </c>
      <c r="I60" s="174">
        <v>1</v>
      </c>
      <c r="J60" s="189" t="s">
        <v>2544</v>
      </c>
      <c r="K60" s="175">
        <v>10005</v>
      </c>
      <c r="L60" s="174">
        <v>1</v>
      </c>
      <c r="M60" s="189" t="s">
        <v>2542</v>
      </c>
      <c r="N60" s="175" t="str">
        <f t="shared" si="0"/>
        <v>&lt;TreasureBox Id="10058" Type="1" Name=""&gt;&lt;Treasure ItemId="40058" Type="0" Value="1" /&gt;&lt;Treasure ItemId="10004" Type="1" Value="3-5" /&gt;&lt;Treasure ItemId="10005" Type="1" Value="3-5" /&gt;&lt;/TreasureBox&gt;</v>
      </c>
    </row>
    <row r="61" spans="1:14" s="175" customFormat="1">
      <c r="A61" s="176"/>
      <c r="B61" s="173">
        <v>10059</v>
      </c>
      <c r="C61" s="174">
        <v>1</v>
      </c>
      <c r="E61" s="175">
        <v>40059</v>
      </c>
      <c r="F61" s="174">
        <v>0</v>
      </c>
      <c r="G61" s="189">
        <v>1</v>
      </c>
      <c r="H61" s="175">
        <v>10004</v>
      </c>
      <c r="I61" s="174">
        <v>1</v>
      </c>
      <c r="J61" s="189" t="s">
        <v>2543</v>
      </c>
      <c r="K61" s="175">
        <v>10005</v>
      </c>
      <c r="L61" s="174">
        <v>1</v>
      </c>
      <c r="M61" s="189" t="s">
        <v>2543</v>
      </c>
      <c r="N61" s="175" t="str">
        <f t="shared" si="0"/>
        <v>&lt;TreasureBox Id="10059" Type="1" Name=""&gt;&lt;Treasure ItemId="40059" Type="0" Value="1" /&gt;&lt;Treasure ItemId="10004" Type="1" Value="2-3" /&gt;&lt;Treasure ItemId="10005" Type="1" Value="2-3" /&gt;&lt;/TreasureBox&gt;</v>
      </c>
    </row>
    <row r="62" spans="1:14" s="175" customFormat="1">
      <c r="A62" s="176"/>
      <c r="B62" s="173">
        <v>10060</v>
      </c>
      <c r="C62" s="174">
        <v>1</v>
      </c>
      <c r="E62" s="175">
        <v>40060</v>
      </c>
      <c r="F62" s="174">
        <v>0</v>
      </c>
      <c r="G62" s="189">
        <v>1</v>
      </c>
      <c r="H62" s="175">
        <v>10004</v>
      </c>
      <c r="I62" s="174">
        <v>1</v>
      </c>
      <c r="J62" s="189" t="s">
        <v>2544</v>
      </c>
      <c r="K62" s="175">
        <v>10005</v>
      </c>
      <c r="L62" s="174">
        <v>1</v>
      </c>
      <c r="M62" s="189" t="s">
        <v>2542</v>
      </c>
      <c r="N62" s="175" t="str">
        <f t="shared" si="0"/>
        <v>&lt;TreasureBox Id="10060" Type="1" Name=""&gt;&lt;Treasure ItemId="40060" Type="0" Value="1" /&gt;&lt;Treasure ItemId="10004" Type="1" Value="3-5" /&gt;&lt;Treasure ItemId="10005" Type="1" Value="3-5" /&gt;&lt;/TreasureBox&gt;</v>
      </c>
    </row>
    <row r="63" spans="1:14" s="175" customFormat="1">
      <c r="A63" s="176"/>
      <c r="B63" s="173">
        <v>10061</v>
      </c>
      <c r="C63" s="174">
        <v>1</v>
      </c>
      <c r="E63" s="175">
        <v>40061</v>
      </c>
      <c r="F63" s="174">
        <v>0</v>
      </c>
      <c r="G63" s="189">
        <v>1</v>
      </c>
      <c r="H63" s="175">
        <v>10004</v>
      </c>
      <c r="I63" s="174">
        <v>1</v>
      </c>
      <c r="J63" s="189" t="s">
        <v>2543</v>
      </c>
      <c r="K63" s="175">
        <v>10005</v>
      </c>
      <c r="L63" s="174">
        <v>1</v>
      </c>
      <c r="M63" s="189" t="s">
        <v>2543</v>
      </c>
      <c r="N63" s="175" t="str">
        <f t="shared" si="0"/>
        <v>&lt;TreasureBox Id="10061" Type="1" Name=""&gt;&lt;Treasure ItemId="40061" Type="0" Value="1" /&gt;&lt;Treasure ItemId="10004" Type="1" Value="2-3" /&gt;&lt;Treasure ItemId="10005" Type="1" Value="2-3" /&gt;&lt;/TreasureBox&gt;</v>
      </c>
    </row>
    <row r="64" spans="1:14" s="175" customFormat="1">
      <c r="A64" s="176"/>
      <c r="B64" s="173">
        <v>10062</v>
      </c>
      <c r="C64" s="174">
        <v>1</v>
      </c>
      <c r="E64" s="175">
        <v>40062</v>
      </c>
      <c r="F64" s="174">
        <v>0</v>
      </c>
      <c r="G64" s="189">
        <v>1</v>
      </c>
      <c r="H64" s="175">
        <v>10004</v>
      </c>
      <c r="I64" s="174">
        <v>1</v>
      </c>
      <c r="J64" s="189" t="s">
        <v>2544</v>
      </c>
      <c r="K64" s="175">
        <v>10005</v>
      </c>
      <c r="L64" s="174">
        <v>1</v>
      </c>
      <c r="M64" s="189" t="s">
        <v>2542</v>
      </c>
      <c r="N64" s="175" t="str">
        <f t="shared" si="0"/>
        <v>&lt;TreasureBox Id="10062" Type="1" Name=""&gt;&lt;Treasure ItemId="40062" Type="0" Value="1" /&gt;&lt;Treasure ItemId="10004" Type="1" Value="3-5" /&gt;&lt;Treasure ItemId="10005" Type="1" Value="3-5" /&gt;&lt;/TreasureBox&gt;</v>
      </c>
    </row>
    <row r="65" spans="1:15" s="175" customFormat="1">
      <c r="A65" s="176"/>
      <c r="B65" s="173">
        <v>10063</v>
      </c>
      <c r="C65" s="174">
        <v>1</v>
      </c>
      <c r="E65" s="175">
        <v>40063</v>
      </c>
      <c r="F65" s="174">
        <v>0</v>
      </c>
      <c r="G65" s="189">
        <v>1</v>
      </c>
      <c r="H65" s="175">
        <v>10004</v>
      </c>
      <c r="I65" s="174">
        <v>1</v>
      </c>
      <c r="J65" s="189" t="s">
        <v>2543</v>
      </c>
      <c r="K65" s="175">
        <v>10005</v>
      </c>
      <c r="L65" s="174">
        <v>1</v>
      </c>
      <c r="M65" s="189" t="s">
        <v>2543</v>
      </c>
      <c r="N65" s="175" t="str">
        <f t="shared" si="0"/>
        <v>&lt;TreasureBox Id="10063" Type="1" Name=""&gt;&lt;Treasure ItemId="40063" Type="0" Value="1" /&gt;&lt;Treasure ItemId="10004" Type="1" Value="2-3" /&gt;&lt;Treasure ItemId="10005" Type="1" Value="2-3" /&gt;&lt;/TreasureBox&gt;</v>
      </c>
    </row>
    <row r="66" spans="1:15" s="175" customFormat="1">
      <c r="A66" s="176"/>
      <c r="B66" s="173">
        <v>10064</v>
      </c>
      <c r="C66" s="174">
        <v>1</v>
      </c>
      <c r="E66" s="175">
        <v>40064</v>
      </c>
      <c r="F66" s="174">
        <v>0</v>
      </c>
      <c r="G66" s="189">
        <v>1</v>
      </c>
      <c r="H66" s="175">
        <v>10004</v>
      </c>
      <c r="I66" s="174">
        <v>1</v>
      </c>
      <c r="J66" s="189" t="s">
        <v>2544</v>
      </c>
      <c r="K66" s="175">
        <v>10005</v>
      </c>
      <c r="L66" s="174">
        <v>1</v>
      </c>
      <c r="M66" s="189" t="s">
        <v>2542</v>
      </c>
      <c r="N66" s="175" t="str">
        <f t="shared" si="0"/>
        <v>&lt;TreasureBox Id="10064" Type="1" Name=""&gt;&lt;Treasure ItemId="40064" Type="0" Value="1" /&gt;&lt;Treasure ItemId="10004" Type="1" Value="3-5" /&gt;&lt;Treasure ItemId="10005" Type="1" Value="3-5" /&gt;&lt;/TreasureBox&gt;</v>
      </c>
    </row>
    <row r="67" spans="1:15" s="175" customFormat="1">
      <c r="A67" s="176"/>
      <c r="B67" s="173">
        <v>10065</v>
      </c>
      <c r="C67" s="174">
        <v>1</v>
      </c>
      <c r="E67" s="175">
        <v>40065</v>
      </c>
      <c r="F67" s="174">
        <v>0</v>
      </c>
      <c r="G67" s="189">
        <v>1</v>
      </c>
      <c r="H67" s="175">
        <v>10004</v>
      </c>
      <c r="I67" s="174">
        <v>1</v>
      </c>
      <c r="J67" s="189" t="s">
        <v>2543</v>
      </c>
      <c r="K67" s="175">
        <v>10005</v>
      </c>
      <c r="L67" s="174">
        <v>1</v>
      </c>
      <c r="M67" s="189" t="s">
        <v>2543</v>
      </c>
      <c r="N67" s="175" t="str">
        <f t="shared" si="0"/>
        <v>&lt;TreasureBox Id="10065" Type="1" Name=""&gt;&lt;Treasure ItemId="40065" Type="0" Value="1" /&gt;&lt;Treasure ItemId="10004" Type="1" Value="2-3" /&gt;&lt;Treasure ItemId="10005" Type="1" Value="2-3" /&gt;&lt;/TreasureBox&gt;</v>
      </c>
    </row>
    <row r="68" spans="1:15" s="175" customFormat="1">
      <c r="A68" s="176"/>
      <c r="B68" s="173">
        <v>10066</v>
      </c>
      <c r="C68" s="174">
        <v>1</v>
      </c>
      <c r="E68" s="175">
        <v>40066</v>
      </c>
      <c r="F68" s="174">
        <v>0</v>
      </c>
      <c r="G68" s="189">
        <v>1</v>
      </c>
      <c r="H68" s="175">
        <v>10004</v>
      </c>
      <c r="I68" s="174">
        <v>1</v>
      </c>
      <c r="J68" s="189" t="s">
        <v>2544</v>
      </c>
      <c r="K68" s="175">
        <v>10005</v>
      </c>
      <c r="L68" s="174">
        <v>1</v>
      </c>
      <c r="M68" s="189" t="s">
        <v>2542</v>
      </c>
      <c r="N68" s="175" t="str">
        <f t="shared" ref="N68:N131" si="1">IF(B68&lt;&gt;"","&lt;TreasureBox Id="""&amp;B68&amp;""" Type="""&amp;C68&amp;""" Name="""&amp;D68&amp;"""&gt;"&amp;CHAR(10)&amp;" &lt;Treasure ItemId="""&amp;E68&amp;""" Type="""&amp;F68&amp;""" Value="""&amp;G68&amp;""" /&gt;"&amp;CHAR(10)&amp;IF(H68&lt;&gt;""," &lt;Treasure ItemId="""&amp;H68&amp;""" Type="""&amp;I68&amp;""" Value="""&amp;J68&amp;""" /&gt;"&amp;CHAR(10),"")&amp;IF(K68&lt;&gt;""," &lt;Treasure ItemId="""&amp;K68&amp;""" Type="""&amp;L68&amp;""" Value="""&amp;M68&amp;""" /&gt;"&amp;CHAR(10),"")&amp;"&lt;/TreasureBox&gt;","")</f>
        <v>&lt;TreasureBox Id="10066" Type="1" Name=""&gt;&lt;Treasure ItemId="40066" Type="0" Value="1" /&gt;&lt;Treasure ItemId="10004" Type="1" Value="3-5" /&gt;&lt;Treasure ItemId="10005" Type="1" Value="3-5" /&gt;&lt;/TreasureBox&gt;</v>
      </c>
    </row>
    <row r="69" spans="1:15" s="175" customFormat="1">
      <c r="A69" s="176"/>
      <c r="B69" s="173">
        <v>10067</v>
      </c>
      <c r="C69" s="174">
        <v>1</v>
      </c>
      <c r="E69" s="175">
        <v>40067</v>
      </c>
      <c r="F69" s="174">
        <v>0</v>
      </c>
      <c r="G69" s="189">
        <v>1</v>
      </c>
      <c r="H69" s="175">
        <v>10004</v>
      </c>
      <c r="I69" s="174">
        <v>1</v>
      </c>
      <c r="J69" s="189" t="s">
        <v>2543</v>
      </c>
      <c r="K69" s="175">
        <v>10005</v>
      </c>
      <c r="L69" s="174">
        <v>1</v>
      </c>
      <c r="M69" s="189" t="s">
        <v>2543</v>
      </c>
      <c r="N69" s="175" t="str">
        <f t="shared" si="1"/>
        <v>&lt;TreasureBox Id="10067" Type="1" Name=""&gt;&lt;Treasure ItemId="40067" Type="0" Value="1" /&gt;&lt;Treasure ItemId="10004" Type="1" Value="2-3" /&gt;&lt;Treasure ItemId="10005" Type="1" Value="2-3" /&gt;&lt;/TreasureBox&gt;</v>
      </c>
    </row>
    <row r="70" spans="1:15" s="175" customFormat="1">
      <c r="A70" s="176"/>
      <c r="B70" s="173">
        <v>10068</v>
      </c>
      <c r="C70" s="174">
        <v>1</v>
      </c>
      <c r="E70" s="175">
        <v>40068</v>
      </c>
      <c r="F70" s="174">
        <v>0</v>
      </c>
      <c r="G70" s="189">
        <v>1</v>
      </c>
      <c r="H70" s="175">
        <v>10004</v>
      </c>
      <c r="I70" s="174">
        <v>1</v>
      </c>
      <c r="J70" s="189" t="s">
        <v>2544</v>
      </c>
      <c r="K70" s="175">
        <v>10005</v>
      </c>
      <c r="L70" s="174">
        <v>1</v>
      </c>
      <c r="M70" s="189" t="s">
        <v>2542</v>
      </c>
      <c r="N70" s="175" t="str">
        <f t="shared" si="1"/>
        <v>&lt;TreasureBox Id="10068" Type="1" Name=""&gt;&lt;Treasure ItemId="40068" Type="0" Value="1" /&gt;&lt;Treasure ItemId="10004" Type="1" Value="3-5" /&gt;&lt;Treasure ItemId="10005" Type="1" Value="3-5" /&gt;&lt;/TreasureBox&gt;</v>
      </c>
    </row>
    <row r="71" spans="1:15" s="175" customFormat="1">
      <c r="A71" s="176"/>
      <c r="B71" s="173">
        <v>10069</v>
      </c>
      <c r="C71" s="174">
        <v>1</v>
      </c>
      <c r="E71" s="175">
        <v>40069</v>
      </c>
      <c r="F71" s="174">
        <v>0</v>
      </c>
      <c r="G71" s="189">
        <v>1</v>
      </c>
      <c r="H71" s="175">
        <v>10004</v>
      </c>
      <c r="I71" s="174">
        <v>1</v>
      </c>
      <c r="J71" s="189" t="s">
        <v>2543</v>
      </c>
      <c r="K71" s="175">
        <v>10005</v>
      </c>
      <c r="L71" s="174">
        <v>1</v>
      </c>
      <c r="M71" s="189" t="s">
        <v>2543</v>
      </c>
      <c r="N71" s="175" t="str">
        <f t="shared" si="1"/>
        <v>&lt;TreasureBox Id="10069" Type="1" Name=""&gt;&lt;Treasure ItemId="40069" Type="0" Value="1" /&gt;&lt;Treasure ItemId="10004" Type="1" Value="2-3" /&gt;&lt;Treasure ItemId="10005" Type="1" Value="2-3" /&gt;&lt;/TreasureBox&gt;</v>
      </c>
    </row>
    <row r="72" spans="1:15" s="175" customFormat="1">
      <c r="A72" s="176"/>
      <c r="B72" s="173">
        <v>10070</v>
      </c>
      <c r="C72" s="174">
        <v>1</v>
      </c>
      <c r="E72" s="175">
        <v>40070</v>
      </c>
      <c r="F72" s="174">
        <v>0</v>
      </c>
      <c r="G72" s="189">
        <v>1</v>
      </c>
      <c r="H72" s="175">
        <v>10004</v>
      </c>
      <c r="I72" s="174">
        <v>1</v>
      </c>
      <c r="J72" s="189" t="s">
        <v>2544</v>
      </c>
      <c r="K72" s="175">
        <v>10005</v>
      </c>
      <c r="L72" s="174">
        <v>1</v>
      </c>
      <c r="M72" s="189" t="s">
        <v>2542</v>
      </c>
      <c r="N72" s="175" t="str">
        <f t="shared" si="1"/>
        <v>&lt;TreasureBox Id="10070" Type="1" Name=""&gt;&lt;Treasure ItemId="40070" Type="0" Value="1" /&gt;&lt;Treasure ItemId="10004" Type="1" Value="3-5" /&gt;&lt;Treasure ItemId="10005" Type="1" Value="3-5" /&gt;&lt;/TreasureBox&gt;</v>
      </c>
    </row>
    <row r="73" spans="1:15" s="175" customFormat="1">
      <c r="A73" s="176"/>
      <c r="B73" s="173">
        <v>10071</v>
      </c>
      <c r="C73" s="174">
        <v>1</v>
      </c>
      <c r="E73" s="175">
        <v>40071</v>
      </c>
      <c r="F73" s="174">
        <v>0</v>
      </c>
      <c r="G73" s="189">
        <v>1</v>
      </c>
      <c r="H73" s="175">
        <v>10004</v>
      </c>
      <c r="I73" s="174">
        <v>1</v>
      </c>
      <c r="J73" s="189" t="s">
        <v>2543</v>
      </c>
      <c r="K73" s="175">
        <v>10005</v>
      </c>
      <c r="L73" s="174">
        <v>1</v>
      </c>
      <c r="M73" s="189" t="s">
        <v>2543</v>
      </c>
      <c r="N73" s="175" t="str">
        <f t="shared" si="1"/>
        <v>&lt;TreasureBox Id="10071" Type="1" Name=""&gt;&lt;Treasure ItemId="40071" Type="0" Value="1" /&gt;&lt;Treasure ItemId="10004" Type="1" Value="2-3" /&gt;&lt;Treasure ItemId="10005" Type="1" Value="2-3" /&gt;&lt;/TreasureBox&gt;</v>
      </c>
    </row>
    <row r="74" spans="1:15" s="175" customFormat="1">
      <c r="A74" s="176"/>
      <c r="B74" s="173">
        <v>10072</v>
      </c>
      <c r="C74" s="174">
        <v>1</v>
      </c>
      <c r="E74" s="175">
        <v>40072</v>
      </c>
      <c r="F74" s="174">
        <v>0</v>
      </c>
      <c r="G74" s="189">
        <v>1</v>
      </c>
      <c r="H74" s="175">
        <v>10004</v>
      </c>
      <c r="I74" s="174">
        <v>1</v>
      </c>
      <c r="J74" s="189" t="s">
        <v>2544</v>
      </c>
      <c r="K74" s="175">
        <v>10005</v>
      </c>
      <c r="L74" s="174">
        <v>1</v>
      </c>
      <c r="M74" s="189" t="s">
        <v>2542</v>
      </c>
      <c r="N74" s="175" t="str">
        <f t="shared" si="1"/>
        <v>&lt;TreasureBox Id="10072" Type="1" Name=""&gt;&lt;Treasure ItemId="40072" Type="0" Value="1" /&gt;&lt;Treasure ItemId="10004" Type="1" Value="3-5" /&gt;&lt;Treasure ItemId="10005" Type="1" Value="3-5" /&gt;&lt;/TreasureBox&gt;</v>
      </c>
    </row>
    <row r="75" spans="1:15" s="175" customFormat="1">
      <c r="A75" s="176"/>
      <c r="B75" s="173">
        <v>10073</v>
      </c>
      <c r="C75" s="174">
        <v>1</v>
      </c>
      <c r="E75" s="175">
        <v>40073</v>
      </c>
      <c r="F75" s="174">
        <v>0</v>
      </c>
      <c r="G75" s="189">
        <v>1</v>
      </c>
      <c r="H75" s="175">
        <v>10004</v>
      </c>
      <c r="I75" s="174">
        <v>1</v>
      </c>
      <c r="J75" s="189" t="s">
        <v>2543</v>
      </c>
      <c r="K75" s="175">
        <v>10005</v>
      </c>
      <c r="L75" s="174">
        <v>1</v>
      </c>
      <c r="M75" s="189" t="s">
        <v>2543</v>
      </c>
      <c r="N75" s="175" t="str">
        <f t="shared" si="1"/>
        <v>&lt;TreasureBox Id="10073" Type="1" Name=""&gt;&lt;Treasure ItemId="40073" Type="0" Value="1" /&gt;&lt;Treasure ItemId="10004" Type="1" Value="2-3" /&gt;&lt;Treasure ItemId="10005" Type="1" Value="2-3" /&gt;&lt;/TreasureBox&gt;</v>
      </c>
    </row>
    <row r="76" spans="1:15" s="175" customFormat="1">
      <c r="A76" s="176"/>
      <c r="B76" s="173">
        <v>10074</v>
      </c>
      <c r="C76" s="174">
        <v>1</v>
      </c>
      <c r="E76" s="175">
        <v>40074</v>
      </c>
      <c r="F76" s="174">
        <v>0</v>
      </c>
      <c r="G76" s="189">
        <v>1</v>
      </c>
      <c r="H76" s="175">
        <v>10004</v>
      </c>
      <c r="I76" s="174">
        <v>1</v>
      </c>
      <c r="J76" s="189" t="s">
        <v>2544</v>
      </c>
      <c r="K76" s="175">
        <v>10005</v>
      </c>
      <c r="L76" s="174">
        <v>1</v>
      </c>
      <c r="M76" s="189" t="s">
        <v>2542</v>
      </c>
      <c r="N76" s="175" t="str">
        <f t="shared" si="1"/>
        <v>&lt;TreasureBox Id="10074" Type="1" Name=""&gt;&lt;Treasure ItemId="40074" Type="0" Value="1" /&gt;&lt;Treasure ItemId="10004" Type="1" Value="3-5" /&gt;&lt;Treasure ItemId="10005" Type="1" Value="3-5" /&gt;&lt;/TreasureBox&gt;</v>
      </c>
    </row>
    <row r="77" spans="1:15">
      <c r="A77" s="176"/>
      <c r="B77" s="173">
        <v>10075</v>
      </c>
      <c r="C77" s="174">
        <v>1</v>
      </c>
      <c r="E77" s="175">
        <v>40075</v>
      </c>
      <c r="F77" s="174">
        <v>0</v>
      </c>
      <c r="G77" s="189">
        <v>1</v>
      </c>
      <c r="H77" s="175">
        <v>10004</v>
      </c>
      <c r="I77" s="174">
        <v>1</v>
      </c>
      <c r="J77" s="189" t="s">
        <v>2543</v>
      </c>
      <c r="K77" s="175">
        <v>10005</v>
      </c>
      <c r="L77" s="174">
        <v>1</v>
      </c>
      <c r="M77" s="189" t="s">
        <v>2543</v>
      </c>
      <c r="N77" s="175" t="str">
        <f t="shared" si="1"/>
        <v>&lt;TreasureBox Id="10075" Type="1" Name=""&gt;&lt;Treasure ItemId="40075" Type="0" Value="1" /&gt;&lt;Treasure ItemId="10004" Type="1" Value="2-3" /&gt;&lt;Treasure ItemId="10005" Type="1" Value="2-3" /&gt;&lt;/TreasureBox&gt;</v>
      </c>
    </row>
    <row r="78" spans="1:15">
      <c r="A78" s="176"/>
      <c r="B78" s="173">
        <v>10076</v>
      </c>
      <c r="C78" s="174">
        <v>1</v>
      </c>
      <c r="E78" s="175">
        <v>40076</v>
      </c>
      <c r="F78" s="174">
        <v>0</v>
      </c>
      <c r="G78" s="189">
        <v>1</v>
      </c>
      <c r="H78" s="175">
        <v>10004</v>
      </c>
      <c r="I78" s="174">
        <v>1</v>
      </c>
      <c r="J78" s="189" t="s">
        <v>2544</v>
      </c>
      <c r="K78" s="175">
        <v>10005</v>
      </c>
      <c r="L78" s="174">
        <v>1</v>
      </c>
      <c r="M78" s="189" t="s">
        <v>2542</v>
      </c>
      <c r="N78" s="175" t="str">
        <f t="shared" si="1"/>
        <v>&lt;TreasureBox Id="10076" Type="1" Name=""&gt;&lt;Treasure ItemId="40076" Type="0" Value="1" /&gt;&lt;Treasure ItemId="10004" Type="1" Value="3-5" /&gt;&lt;Treasure ItemId="10005" Type="1" Value="3-5" /&gt;&lt;/TreasureBox&gt;</v>
      </c>
      <c r="O78" s="175"/>
    </row>
    <row r="79" spans="1:15">
      <c r="A79" s="176"/>
      <c r="B79" s="173">
        <v>10077</v>
      </c>
      <c r="C79" s="174">
        <v>1</v>
      </c>
      <c r="E79" s="175">
        <v>40077</v>
      </c>
      <c r="F79" s="174">
        <v>0</v>
      </c>
      <c r="G79" s="189">
        <v>1</v>
      </c>
      <c r="H79" s="175">
        <v>10004</v>
      </c>
      <c r="I79" s="174">
        <v>1</v>
      </c>
      <c r="J79" s="189" t="s">
        <v>2543</v>
      </c>
      <c r="K79" s="175">
        <v>10005</v>
      </c>
      <c r="L79" s="174">
        <v>1</v>
      </c>
      <c r="M79" s="189" t="s">
        <v>2543</v>
      </c>
      <c r="N79" s="175" t="str">
        <f t="shared" si="1"/>
        <v>&lt;TreasureBox Id="10077" Type="1" Name=""&gt;&lt;Treasure ItemId="40077" Type="0" Value="1" /&gt;&lt;Treasure ItemId="10004" Type="1" Value="2-3" /&gt;&lt;Treasure ItemId="10005" Type="1" Value="2-3" /&gt;&lt;/TreasureBox&gt;</v>
      </c>
    </row>
    <row r="80" spans="1:15">
      <c r="A80" s="176"/>
      <c r="B80" s="173">
        <v>10078</v>
      </c>
      <c r="C80" s="174">
        <v>1</v>
      </c>
      <c r="E80" s="175">
        <v>40078</v>
      </c>
      <c r="F80" s="174">
        <v>0</v>
      </c>
      <c r="G80" s="189">
        <v>1</v>
      </c>
      <c r="H80" s="175">
        <v>10004</v>
      </c>
      <c r="I80" s="174">
        <v>1</v>
      </c>
      <c r="J80" s="189" t="s">
        <v>2544</v>
      </c>
      <c r="K80" s="175">
        <v>10005</v>
      </c>
      <c r="L80" s="174">
        <v>1</v>
      </c>
      <c r="M80" s="189" t="s">
        <v>2542</v>
      </c>
      <c r="N80" s="175" t="str">
        <f t="shared" si="1"/>
        <v>&lt;TreasureBox Id="10078" Type="1" Name=""&gt;&lt;Treasure ItemId="40078" Type="0" Value="1" /&gt;&lt;Treasure ItemId="10004" Type="1" Value="3-5" /&gt;&lt;Treasure ItemId="10005" Type="1" Value="3-5" /&gt;&lt;/TreasureBox&gt;</v>
      </c>
    </row>
    <row r="81" spans="1:14">
      <c r="A81" s="176"/>
      <c r="B81" s="173">
        <v>10079</v>
      </c>
      <c r="C81" s="174">
        <v>1</v>
      </c>
      <c r="E81" s="175">
        <v>40079</v>
      </c>
      <c r="F81" s="174">
        <v>0</v>
      </c>
      <c r="G81" s="189">
        <v>1</v>
      </c>
      <c r="H81" s="175">
        <v>10004</v>
      </c>
      <c r="I81" s="174">
        <v>1</v>
      </c>
      <c r="J81" s="189" t="s">
        <v>2543</v>
      </c>
      <c r="K81" s="175">
        <v>10005</v>
      </c>
      <c r="L81" s="174">
        <v>1</v>
      </c>
      <c r="M81" s="189" t="s">
        <v>2543</v>
      </c>
      <c r="N81" s="175" t="str">
        <f t="shared" si="1"/>
        <v>&lt;TreasureBox Id="10079" Type="1" Name=""&gt;&lt;Treasure ItemId="40079" Type="0" Value="1" /&gt;&lt;Treasure ItemId="10004" Type="1" Value="2-3" /&gt;&lt;Treasure ItemId="10005" Type="1" Value="2-3" /&gt;&lt;/TreasureBox&gt;</v>
      </c>
    </row>
    <row r="82" spans="1:14">
      <c r="A82" s="176"/>
      <c r="B82" s="173">
        <v>10080</v>
      </c>
      <c r="C82" s="174">
        <v>1</v>
      </c>
      <c r="E82" s="175">
        <v>40080</v>
      </c>
      <c r="F82" s="174">
        <v>0</v>
      </c>
      <c r="G82" s="189">
        <v>1</v>
      </c>
      <c r="H82" s="175">
        <v>10004</v>
      </c>
      <c r="I82" s="174">
        <v>1</v>
      </c>
      <c r="J82" s="189" t="s">
        <v>2544</v>
      </c>
      <c r="K82" s="175">
        <v>10005</v>
      </c>
      <c r="L82" s="174">
        <v>1</v>
      </c>
      <c r="M82" s="189" t="s">
        <v>2542</v>
      </c>
      <c r="N82" s="175" t="str">
        <f t="shared" si="1"/>
        <v>&lt;TreasureBox Id="10080" Type="1" Name=""&gt;&lt;Treasure ItemId="40080" Type="0" Value="1" /&gt;&lt;Treasure ItemId="10004" Type="1" Value="3-5" /&gt;&lt;Treasure ItemId="10005" Type="1" Value="3-5" /&gt;&lt;/TreasureBox&gt;</v>
      </c>
    </row>
    <row r="83" spans="1:14">
      <c r="A83" s="176"/>
      <c r="B83" s="173">
        <v>10081</v>
      </c>
      <c r="C83" s="174">
        <v>1</v>
      </c>
      <c r="E83" s="175">
        <v>40081</v>
      </c>
      <c r="F83" s="174">
        <v>0</v>
      </c>
      <c r="G83" s="189">
        <v>1</v>
      </c>
      <c r="H83" s="175">
        <v>10004</v>
      </c>
      <c r="I83" s="174">
        <v>1</v>
      </c>
      <c r="J83" s="189" t="s">
        <v>2543</v>
      </c>
      <c r="K83" s="175">
        <v>10005</v>
      </c>
      <c r="L83" s="174">
        <v>1</v>
      </c>
      <c r="M83" s="189" t="s">
        <v>2543</v>
      </c>
      <c r="N83" s="175" t="str">
        <f t="shared" si="1"/>
        <v>&lt;TreasureBox Id="10081" Type="1" Name=""&gt;&lt;Treasure ItemId="40081" Type="0" Value="1" /&gt;&lt;Treasure ItemId="10004" Type="1" Value="2-3" /&gt;&lt;Treasure ItemId="10005" Type="1" Value="2-3" /&gt;&lt;/TreasureBox&gt;</v>
      </c>
    </row>
    <row r="84" spans="1:14">
      <c r="A84" s="176"/>
      <c r="B84" s="173">
        <v>10082</v>
      </c>
      <c r="C84" s="174">
        <v>1</v>
      </c>
      <c r="E84" s="175">
        <v>40082</v>
      </c>
      <c r="F84" s="174">
        <v>0</v>
      </c>
      <c r="G84" s="189">
        <v>1</v>
      </c>
      <c r="H84" s="175">
        <v>10004</v>
      </c>
      <c r="I84" s="174">
        <v>1</v>
      </c>
      <c r="J84" s="189" t="s">
        <v>2544</v>
      </c>
      <c r="K84" s="175">
        <v>10005</v>
      </c>
      <c r="L84" s="174">
        <v>1</v>
      </c>
      <c r="M84" s="189" t="s">
        <v>2542</v>
      </c>
      <c r="N84" s="175" t="str">
        <f t="shared" si="1"/>
        <v>&lt;TreasureBox Id="10082" Type="1" Name=""&gt;&lt;Treasure ItemId="40082" Type="0" Value="1" /&gt;&lt;Treasure ItemId="10004" Type="1" Value="3-5" /&gt;&lt;Treasure ItemId="10005" Type="1" Value="3-5" /&gt;&lt;/TreasureBox&gt;</v>
      </c>
    </row>
    <row r="85" spans="1:14">
      <c r="A85" s="176"/>
      <c r="B85" s="173">
        <v>10083</v>
      </c>
      <c r="C85" s="174">
        <v>1</v>
      </c>
      <c r="E85" s="175">
        <v>40083</v>
      </c>
      <c r="F85" s="174">
        <v>0</v>
      </c>
      <c r="G85" s="189">
        <v>1</v>
      </c>
      <c r="H85" s="175">
        <v>10004</v>
      </c>
      <c r="I85" s="174">
        <v>1</v>
      </c>
      <c r="J85" s="189" t="s">
        <v>2533</v>
      </c>
      <c r="K85" s="175">
        <v>10005</v>
      </c>
      <c r="L85" s="174">
        <v>1</v>
      </c>
      <c r="M85" s="189" t="s">
        <v>2538</v>
      </c>
      <c r="N85" s="175" t="str">
        <f t="shared" si="1"/>
        <v>&lt;TreasureBox Id="10083" Type="1" Name=""&gt;&lt;Treasure ItemId="40083" Type="0" Value="1" /&gt;&lt;Treasure ItemId="10004" Type="1" Value="2-4" /&gt;&lt;Treasure ItemId="10005" Type="1" Value="2-4" /&gt;&lt;/TreasureBox&gt;</v>
      </c>
    </row>
    <row r="86" spans="1:14">
      <c r="A86" s="176"/>
      <c r="B86" s="173">
        <v>10084</v>
      </c>
      <c r="C86" s="174">
        <v>1</v>
      </c>
      <c r="E86" s="175">
        <v>40084</v>
      </c>
      <c r="F86" s="174">
        <v>0</v>
      </c>
      <c r="G86" s="189">
        <v>1</v>
      </c>
      <c r="H86" s="175">
        <v>10004</v>
      </c>
      <c r="I86" s="174">
        <v>1</v>
      </c>
      <c r="J86" s="189" t="s">
        <v>2545</v>
      </c>
      <c r="K86" s="175">
        <v>10005</v>
      </c>
      <c r="L86" s="174">
        <v>1</v>
      </c>
      <c r="M86" s="189" t="s">
        <v>2546</v>
      </c>
      <c r="N86" s="175" t="str">
        <f t="shared" si="1"/>
        <v>&lt;TreasureBox Id="10084" Type="1" Name=""&gt;&lt;Treasure ItemId="40084" Type="0" Value="1" /&gt;&lt;Treasure ItemId="10004" Type="1" Value="3-7" /&gt;&lt;Treasure ItemId="10005" Type="1" Value="3-7" /&gt;&lt;/TreasureBox&gt;</v>
      </c>
    </row>
    <row r="87" spans="1:14">
      <c r="A87" s="178"/>
      <c r="B87" s="173">
        <v>10085</v>
      </c>
      <c r="C87" s="174">
        <v>1</v>
      </c>
      <c r="E87" s="175">
        <v>40085</v>
      </c>
      <c r="F87" s="174">
        <v>0</v>
      </c>
      <c r="G87" s="189">
        <v>1</v>
      </c>
      <c r="H87" s="175">
        <v>10004</v>
      </c>
      <c r="I87" s="174">
        <v>1</v>
      </c>
      <c r="J87" s="189" t="s">
        <v>2543</v>
      </c>
      <c r="K87" s="175">
        <v>10005</v>
      </c>
      <c r="L87" s="174">
        <v>1</v>
      </c>
      <c r="M87" s="189" t="s">
        <v>2543</v>
      </c>
      <c r="N87" s="175" t="str">
        <f t="shared" si="1"/>
        <v>&lt;TreasureBox Id="10085" Type="1" Name=""&gt;&lt;Treasure ItemId="40085" Type="0" Value="1" /&gt;&lt;Treasure ItemId="10004" Type="1" Value="2-3" /&gt;&lt;Treasure ItemId="10005" Type="1" Value="2-3" /&gt;&lt;/TreasureBox&gt;</v>
      </c>
    </row>
    <row r="88" spans="1:14">
      <c r="A88" s="178"/>
      <c r="B88" s="173">
        <v>10086</v>
      </c>
      <c r="C88" s="174">
        <v>1</v>
      </c>
      <c r="E88" s="175">
        <v>40086</v>
      </c>
      <c r="F88" s="174">
        <v>0</v>
      </c>
      <c r="G88" s="189">
        <v>1</v>
      </c>
      <c r="H88" s="175">
        <v>10004</v>
      </c>
      <c r="I88" s="174">
        <v>1</v>
      </c>
      <c r="J88" s="189" t="s">
        <v>2544</v>
      </c>
      <c r="K88" s="175">
        <v>10005</v>
      </c>
      <c r="L88" s="174">
        <v>1</v>
      </c>
      <c r="M88" s="189" t="s">
        <v>2542</v>
      </c>
      <c r="N88" s="175" t="str">
        <f t="shared" si="1"/>
        <v>&lt;TreasureBox Id="10086" Type="1" Name=""&gt;&lt;Treasure ItemId="40086" Type="0" Value="1" /&gt;&lt;Treasure ItemId="10004" Type="1" Value="3-5" /&gt;&lt;Treasure ItemId="10005" Type="1" Value="3-5" /&gt;&lt;/TreasureBox&gt;</v>
      </c>
    </row>
    <row r="89" spans="1:14">
      <c r="A89" s="178"/>
      <c r="B89" s="173">
        <v>10087</v>
      </c>
      <c r="C89" s="174">
        <v>1</v>
      </c>
      <c r="E89" s="175">
        <v>40087</v>
      </c>
      <c r="F89" s="174">
        <v>0</v>
      </c>
      <c r="G89" s="189">
        <v>1</v>
      </c>
      <c r="H89" s="175">
        <v>10004</v>
      </c>
      <c r="I89" s="174">
        <v>1</v>
      </c>
      <c r="J89" s="189" t="s">
        <v>2543</v>
      </c>
      <c r="K89" s="175">
        <v>10005</v>
      </c>
      <c r="L89" s="174">
        <v>1</v>
      </c>
      <c r="M89" s="189" t="s">
        <v>2543</v>
      </c>
      <c r="N89" s="175" t="str">
        <f t="shared" si="1"/>
        <v>&lt;TreasureBox Id="10087" Type="1" Name=""&gt;&lt;Treasure ItemId="40087" Type="0" Value="1" /&gt;&lt;Treasure ItemId="10004" Type="1" Value="2-3" /&gt;&lt;Treasure ItemId="10005" Type="1" Value="2-3" /&gt;&lt;/TreasureBox&gt;</v>
      </c>
    </row>
    <row r="90" spans="1:14">
      <c r="A90" s="178"/>
      <c r="B90" s="173">
        <v>10088</v>
      </c>
      <c r="C90" s="174">
        <v>1</v>
      </c>
      <c r="E90" s="175">
        <v>40088</v>
      </c>
      <c r="F90" s="174">
        <v>0</v>
      </c>
      <c r="G90" s="189">
        <v>1</v>
      </c>
      <c r="H90" s="175">
        <v>10004</v>
      </c>
      <c r="I90" s="174">
        <v>1</v>
      </c>
      <c r="J90" s="189" t="s">
        <v>2544</v>
      </c>
      <c r="K90" s="175">
        <v>10005</v>
      </c>
      <c r="L90" s="174">
        <v>1</v>
      </c>
      <c r="M90" s="189" t="s">
        <v>2542</v>
      </c>
      <c r="N90" s="175" t="str">
        <f t="shared" si="1"/>
        <v>&lt;TreasureBox Id="10088" Type="1" Name=""&gt;&lt;Treasure ItemId="40088" Type="0" Value="1" /&gt;&lt;Treasure ItemId="10004" Type="1" Value="3-5" /&gt;&lt;Treasure ItemId="10005" Type="1" Value="3-5" /&gt;&lt;/TreasureBox&gt;</v>
      </c>
    </row>
    <row r="91" spans="1:14">
      <c r="A91" s="178"/>
      <c r="B91" s="173">
        <v>10089</v>
      </c>
      <c r="C91" s="174">
        <v>1</v>
      </c>
      <c r="E91" s="175">
        <v>40089</v>
      </c>
      <c r="F91" s="174">
        <v>0</v>
      </c>
      <c r="G91" s="189">
        <v>1</v>
      </c>
      <c r="H91" s="175">
        <v>10004</v>
      </c>
      <c r="I91" s="174">
        <v>1</v>
      </c>
      <c r="J91" s="189" t="s">
        <v>2543</v>
      </c>
      <c r="K91" s="175">
        <v>10005</v>
      </c>
      <c r="L91" s="174">
        <v>1</v>
      </c>
      <c r="M91" s="189" t="s">
        <v>2543</v>
      </c>
      <c r="N91" s="175" t="str">
        <f t="shared" si="1"/>
        <v>&lt;TreasureBox Id="10089" Type="1" Name=""&gt;&lt;Treasure ItemId="40089" Type="0" Value="1" /&gt;&lt;Treasure ItemId="10004" Type="1" Value="2-3" /&gt;&lt;Treasure ItemId="10005" Type="1" Value="2-3" /&gt;&lt;/TreasureBox&gt;</v>
      </c>
    </row>
    <row r="92" spans="1:14">
      <c r="A92" s="178"/>
      <c r="B92" s="173">
        <v>10090</v>
      </c>
      <c r="C92" s="174">
        <v>1</v>
      </c>
      <c r="E92" s="175">
        <v>40090</v>
      </c>
      <c r="F92" s="174">
        <v>0</v>
      </c>
      <c r="G92" s="189">
        <v>1</v>
      </c>
      <c r="H92" s="175">
        <v>10004</v>
      </c>
      <c r="I92" s="174">
        <v>1</v>
      </c>
      <c r="J92" s="189" t="s">
        <v>2544</v>
      </c>
      <c r="K92" s="175">
        <v>10005</v>
      </c>
      <c r="L92" s="174">
        <v>1</v>
      </c>
      <c r="M92" s="189" t="s">
        <v>2542</v>
      </c>
      <c r="N92" s="175" t="str">
        <f t="shared" si="1"/>
        <v>&lt;TreasureBox Id="10090" Type="1" Name=""&gt;&lt;Treasure ItemId="40090" Type="0" Value="1" /&gt;&lt;Treasure ItemId="10004" Type="1" Value="3-5" /&gt;&lt;Treasure ItemId="10005" Type="1" Value="3-5" /&gt;&lt;/TreasureBox&gt;</v>
      </c>
    </row>
    <row r="93" spans="1:14">
      <c r="A93" s="178"/>
      <c r="B93" s="173">
        <v>10091</v>
      </c>
      <c r="C93" s="174">
        <v>1</v>
      </c>
      <c r="E93" s="175">
        <v>40091</v>
      </c>
      <c r="F93" s="174">
        <v>0</v>
      </c>
      <c r="G93" s="189">
        <v>1</v>
      </c>
      <c r="H93" s="175">
        <v>10004</v>
      </c>
      <c r="I93" s="174">
        <v>1</v>
      </c>
      <c r="J93" s="189" t="s">
        <v>2543</v>
      </c>
      <c r="K93" s="175">
        <v>10005</v>
      </c>
      <c r="L93" s="174">
        <v>1</v>
      </c>
      <c r="M93" s="189" t="s">
        <v>2543</v>
      </c>
      <c r="N93" s="175" t="str">
        <f t="shared" si="1"/>
        <v>&lt;TreasureBox Id="10091" Type="1" Name=""&gt;&lt;Treasure ItemId="40091" Type="0" Value="1" /&gt;&lt;Treasure ItemId="10004" Type="1" Value="2-3" /&gt;&lt;Treasure ItemId="10005" Type="1" Value="2-3" /&gt;&lt;/TreasureBox&gt;</v>
      </c>
    </row>
    <row r="94" spans="1:14">
      <c r="A94" s="178"/>
      <c r="B94" s="173">
        <v>10092</v>
      </c>
      <c r="C94" s="174">
        <v>1</v>
      </c>
      <c r="E94" s="175">
        <v>40092</v>
      </c>
      <c r="F94" s="174">
        <v>0</v>
      </c>
      <c r="G94" s="189">
        <v>1</v>
      </c>
      <c r="H94" s="175">
        <v>10004</v>
      </c>
      <c r="I94" s="174">
        <v>1</v>
      </c>
      <c r="J94" s="189" t="s">
        <v>2544</v>
      </c>
      <c r="K94" s="175">
        <v>10005</v>
      </c>
      <c r="L94" s="174">
        <v>1</v>
      </c>
      <c r="M94" s="189" t="s">
        <v>2542</v>
      </c>
      <c r="N94" s="175" t="str">
        <f t="shared" si="1"/>
        <v>&lt;TreasureBox Id="10092" Type="1" Name=""&gt;&lt;Treasure ItemId="40092" Type="0" Value="1" /&gt;&lt;Treasure ItemId="10004" Type="1" Value="3-5" /&gt;&lt;Treasure ItemId="10005" Type="1" Value="3-5" /&gt;&lt;/TreasureBox&gt;</v>
      </c>
    </row>
    <row r="95" spans="1:14">
      <c r="A95" s="178"/>
      <c r="B95" s="173">
        <v>10093</v>
      </c>
      <c r="C95" s="174">
        <v>1</v>
      </c>
      <c r="E95" s="175">
        <v>40093</v>
      </c>
      <c r="F95" s="174">
        <v>0</v>
      </c>
      <c r="G95" s="189">
        <v>1</v>
      </c>
      <c r="H95" s="175">
        <v>10004</v>
      </c>
      <c r="I95" s="174">
        <v>1</v>
      </c>
      <c r="J95" s="189" t="s">
        <v>2543</v>
      </c>
      <c r="K95" s="175">
        <v>10005</v>
      </c>
      <c r="L95" s="174">
        <v>1</v>
      </c>
      <c r="M95" s="189" t="s">
        <v>2543</v>
      </c>
      <c r="N95" s="175" t="str">
        <f t="shared" si="1"/>
        <v>&lt;TreasureBox Id="10093" Type="1" Name=""&gt;&lt;Treasure ItemId="40093" Type="0" Value="1" /&gt;&lt;Treasure ItemId="10004" Type="1" Value="2-3" /&gt;&lt;Treasure ItemId="10005" Type="1" Value="2-3" /&gt;&lt;/TreasureBox&gt;</v>
      </c>
    </row>
    <row r="96" spans="1:14">
      <c r="A96" s="178"/>
      <c r="B96" s="173">
        <v>10094</v>
      </c>
      <c r="C96" s="174">
        <v>1</v>
      </c>
      <c r="E96" s="175">
        <v>40094</v>
      </c>
      <c r="F96" s="174">
        <v>0</v>
      </c>
      <c r="G96" s="189">
        <v>1</v>
      </c>
      <c r="H96" s="175">
        <v>10004</v>
      </c>
      <c r="I96" s="174">
        <v>1</v>
      </c>
      <c r="J96" s="189" t="s">
        <v>2544</v>
      </c>
      <c r="K96" s="175">
        <v>10005</v>
      </c>
      <c r="L96" s="174">
        <v>1</v>
      </c>
      <c r="M96" s="189" t="s">
        <v>2542</v>
      </c>
      <c r="N96" s="175" t="str">
        <f t="shared" si="1"/>
        <v>&lt;TreasureBox Id="10094" Type="1" Name=""&gt;&lt;Treasure ItemId="40094" Type="0" Value="1" /&gt;&lt;Treasure ItemId="10004" Type="1" Value="3-5" /&gt;&lt;Treasure ItemId="10005" Type="1" Value="3-5" /&gt;&lt;/TreasureBox&gt;</v>
      </c>
    </row>
    <row r="97" spans="1:14">
      <c r="A97" s="178"/>
      <c r="B97" s="173">
        <v>10095</v>
      </c>
      <c r="C97" s="174">
        <v>1</v>
      </c>
      <c r="E97" s="175">
        <v>40095</v>
      </c>
      <c r="F97" s="174">
        <v>0</v>
      </c>
      <c r="G97" s="189">
        <v>1</v>
      </c>
      <c r="H97" s="175">
        <v>10004</v>
      </c>
      <c r="I97" s="174">
        <v>1</v>
      </c>
      <c r="J97" s="189" t="s">
        <v>2543</v>
      </c>
      <c r="K97" s="175">
        <v>10005</v>
      </c>
      <c r="L97" s="174">
        <v>1</v>
      </c>
      <c r="M97" s="189" t="s">
        <v>2543</v>
      </c>
      <c r="N97" s="175" t="str">
        <f t="shared" si="1"/>
        <v>&lt;TreasureBox Id="10095" Type="1" Name=""&gt;&lt;Treasure ItemId="40095" Type="0" Value="1" /&gt;&lt;Treasure ItemId="10004" Type="1" Value="2-3" /&gt;&lt;Treasure ItemId="10005" Type="1" Value="2-3" /&gt;&lt;/TreasureBox&gt;</v>
      </c>
    </row>
    <row r="98" spans="1:14">
      <c r="A98" s="178"/>
      <c r="B98" s="173">
        <v>10096</v>
      </c>
      <c r="C98" s="174">
        <v>1</v>
      </c>
      <c r="E98" s="175">
        <v>40096</v>
      </c>
      <c r="F98" s="174">
        <v>0</v>
      </c>
      <c r="G98" s="189">
        <v>1</v>
      </c>
      <c r="H98" s="175">
        <v>10004</v>
      </c>
      <c r="I98" s="174">
        <v>1</v>
      </c>
      <c r="J98" s="189" t="s">
        <v>2544</v>
      </c>
      <c r="K98" s="175">
        <v>10005</v>
      </c>
      <c r="L98" s="174">
        <v>1</v>
      </c>
      <c r="M98" s="189" t="s">
        <v>2542</v>
      </c>
      <c r="N98" s="175" t="str">
        <f t="shared" si="1"/>
        <v>&lt;TreasureBox Id="10096" Type="1" Name=""&gt;&lt;Treasure ItemId="40096" Type="0" Value="1" /&gt;&lt;Treasure ItemId="10004" Type="1" Value="3-5" /&gt;&lt;Treasure ItemId="10005" Type="1" Value="3-5" /&gt;&lt;/TreasureBox&gt;</v>
      </c>
    </row>
    <row r="99" spans="1:14">
      <c r="A99" s="178"/>
      <c r="B99" s="173">
        <v>10097</v>
      </c>
      <c r="C99" s="174">
        <v>1</v>
      </c>
      <c r="E99" s="175">
        <v>40097</v>
      </c>
      <c r="F99" s="174">
        <v>0</v>
      </c>
      <c r="G99" s="189">
        <v>1</v>
      </c>
      <c r="H99" s="175">
        <v>10004</v>
      </c>
      <c r="I99" s="174">
        <v>1</v>
      </c>
      <c r="J99" s="189" t="s">
        <v>2543</v>
      </c>
      <c r="K99" s="175">
        <v>10005</v>
      </c>
      <c r="L99" s="174">
        <v>1</v>
      </c>
      <c r="M99" s="189" t="s">
        <v>2543</v>
      </c>
      <c r="N99" s="175" t="str">
        <f t="shared" si="1"/>
        <v>&lt;TreasureBox Id="10097" Type="1" Name=""&gt;&lt;Treasure ItemId="40097" Type="0" Value="1" /&gt;&lt;Treasure ItemId="10004" Type="1" Value="2-3" /&gt;&lt;Treasure ItemId="10005" Type="1" Value="2-3" /&gt;&lt;/TreasureBox&gt;</v>
      </c>
    </row>
    <row r="100" spans="1:14">
      <c r="A100" s="178"/>
      <c r="B100" s="173">
        <v>10098</v>
      </c>
      <c r="C100" s="174">
        <v>1</v>
      </c>
      <c r="E100" s="175">
        <v>40098</v>
      </c>
      <c r="F100" s="174">
        <v>0</v>
      </c>
      <c r="G100" s="189">
        <v>1</v>
      </c>
      <c r="H100" s="175">
        <v>10004</v>
      </c>
      <c r="I100" s="174">
        <v>1</v>
      </c>
      <c r="J100" s="189" t="s">
        <v>2544</v>
      </c>
      <c r="K100" s="175">
        <v>10005</v>
      </c>
      <c r="L100" s="174">
        <v>1</v>
      </c>
      <c r="M100" s="189" t="s">
        <v>2542</v>
      </c>
      <c r="N100" s="175" t="str">
        <f t="shared" si="1"/>
        <v>&lt;TreasureBox Id="10098" Type="1" Name=""&gt;&lt;Treasure ItemId="40098" Type="0" Value="1" /&gt;&lt;Treasure ItemId="10004" Type="1" Value="3-5" /&gt;&lt;Treasure ItemId="10005" Type="1" Value="3-5" /&gt;&lt;/TreasureBox&gt;</v>
      </c>
    </row>
    <row r="101" spans="1:14">
      <c r="A101" s="178"/>
      <c r="B101" s="173">
        <v>10099</v>
      </c>
      <c r="C101" s="174">
        <v>1</v>
      </c>
      <c r="E101" s="175">
        <v>40099</v>
      </c>
      <c r="F101" s="174">
        <v>0</v>
      </c>
      <c r="G101" s="189">
        <v>1</v>
      </c>
      <c r="H101" s="175">
        <v>10004</v>
      </c>
      <c r="I101" s="174">
        <v>1</v>
      </c>
      <c r="J101" s="189" t="s">
        <v>2538</v>
      </c>
      <c r="K101" s="175">
        <v>10005</v>
      </c>
      <c r="L101" s="174">
        <v>1</v>
      </c>
      <c r="M101" s="189" t="s">
        <v>2533</v>
      </c>
      <c r="N101" s="175" t="str">
        <f t="shared" si="1"/>
        <v>&lt;TreasureBox Id="10099" Type="1" Name=""&gt;&lt;Treasure ItemId="40099" Type="0" Value="1" /&gt;&lt;Treasure ItemId="10004" Type="1" Value="2-4" /&gt;&lt;Treasure ItemId="10005" Type="1" Value="2-4" /&gt;&lt;/TreasureBox&gt;</v>
      </c>
    </row>
    <row r="102" spans="1:14">
      <c r="A102" s="178"/>
      <c r="B102" s="173">
        <v>10100</v>
      </c>
      <c r="C102" s="174">
        <v>1</v>
      </c>
      <c r="E102" s="175">
        <v>40100</v>
      </c>
      <c r="F102" s="174">
        <v>0</v>
      </c>
      <c r="G102" s="189">
        <v>1</v>
      </c>
      <c r="H102" s="175">
        <v>10004</v>
      </c>
      <c r="I102" s="174">
        <v>1</v>
      </c>
      <c r="J102" s="189" t="s">
        <v>2547</v>
      </c>
      <c r="K102" s="175">
        <v>10005</v>
      </c>
      <c r="L102" s="174">
        <v>1</v>
      </c>
      <c r="M102" s="189" t="s">
        <v>2547</v>
      </c>
      <c r="N102" s="175" t="str">
        <f t="shared" si="1"/>
        <v>&lt;TreasureBox Id="10100" Type="1" Name=""&gt;&lt;Treasure ItemId="40100" Type="0" Value="1" /&gt;&lt;Treasure ItemId="10004" Type="1" Value="3-6" /&gt;&lt;Treasure ItemId="10005" Type="1" Value="3-6" /&gt;&lt;/TreasureBox&gt;</v>
      </c>
    </row>
    <row r="103" spans="1:14">
      <c r="A103" s="178"/>
      <c r="B103" s="173">
        <v>10101</v>
      </c>
      <c r="C103" s="174">
        <v>1</v>
      </c>
      <c r="E103" s="175">
        <v>40101</v>
      </c>
      <c r="F103" s="174">
        <v>0</v>
      </c>
      <c r="G103" s="189">
        <v>1</v>
      </c>
      <c r="H103" s="175">
        <v>10004</v>
      </c>
      <c r="I103" s="174">
        <v>1</v>
      </c>
      <c r="J103" s="189" t="s">
        <v>2538</v>
      </c>
      <c r="K103" s="175">
        <v>10005</v>
      </c>
      <c r="L103" s="174">
        <v>1</v>
      </c>
      <c r="M103" s="189" t="s">
        <v>2533</v>
      </c>
      <c r="N103" s="175" t="str">
        <f t="shared" si="1"/>
        <v>&lt;TreasureBox Id="10101" Type="1" Name=""&gt;&lt;Treasure ItemId="40101" Type="0" Value="1" /&gt;&lt;Treasure ItemId="10004" Type="1" Value="2-4" /&gt;&lt;Treasure ItemId="10005" Type="1" Value="2-4" /&gt;&lt;/TreasureBox&gt;</v>
      </c>
    </row>
    <row r="104" spans="1:14">
      <c r="A104" s="178"/>
      <c r="B104" s="173">
        <v>10102</v>
      </c>
      <c r="C104" s="174">
        <v>1</v>
      </c>
      <c r="E104" s="175">
        <v>40102</v>
      </c>
      <c r="F104" s="174">
        <v>0</v>
      </c>
      <c r="G104" s="189">
        <v>1</v>
      </c>
      <c r="H104" s="175">
        <v>10004</v>
      </c>
      <c r="I104" s="174">
        <v>1</v>
      </c>
      <c r="J104" s="189" t="s">
        <v>2547</v>
      </c>
      <c r="K104" s="175">
        <v>10005</v>
      </c>
      <c r="L104" s="174">
        <v>1</v>
      </c>
      <c r="M104" s="189" t="s">
        <v>2547</v>
      </c>
      <c r="N104" s="175" t="str">
        <f t="shared" si="1"/>
        <v>&lt;TreasureBox Id="10102" Type="1" Name=""&gt;&lt;Treasure ItemId="40102" Type="0" Value="1" /&gt;&lt;Treasure ItemId="10004" Type="1" Value="3-6" /&gt;&lt;Treasure ItemId="10005" Type="1" Value="3-6" /&gt;&lt;/TreasureBox&gt;</v>
      </c>
    </row>
    <row r="105" spans="1:14">
      <c r="A105" s="178"/>
      <c r="B105" s="173">
        <v>10103</v>
      </c>
      <c r="C105" s="174">
        <v>1</v>
      </c>
      <c r="E105" s="175">
        <v>40103</v>
      </c>
      <c r="F105" s="174">
        <v>0</v>
      </c>
      <c r="G105" s="189">
        <v>1</v>
      </c>
      <c r="H105" s="175">
        <v>10004</v>
      </c>
      <c r="I105" s="174">
        <v>1</v>
      </c>
      <c r="J105" s="189" t="s">
        <v>2538</v>
      </c>
      <c r="K105" s="175">
        <v>10005</v>
      </c>
      <c r="L105" s="174">
        <v>1</v>
      </c>
      <c r="M105" s="189" t="s">
        <v>2533</v>
      </c>
      <c r="N105" s="175" t="str">
        <f t="shared" si="1"/>
        <v>&lt;TreasureBox Id="10103" Type="1" Name=""&gt;&lt;Treasure ItemId="40103" Type="0" Value="1" /&gt;&lt;Treasure ItemId="10004" Type="1" Value="2-4" /&gt;&lt;Treasure ItemId="10005" Type="1" Value="2-4" /&gt;&lt;/TreasureBox&gt;</v>
      </c>
    </row>
    <row r="106" spans="1:14">
      <c r="A106" s="178"/>
      <c r="B106" s="173">
        <v>10104</v>
      </c>
      <c r="C106" s="174">
        <v>1</v>
      </c>
      <c r="E106" s="175">
        <v>40104</v>
      </c>
      <c r="F106" s="174">
        <v>0</v>
      </c>
      <c r="G106" s="189">
        <v>1</v>
      </c>
      <c r="H106" s="175">
        <v>10004</v>
      </c>
      <c r="I106" s="174">
        <v>1</v>
      </c>
      <c r="J106" s="189" t="s">
        <v>2547</v>
      </c>
      <c r="K106" s="175">
        <v>10005</v>
      </c>
      <c r="L106" s="174">
        <v>1</v>
      </c>
      <c r="M106" s="189" t="s">
        <v>2547</v>
      </c>
      <c r="N106" s="175" t="str">
        <f t="shared" si="1"/>
        <v>&lt;TreasureBox Id="10104" Type="1" Name=""&gt;&lt;Treasure ItemId="40104" Type="0" Value="1" /&gt;&lt;Treasure ItemId="10004" Type="1" Value="3-6" /&gt;&lt;Treasure ItemId="10005" Type="1" Value="3-6" /&gt;&lt;/TreasureBox&gt;</v>
      </c>
    </row>
    <row r="107" spans="1:14">
      <c r="A107" s="178"/>
      <c r="B107" s="173">
        <v>10105</v>
      </c>
      <c r="C107" s="174">
        <v>1</v>
      </c>
      <c r="E107" s="175">
        <v>40105</v>
      </c>
      <c r="F107" s="174">
        <v>0</v>
      </c>
      <c r="G107" s="189">
        <v>1</v>
      </c>
      <c r="H107" s="175">
        <v>10004</v>
      </c>
      <c r="I107" s="174">
        <v>1</v>
      </c>
      <c r="J107" s="189" t="s">
        <v>2538</v>
      </c>
      <c r="K107" s="175">
        <v>10005</v>
      </c>
      <c r="L107" s="174">
        <v>1</v>
      </c>
      <c r="M107" s="189" t="s">
        <v>2533</v>
      </c>
      <c r="N107" s="175" t="str">
        <f t="shared" si="1"/>
        <v>&lt;TreasureBox Id="10105" Type="1" Name=""&gt;&lt;Treasure ItemId="40105" Type="0" Value="1" /&gt;&lt;Treasure ItemId="10004" Type="1" Value="2-4" /&gt;&lt;Treasure ItemId="10005" Type="1" Value="2-4" /&gt;&lt;/TreasureBox&gt;</v>
      </c>
    </row>
    <row r="108" spans="1:14">
      <c r="A108" s="178"/>
      <c r="B108" s="173">
        <v>10106</v>
      </c>
      <c r="C108" s="174">
        <v>1</v>
      </c>
      <c r="E108" s="175">
        <v>40106</v>
      </c>
      <c r="F108" s="174">
        <v>0</v>
      </c>
      <c r="G108" s="189">
        <v>1</v>
      </c>
      <c r="H108" s="175">
        <v>10004</v>
      </c>
      <c r="I108" s="174">
        <v>1</v>
      </c>
      <c r="J108" s="189" t="s">
        <v>2547</v>
      </c>
      <c r="K108" s="175">
        <v>10005</v>
      </c>
      <c r="L108" s="174">
        <v>1</v>
      </c>
      <c r="M108" s="189" t="s">
        <v>2547</v>
      </c>
      <c r="N108" s="175" t="str">
        <f t="shared" si="1"/>
        <v>&lt;TreasureBox Id="10106" Type="1" Name=""&gt;&lt;Treasure ItemId="40106" Type="0" Value="1" /&gt;&lt;Treasure ItemId="10004" Type="1" Value="3-6" /&gt;&lt;Treasure ItemId="10005" Type="1" Value="3-6" /&gt;&lt;/TreasureBox&gt;</v>
      </c>
    </row>
    <row r="109" spans="1:14">
      <c r="A109" s="178"/>
      <c r="B109" s="173">
        <v>10107</v>
      </c>
      <c r="C109" s="174">
        <v>1</v>
      </c>
      <c r="E109" s="175">
        <v>40107</v>
      </c>
      <c r="F109" s="174">
        <v>0</v>
      </c>
      <c r="G109" s="189">
        <v>1</v>
      </c>
      <c r="H109" s="175">
        <v>10004</v>
      </c>
      <c r="I109" s="174">
        <v>1</v>
      </c>
      <c r="J109" s="189" t="s">
        <v>2538</v>
      </c>
      <c r="K109" s="175">
        <v>10005</v>
      </c>
      <c r="L109" s="174">
        <v>1</v>
      </c>
      <c r="M109" s="189" t="s">
        <v>2533</v>
      </c>
      <c r="N109" s="175" t="str">
        <f t="shared" si="1"/>
        <v>&lt;TreasureBox Id="10107" Type="1" Name=""&gt;&lt;Treasure ItemId="40107" Type="0" Value="1" /&gt;&lt;Treasure ItemId="10004" Type="1" Value="2-4" /&gt;&lt;Treasure ItemId="10005" Type="1" Value="2-4" /&gt;&lt;/TreasureBox&gt;</v>
      </c>
    </row>
    <row r="110" spans="1:14">
      <c r="A110" s="178"/>
      <c r="B110" s="173">
        <v>10108</v>
      </c>
      <c r="C110" s="174">
        <v>1</v>
      </c>
      <c r="E110" s="175">
        <v>40108</v>
      </c>
      <c r="F110" s="174">
        <v>0</v>
      </c>
      <c r="G110" s="189">
        <v>1</v>
      </c>
      <c r="H110" s="175">
        <v>10004</v>
      </c>
      <c r="I110" s="174">
        <v>1</v>
      </c>
      <c r="J110" s="189" t="s">
        <v>2547</v>
      </c>
      <c r="K110" s="175">
        <v>10005</v>
      </c>
      <c r="L110" s="174">
        <v>1</v>
      </c>
      <c r="M110" s="189" t="s">
        <v>2547</v>
      </c>
      <c r="N110" s="175" t="str">
        <f t="shared" si="1"/>
        <v>&lt;TreasureBox Id="10108" Type="1" Name=""&gt;&lt;Treasure ItemId="40108" Type="0" Value="1" /&gt;&lt;Treasure ItemId="10004" Type="1" Value="3-6" /&gt;&lt;Treasure ItemId="10005" Type="1" Value="3-6" /&gt;&lt;/TreasureBox&gt;</v>
      </c>
    </row>
    <row r="111" spans="1:14">
      <c r="A111" s="178"/>
      <c r="B111" s="173">
        <v>10109</v>
      </c>
      <c r="C111" s="174">
        <v>1</v>
      </c>
      <c r="E111" s="175">
        <v>40109</v>
      </c>
      <c r="F111" s="174">
        <v>0</v>
      </c>
      <c r="G111" s="189">
        <v>1</v>
      </c>
      <c r="H111" s="175">
        <v>10004</v>
      </c>
      <c r="I111" s="174">
        <v>1</v>
      </c>
      <c r="J111" s="189" t="s">
        <v>2538</v>
      </c>
      <c r="K111" s="175">
        <v>10005</v>
      </c>
      <c r="L111" s="174">
        <v>1</v>
      </c>
      <c r="M111" s="189" t="s">
        <v>2533</v>
      </c>
      <c r="N111" s="175" t="str">
        <f t="shared" si="1"/>
        <v>&lt;TreasureBox Id="10109" Type="1" Name=""&gt;&lt;Treasure ItemId="40109" Type="0" Value="1" /&gt;&lt;Treasure ItemId="10004" Type="1" Value="2-4" /&gt;&lt;Treasure ItemId="10005" Type="1" Value="2-4" /&gt;&lt;/TreasureBox&gt;</v>
      </c>
    </row>
    <row r="112" spans="1:14">
      <c r="A112" s="178"/>
      <c r="B112" s="173">
        <v>10110</v>
      </c>
      <c r="C112" s="174">
        <v>1</v>
      </c>
      <c r="E112" s="175">
        <v>40110</v>
      </c>
      <c r="F112" s="174">
        <v>0</v>
      </c>
      <c r="G112" s="189">
        <v>1</v>
      </c>
      <c r="H112" s="175">
        <v>10004</v>
      </c>
      <c r="I112" s="174">
        <v>1</v>
      </c>
      <c r="J112" s="189" t="s">
        <v>2547</v>
      </c>
      <c r="K112" s="175">
        <v>10005</v>
      </c>
      <c r="L112" s="174">
        <v>1</v>
      </c>
      <c r="M112" s="189" t="s">
        <v>2547</v>
      </c>
      <c r="N112" s="175" t="str">
        <f t="shared" si="1"/>
        <v>&lt;TreasureBox Id="10110" Type="1" Name=""&gt;&lt;Treasure ItemId="40110" Type="0" Value="1" /&gt;&lt;Treasure ItemId="10004" Type="1" Value="3-6" /&gt;&lt;Treasure ItemId="10005" Type="1" Value="3-6" /&gt;&lt;/TreasureBox&gt;</v>
      </c>
    </row>
    <row r="113" spans="1:14">
      <c r="A113" s="178"/>
      <c r="B113" s="173">
        <v>10111</v>
      </c>
      <c r="C113" s="174">
        <v>1</v>
      </c>
      <c r="E113" s="175">
        <v>40111</v>
      </c>
      <c r="F113" s="174">
        <v>0</v>
      </c>
      <c r="G113" s="189">
        <v>1</v>
      </c>
      <c r="H113" s="175">
        <v>10004</v>
      </c>
      <c r="I113" s="174">
        <v>1</v>
      </c>
      <c r="J113" s="189" t="s">
        <v>2538</v>
      </c>
      <c r="K113" s="175">
        <v>10005</v>
      </c>
      <c r="L113" s="174">
        <v>1</v>
      </c>
      <c r="M113" s="189" t="s">
        <v>2533</v>
      </c>
      <c r="N113" s="175" t="str">
        <f t="shared" si="1"/>
        <v>&lt;TreasureBox Id="10111" Type="1" Name=""&gt;&lt;Treasure ItemId="40111" Type="0" Value="1" /&gt;&lt;Treasure ItemId="10004" Type="1" Value="2-4" /&gt;&lt;Treasure ItemId="10005" Type="1" Value="2-4" /&gt;&lt;/TreasureBox&gt;</v>
      </c>
    </row>
    <row r="114" spans="1:14">
      <c r="A114" s="178"/>
      <c r="B114" s="173">
        <v>10112</v>
      </c>
      <c r="C114" s="174">
        <v>1</v>
      </c>
      <c r="E114" s="175">
        <v>40112</v>
      </c>
      <c r="F114" s="174">
        <v>0</v>
      </c>
      <c r="G114" s="189">
        <v>1</v>
      </c>
      <c r="H114" s="175">
        <v>10004</v>
      </c>
      <c r="I114" s="174">
        <v>1</v>
      </c>
      <c r="J114" s="189" t="s">
        <v>2547</v>
      </c>
      <c r="K114" s="175">
        <v>10005</v>
      </c>
      <c r="L114" s="174">
        <v>1</v>
      </c>
      <c r="M114" s="189" t="s">
        <v>2547</v>
      </c>
      <c r="N114" s="175" t="str">
        <f t="shared" si="1"/>
        <v>&lt;TreasureBox Id="10112" Type="1" Name=""&gt;&lt;Treasure ItemId="40112" Type="0" Value="1" /&gt;&lt;Treasure ItemId="10004" Type="1" Value="3-6" /&gt;&lt;Treasure ItemId="10005" Type="1" Value="3-6" /&gt;&lt;/TreasureBox&gt;</v>
      </c>
    </row>
    <row r="115" spans="1:14">
      <c r="A115" s="178"/>
      <c r="B115" s="173">
        <v>10113</v>
      </c>
      <c r="C115" s="174">
        <v>1</v>
      </c>
      <c r="E115" s="175">
        <v>40113</v>
      </c>
      <c r="F115" s="174">
        <v>0</v>
      </c>
      <c r="G115" s="189">
        <v>1</v>
      </c>
      <c r="H115" s="175">
        <v>10004</v>
      </c>
      <c r="I115" s="174">
        <v>1</v>
      </c>
      <c r="J115" s="189" t="s">
        <v>2538</v>
      </c>
      <c r="K115" s="175">
        <v>10005</v>
      </c>
      <c r="L115" s="174">
        <v>1</v>
      </c>
      <c r="M115" s="189" t="s">
        <v>2533</v>
      </c>
      <c r="N115" s="175" t="str">
        <f t="shared" si="1"/>
        <v>&lt;TreasureBox Id="10113" Type="1" Name=""&gt;&lt;Treasure ItemId="40113" Type="0" Value="1" /&gt;&lt;Treasure ItemId="10004" Type="1" Value="2-4" /&gt;&lt;Treasure ItemId="10005" Type="1" Value="2-4" /&gt;&lt;/TreasureBox&gt;</v>
      </c>
    </row>
    <row r="116" spans="1:14">
      <c r="A116" s="178"/>
      <c r="B116" s="173">
        <v>10114</v>
      </c>
      <c r="C116" s="174">
        <v>1</v>
      </c>
      <c r="E116" s="175">
        <v>40114</v>
      </c>
      <c r="F116" s="174">
        <v>0</v>
      </c>
      <c r="G116" s="189">
        <v>1</v>
      </c>
      <c r="H116" s="175">
        <v>10004</v>
      </c>
      <c r="I116" s="174">
        <v>1</v>
      </c>
      <c r="J116" s="189" t="s">
        <v>2547</v>
      </c>
      <c r="K116" s="175">
        <v>10005</v>
      </c>
      <c r="L116" s="174">
        <v>1</v>
      </c>
      <c r="M116" s="189" t="s">
        <v>2547</v>
      </c>
      <c r="N116" s="175" t="str">
        <f t="shared" si="1"/>
        <v>&lt;TreasureBox Id="10114" Type="1" Name=""&gt;&lt;Treasure ItemId="40114" Type="0" Value="1" /&gt;&lt;Treasure ItemId="10004" Type="1" Value="3-6" /&gt;&lt;Treasure ItemId="10005" Type="1" Value="3-6" /&gt;&lt;/TreasureBox&gt;</v>
      </c>
    </row>
    <row r="117" spans="1:14">
      <c r="A117" s="178"/>
      <c r="B117" s="173">
        <v>10115</v>
      </c>
      <c r="C117" s="174">
        <v>1</v>
      </c>
      <c r="E117" s="175">
        <v>40115</v>
      </c>
      <c r="F117" s="174">
        <v>0</v>
      </c>
      <c r="G117" s="189">
        <v>1</v>
      </c>
      <c r="H117" s="175">
        <v>10004</v>
      </c>
      <c r="I117" s="174">
        <v>1</v>
      </c>
      <c r="J117" s="189" t="s">
        <v>2538</v>
      </c>
      <c r="K117" s="175">
        <v>10005</v>
      </c>
      <c r="L117" s="174">
        <v>1</v>
      </c>
      <c r="M117" s="189" t="s">
        <v>2533</v>
      </c>
      <c r="N117" s="175" t="str">
        <f t="shared" si="1"/>
        <v>&lt;TreasureBox Id="10115" Type="1" Name=""&gt;&lt;Treasure ItemId="40115" Type="0" Value="1" /&gt;&lt;Treasure ItemId="10004" Type="1" Value="2-4" /&gt;&lt;Treasure ItemId="10005" Type="1" Value="2-4" /&gt;&lt;/TreasureBox&gt;</v>
      </c>
    </row>
    <row r="118" spans="1:14">
      <c r="A118" s="178"/>
      <c r="B118" s="173">
        <v>10116</v>
      </c>
      <c r="C118" s="174">
        <v>1</v>
      </c>
      <c r="E118" s="175">
        <v>40116</v>
      </c>
      <c r="F118" s="174">
        <v>0</v>
      </c>
      <c r="G118" s="189">
        <v>1</v>
      </c>
      <c r="H118" s="175">
        <v>10004</v>
      </c>
      <c r="I118" s="174">
        <v>1</v>
      </c>
      <c r="J118" s="189" t="s">
        <v>2547</v>
      </c>
      <c r="K118" s="175">
        <v>10005</v>
      </c>
      <c r="L118" s="174">
        <v>1</v>
      </c>
      <c r="M118" s="189" t="s">
        <v>2547</v>
      </c>
      <c r="N118" s="175" t="str">
        <f t="shared" si="1"/>
        <v>&lt;TreasureBox Id="10116" Type="1" Name=""&gt;&lt;Treasure ItemId="40116" Type="0" Value="1" /&gt;&lt;Treasure ItemId="10004" Type="1" Value="3-6" /&gt;&lt;Treasure ItemId="10005" Type="1" Value="3-6" /&gt;&lt;/TreasureBox&gt;</v>
      </c>
    </row>
    <row r="119" spans="1:14">
      <c r="A119" s="178"/>
      <c r="B119" s="173">
        <v>10117</v>
      </c>
      <c r="C119" s="174">
        <v>1</v>
      </c>
      <c r="E119" s="175">
        <v>40117</v>
      </c>
      <c r="F119" s="174">
        <v>0</v>
      </c>
      <c r="G119" s="189">
        <v>1</v>
      </c>
      <c r="H119" s="175">
        <v>10004</v>
      </c>
      <c r="I119" s="174">
        <v>1</v>
      </c>
      <c r="J119" s="189" t="s">
        <v>2538</v>
      </c>
      <c r="K119" s="175">
        <v>10005</v>
      </c>
      <c r="L119" s="174">
        <v>1</v>
      </c>
      <c r="M119" s="189" t="s">
        <v>2533</v>
      </c>
      <c r="N119" s="175" t="str">
        <f t="shared" si="1"/>
        <v>&lt;TreasureBox Id="10117" Type="1" Name=""&gt;&lt;Treasure ItemId="40117" Type="0" Value="1" /&gt;&lt;Treasure ItemId="10004" Type="1" Value="2-4" /&gt;&lt;Treasure ItemId="10005" Type="1" Value="2-4" /&gt;&lt;/TreasureBox&gt;</v>
      </c>
    </row>
    <row r="120" spans="1:14">
      <c r="A120" s="178"/>
      <c r="B120" s="173">
        <v>10118</v>
      </c>
      <c r="C120" s="174">
        <v>1</v>
      </c>
      <c r="E120" s="175">
        <v>40118</v>
      </c>
      <c r="F120" s="174">
        <v>0</v>
      </c>
      <c r="G120" s="189">
        <v>1</v>
      </c>
      <c r="H120" s="175">
        <v>10004</v>
      </c>
      <c r="I120" s="174">
        <v>1</v>
      </c>
      <c r="J120" s="189" t="s">
        <v>2547</v>
      </c>
      <c r="K120" s="175">
        <v>10005</v>
      </c>
      <c r="L120" s="174">
        <v>1</v>
      </c>
      <c r="M120" s="189" t="s">
        <v>2547</v>
      </c>
      <c r="N120" s="175" t="str">
        <f t="shared" si="1"/>
        <v>&lt;TreasureBox Id="10118" Type="1" Name=""&gt;&lt;Treasure ItemId="40118" Type="0" Value="1" /&gt;&lt;Treasure ItemId="10004" Type="1" Value="3-6" /&gt;&lt;Treasure ItemId="10005" Type="1" Value="3-6" /&gt;&lt;/TreasureBox&gt;</v>
      </c>
    </row>
    <row r="121" spans="1:14">
      <c r="A121" s="178"/>
      <c r="B121" s="173">
        <v>10119</v>
      </c>
      <c r="C121" s="174">
        <v>1</v>
      </c>
      <c r="E121" s="175">
        <v>40119</v>
      </c>
      <c r="F121" s="174">
        <v>0</v>
      </c>
      <c r="G121" s="189">
        <v>1</v>
      </c>
      <c r="H121" s="175">
        <v>10004</v>
      </c>
      <c r="I121" s="174">
        <v>1</v>
      </c>
      <c r="J121" s="189" t="s">
        <v>2538</v>
      </c>
      <c r="K121" s="175">
        <v>10005</v>
      </c>
      <c r="L121" s="174">
        <v>1</v>
      </c>
      <c r="M121" s="189" t="s">
        <v>2533</v>
      </c>
      <c r="N121" s="175" t="str">
        <f t="shared" si="1"/>
        <v>&lt;TreasureBox Id="10119" Type="1" Name=""&gt;&lt;Treasure ItemId="40119" Type="0" Value="1" /&gt;&lt;Treasure ItemId="10004" Type="1" Value="2-4" /&gt;&lt;Treasure ItemId="10005" Type="1" Value="2-4" /&gt;&lt;/TreasureBox&gt;</v>
      </c>
    </row>
    <row r="122" spans="1:14">
      <c r="A122" s="178"/>
      <c r="B122" s="173">
        <v>10120</v>
      </c>
      <c r="C122" s="174">
        <v>1</v>
      </c>
      <c r="E122" s="175">
        <v>40120</v>
      </c>
      <c r="F122" s="174">
        <v>0</v>
      </c>
      <c r="G122" s="189">
        <v>1</v>
      </c>
      <c r="H122" s="175">
        <v>10004</v>
      </c>
      <c r="I122" s="174">
        <v>1</v>
      </c>
      <c r="J122" s="189" t="s">
        <v>2547</v>
      </c>
      <c r="K122" s="175">
        <v>10005</v>
      </c>
      <c r="L122" s="174">
        <v>1</v>
      </c>
      <c r="M122" s="189" t="s">
        <v>2547</v>
      </c>
      <c r="N122" s="175" t="str">
        <f t="shared" si="1"/>
        <v>&lt;TreasureBox Id="10120" Type="1" Name=""&gt;&lt;Treasure ItemId="40120" Type="0" Value="1" /&gt;&lt;Treasure ItemId="10004" Type="1" Value="3-6" /&gt;&lt;Treasure ItemId="10005" Type="1" Value="3-6" /&gt;&lt;/TreasureBox&gt;</v>
      </c>
    </row>
    <row r="123" spans="1:14">
      <c r="A123" s="178"/>
      <c r="B123" s="173">
        <v>10121</v>
      </c>
      <c r="C123" s="174">
        <v>1</v>
      </c>
      <c r="E123" s="175">
        <v>40121</v>
      </c>
      <c r="F123" s="174">
        <v>0</v>
      </c>
      <c r="G123" s="189">
        <v>1</v>
      </c>
      <c r="H123" s="175">
        <v>10004</v>
      </c>
      <c r="I123" s="174">
        <v>1</v>
      </c>
      <c r="J123" s="189" t="s">
        <v>2538</v>
      </c>
      <c r="K123" s="175">
        <v>10005</v>
      </c>
      <c r="L123" s="174">
        <v>1</v>
      </c>
      <c r="M123" s="189" t="s">
        <v>2533</v>
      </c>
      <c r="N123" s="175" t="str">
        <f t="shared" si="1"/>
        <v>&lt;TreasureBox Id="10121" Type="1" Name=""&gt;&lt;Treasure ItemId="40121" Type="0" Value="1" /&gt;&lt;Treasure ItemId="10004" Type="1" Value="2-4" /&gt;&lt;Treasure ItemId="10005" Type="1" Value="2-4" /&gt;&lt;/TreasureBox&gt;</v>
      </c>
    </row>
    <row r="124" spans="1:14">
      <c r="A124" s="178"/>
      <c r="B124" s="173">
        <v>10122</v>
      </c>
      <c r="C124" s="174">
        <v>1</v>
      </c>
      <c r="E124" s="175">
        <v>40122</v>
      </c>
      <c r="F124" s="174">
        <v>0</v>
      </c>
      <c r="G124" s="189">
        <v>1</v>
      </c>
      <c r="H124" s="175">
        <v>10004</v>
      </c>
      <c r="I124" s="174">
        <v>1</v>
      </c>
      <c r="J124" s="189" t="s">
        <v>2547</v>
      </c>
      <c r="K124" s="175">
        <v>10005</v>
      </c>
      <c r="L124" s="174">
        <v>1</v>
      </c>
      <c r="M124" s="189" t="s">
        <v>2547</v>
      </c>
      <c r="N124" s="175" t="str">
        <f t="shared" si="1"/>
        <v>&lt;TreasureBox Id="10122" Type="1" Name=""&gt;&lt;Treasure ItemId="40122" Type="0" Value="1" /&gt;&lt;Treasure ItemId="10004" Type="1" Value="3-6" /&gt;&lt;Treasure ItemId="10005" Type="1" Value="3-6" /&gt;&lt;/TreasureBox&gt;</v>
      </c>
    </row>
    <row r="125" spans="1:14">
      <c r="A125" s="178"/>
      <c r="B125" s="173">
        <v>10123</v>
      </c>
      <c r="C125" s="174">
        <v>1</v>
      </c>
      <c r="E125" s="175">
        <v>40123</v>
      </c>
      <c r="F125" s="174">
        <v>0</v>
      </c>
      <c r="G125" s="189">
        <v>1</v>
      </c>
      <c r="H125" s="175">
        <v>10004</v>
      </c>
      <c r="I125" s="174">
        <v>1</v>
      </c>
      <c r="J125" s="189" t="s">
        <v>2538</v>
      </c>
      <c r="K125" s="175">
        <v>10005</v>
      </c>
      <c r="L125" s="174">
        <v>1</v>
      </c>
      <c r="M125" s="189" t="s">
        <v>2533</v>
      </c>
      <c r="N125" s="175" t="str">
        <f t="shared" si="1"/>
        <v>&lt;TreasureBox Id="10123" Type="1" Name=""&gt;&lt;Treasure ItemId="40123" Type="0" Value="1" /&gt;&lt;Treasure ItemId="10004" Type="1" Value="2-4" /&gt;&lt;Treasure ItemId="10005" Type="1" Value="2-4" /&gt;&lt;/TreasureBox&gt;</v>
      </c>
    </row>
    <row r="126" spans="1:14">
      <c r="A126" s="178"/>
      <c r="B126" s="173">
        <v>10124</v>
      </c>
      <c r="C126" s="174">
        <v>1</v>
      </c>
      <c r="E126" s="175">
        <v>40124</v>
      </c>
      <c r="F126" s="174">
        <v>0</v>
      </c>
      <c r="G126" s="189">
        <v>1</v>
      </c>
      <c r="H126" s="175">
        <v>10004</v>
      </c>
      <c r="I126" s="174">
        <v>1</v>
      </c>
      <c r="J126" s="189" t="s">
        <v>2547</v>
      </c>
      <c r="K126" s="175">
        <v>10005</v>
      </c>
      <c r="L126" s="174">
        <v>1</v>
      </c>
      <c r="M126" s="189" t="s">
        <v>2547</v>
      </c>
      <c r="N126" s="175" t="str">
        <f t="shared" si="1"/>
        <v>&lt;TreasureBox Id="10124" Type="1" Name=""&gt;&lt;Treasure ItemId="40124" Type="0" Value="1" /&gt;&lt;Treasure ItemId="10004" Type="1" Value="3-6" /&gt;&lt;Treasure ItemId="10005" Type="1" Value="3-6" /&gt;&lt;/TreasureBox&gt;</v>
      </c>
    </row>
    <row r="127" spans="1:14">
      <c r="A127" s="178"/>
      <c r="B127" s="173">
        <v>10125</v>
      </c>
      <c r="C127" s="174">
        <v>1</v>
      </c>
      <c r="E127" s="175">
        <v>40125</v>
      </c>
      <c r="F127" s="174">
        <v>0</v>
      </c>
      <c r="G127" s="189">
        <v>1</v>
      </c>
      <c r="H127" s="175">
        <v>10004</v>
      </c>
      <c r="I127" s="174">
        <v>1</v>
      </c>
      <c r="J127" s="189" t="s">
        <v>2548</v>
      </c>
      <c r="K127" s="175">
        <v>10005</v>
      </c>
      <c r="L127" s="174">
        <v>1</v>
      </c>
      <c r="M127" s="189" t="s">
        <v>2549</v>
      </c>
      <c r="N127" s="175" t="str">
        <f t="shared" si="1"/>
        <v>&lt;TreasureBox Id="10125" Type="1" Name=""&gt;&lt;Treasure ItemId="40125" Type="0" Value="1" /&gt;&lt;Treasure ItemId="10004" Type="1" Value="4-6" /&gt;&lt;Treasure ItemId="10005" Type="1" Value="4-6" /&gt;&lt;/TreasureBox&gt;</v>
      </c>
    </row>
    <row r="128" spans="1:14">
      <c r="A128" s="178"/>
      <c r="B128" s="173">
        <v>10126</v>
      </c>
      <c r="C128" s="174">
        <v>1</v>
      </c>
      <c r="E128" s="175">
        <v>40126</v>
      </c>
      <c r="F128" s="174">
        <v>0</v>
      </c>
      <c r="G128" s="189">
        <v>1</v>
      </c>
      <c r="H128" s="175">
        <v>10004</v>
      </c>
      <c r="I128" s="174">
        <v>1</v>
      </c>
      <c r="J128" s="189" t="s">
        <v>2550</v>
      </c>
      <c r="K128" s="175">
        <v>10005</v>
      </c>
      <c r="L128" s="174">
        <v>1</v>
      </c>
      <c r="M128" s="189" t="s">
        <v>2551</v>
      </c>
      <c r="N128" s="175" t="str">
        <f t="shared" si="1"/>
        <v>&lt;TreasureBox Id="10126" Type="1" Name=""&gt;&lt;Treasure ItemId="40126" Type="0" Value="1" /&gt;&lt;Treasure ItemId="10004" Type="1" Value="6-10" /&gt;&lt;Treasure ItemId="10005" Type="1" Value="6-10" /&gt;&lt;/TreasureBox&gt;</v>
      </c>
    </row>
    <row r="129" spans="1:14">
      <c r="A129" s="179"/>
      <c r="B129" s="180">
        <v>10127</v>
      </c>
      <c r="C129" s="174">
        <v>1</v>
      </c>
      <c r="E129" s="177">
        <v>40147</v>
      </c>
      <c r="F129" s="174">
        <v>0</v>
      </c>
      <c r="G129" s="189">
        <v>1</v>
      </c>
      <c r="H129" s="175">
        <v>10004</v>
      </c>
      <c r="I129" s="174">
        <v>1</v>
      </c>
      <c r="J129" s="189" t="s">
        <v>2538</v>
      </c>
      <c r="K129" s="175">
        <v>10005</v>
      </c>
      <c r="L129" s="174">
        <v>1</v>
      </c>
      <c r="M129" s="189" t="s">
        <v>2533</v>
      </c>
      <c r="N129" s="175" t="str">
        <f t="shared" si="1"/>
        <v>&lt;TreasureBox Id="10127" Type="1" Name=""&gt;&lt;Treasure ItemId="40147" Type="0" Value="1" /&gt;&lt;Treasure ItemId="10004" Type="1" Value="2-4" /&gt;&lt;Treasure ItemId="10005" Type="1" Value="2-4" /&gt;&lt;/TreasureBox&gt;</v>
      </c>
    </row>
    <row r="130" spans="1:14">
      <c r="A130" s="179"/>
      <c r="B130" s="180">
        <v>10128</v>
      </c>
      <c r="C130" s="174">
        <v>1</v>
      </c>
      <c r="E130" s="177">
        <v>40148</v>
      </c>
      <c r="F130" s="174">
        <v>0</v>
      </c>
      <c r="G130" s="189">
        <v>1</v>
      </c>
      <c r="H130" s="175">
        <v>10004</v>
      </c>
      <c r="I130" s="174">
        <v>1</v>
      </c>
      <c r="J130" s="189" t="s">
        <v>2547</v>
      </c>
      <c r="K130" s="175">
        <v>10005</v>
      </c>
      <c r="L130" s="174">
        <v>1</v>
      </c>
      <c r="M130" s="189" t="s">
        <v>2547</v>
      </c>
      <c r="N130" s="175" t="str">
        <f t="shared" si="1"/>
        <v>&lt;TreasureBox Id="10128" Type="1" Name=""&gt;&lt;Treasure ItemId="40148" Type="0" Value="1" /&gt;&lt;Treasure ItemId="10004" Type="1" Value="3-6" /&gt;&lt;Treasure ItemId="10005" Type="1" Value="3-6" /&gt;&lt;/TreasureBox&gt;</v>
      </c>
    </row>
    <row r="131" spans="1:14">
      <c r="A131" s="179"/>
      <c r="B131" s="180">
        <v>10129</v>
      </c>
      <c r="C131" s="174">
        <v>1</v>
      </c>
      <c r="E131" s="177">
        <v>40149</v>
      </c>
      <c r="F131" s="174">
        <v>0</v>
      </c>
      <c r="G131" s="189">
        <v>1</v>
      </c>
      <c r="H131" s="175">
        <v>10004</v>
      </c>
      <c r="I131" s="174">
        <v>1</v>
      </c>
      <c r="J131" s="189" t="s">
        <v>2538</v>
      </c>
      <c r="K131" s="175">
        <v>10005</v>
      </c>
      <c r="L131" s="174">
        <v>1</v>
      </c>
      <c r="M131" s="189" t="s">
        <v>2533</v>
      </c>
      <c r="N131" s="175" t="str">
        <f t="shared" si="1"/>
        <v>&lt;TreasureBox Id="10129" Type="1" Name=""&gt;&lt;Treasure ItemId="40149" Type="0" Value="1" /&gt;&lt;Treasure ItemId="10004" Type="1" Value="2-4" /&gt;&lt;Treasure ItemId="10005" Type="1" Value="2-4" /&gt;&lt;/TreasureBox&gt;</v>
      </c>
    </row>
    <row r="132" spans="1:14">
      <c r="A132" s="179"/>
      <c r="B132" s="180">
        <v>10130</v>
      </c>
      <c r="C132" s="174">
        <v>1</v>
      </c>
      <c r="E132" s="177">
        <v>40150</v>
      </c>
      <c r="F132" s="174">
        <v>0</v>
      </c>
      <c r="G132" s="189">
        <v>1</v>
      </c>
      <c r="H132" s="175">
        <v>10004</v>
      </c>
      <c r="I132" s="174">
        <v>1</v>
      </c>
      <c r="J132" s="189" t="s">
        <v>2547</v>
      </c>
      <c r="K132" s="175">
        <v>10005</v>
      </c>
      <c r="L132" s="174">
        <v>1</v>
      </c>
      <c r="M132" s="189" t="s">
        <v>2547</v>
      </c>
      <c r="N132" s="175" t="str">
        <f t="shared" ref="N132:N195" si="2">IF(B132&lt;&gt;"","&lt;TreasureBox Id="""&amp;B132&amp;""" Type="""&amp;C132&amp;""" Name="""&amp;D132&amp;"""&gt;"&amp;CHAR(10)&amp;" &lt;Treasure ItemId="""&amp;E132&amp;""" Type="""&amp;F132&amp;""" Value="""&amp;G132&amp;""" /&gt;"&amp;CHAR(10)&amp;IF(H132&lt;&gt;""," &lt;Treasure ItemId="""&amp;H132&amp;""" Type="""&amp;I132&amp;""" Value="""&amp;J132&amp;""" /&gt;"&amp;CHAR(10),"")&amp;IF(K132&lt;&gt;""," &lt;Treasure ItemId="""&amp;K132&amp;""" Type="""&amp;L132&amp;""" Value="""&amp;M132&amp;""" /&gt;"&amp;CHAR(10),"")&amp;"&lt;/TreasureBox&gt;","")</f>
        <v>&lt;TreasureBox Id="10130" Type="1" Name=""&gt;&lt;Treasure ItemId="40150" Type="0" Value="1" /&gt;&lt;Treasure ItemId="10004" Type="1" Value="3-6" /&gt;&lt;Treasure ItemId="10005" Type="1" Value="3-6" /&gt;&lt;/TreasureBox&gt;</v>
      </c>
    </row>
    <row r="133" spans="1:14">
      <c r="A133" s="179"/>
      <c r="B133" s="180">
        <v>10131</v>
      </c>
      <c r="C133" s="174">
        <v>1</v>
      </c>
      <c r="E133" s="177">
        <v>40151</v>
      </c>
      <c r="F133" s="174">
        <v>0</v>
      </c>
      <c r="G133" s="189">
        <v>1</v>
      </c>
      <c r="H133" s="175">
        <v>10004</v>
      </c>
      <c r="I133" s="174">
        <v>1</v>
      </c>
      <c r="J133" s="189" t="s">
        <v>2538</v>
      </c>
      <c r="K133" s="175">
        <v>10005</v>
      </c>
      <c r="L133" s="174">
        <v>1</v>
      </c>
      <c r="M133" s="189" t="s">
        <v>2533</v>
      </c>
      <c r="N133" s="175" t="str">
        <f t="shared" si="2"/>
        <v>&lt;TreasureBox Id="10131" Type="1" Name=""&gt;&lt;Treasure ItemId="40151" Type="0" Value="1" /&gt;&lt;Treasure ItemId="10004" Type="1" Value="2-4" /&gt;&lt;Treasure ItemId="10005" Type="1" Value="2-4" /&gt;&lt;/TreasureBox&gt;</v>
      </c>
    </row>
    <row r="134" spans="1:14">
      <c r="A134" s="179"/>
      <c r="B134" s="180">
        <v>10132</v>
      </c>
      <c r="C134" s="174">
        <v>1</v>
      </c>
      <c r="E134" s="177">
        <v>40152</v>
      </c>
      <c r="F134" s="174">
        <v>0</v>
      </c>
      <c r="G134" s="189">
        <v>1</v>
      </c>
      <c r="H134" s="175">
        <v>10004</v>
      </c>
      <c r="I134" s="174">
        <v>1</v>
      </c>
      <c r="J134" s="189" t="s">
        <v>2547</v>
      </c>
      <c r="K134" s="175">
        <v>10005</v>
      </c>
      <c r="L134" s="174">
        <v>1</v>
      </c>
      <c r="M134" s="189" t="s">
        <v>2547</v>
      </c>
      <c r="N134" s="175" t="str">
        <f t="shared" si="2"/>
        <v>&lt;TreasureBox Id="10132" Type="1" Name=""&gt;&lt;Treasure ItemId="40152" Type="0" Value="1" /&gt;&lt;Treasure ItemId="10004" Type="1" Value="3-6" /&gt;&lt;Treasure ItemId="10005" Type="1" Value="3-6" /&gt;&lt;/TreasureBox&gt;</v>
      </c>
    </row>
    <row r="135" spans="1:14">
      <c r="A135" s="179"/>
      <c r="B135" s="180">
        <v>10133</v>
      </c>
      <c r="C135" s="174">
        <v>1</v>
      </c>
      <c r="E135" s="177">
        <v>40153</v>
      </c>
      <c r="F135" s="174">
        <v>0</v>
      </c>
      <c r="G135" s="189">
        <v>1</v>
      </c>
      <c r="H135" s="175">
        <v>10004</v>
      </c>
      <c r="I135" s="174">
        <v>1</v>
      </c>
      <c r="J135" s="189" t="s">
        <v>2538</v>
      </c>
      <c r="K135" s="175">
        <v>10005</v>
      </c>
      <c r="L135" s="174">
        <v>1</v>
      </c>
      <c r="M135" s="189" t="s">
        <v>2533</v>
      </c>
      <c r="N135" s="175" t="str">
        <f t="shared" si="2"/>
        <v>&lt;TreasureBox Id="10133" Type="1" Name=""&gt;&lt;Treasure ItemId="40153" Type="0" Value="1" /&gt;&lt;Treasure ItemId="10004" Type="1" Value="2-4" /&gt;&lt;Treasure ItemId="10005" Type="1" Value="2-4" /&gt;&lt;/TreasureBox&gt;</v>
      </c>
    </row>
    <row r="136" spans="1:14">
      <c r="A136" s="179"/>
      <c r="B136" s="180">
        <v>10134</v>
      </c>
      <c r="C136" s="174">
        <v>1</v>
      </c>
      <c r="E136" s="177">
        <v>40154</v>
      </c>
      <c r="F136" s="174">
        <v>0</v>
      </c>
      <c r="G136" s="189">
        <v>1</v>
      </c>
      <c r="H136" s="175">
        <v>10004</v>
      </c>
      <c r="I136" s="174">
        <v>1</v>
      </c>
      <c r="J136" s="189" t="s">
        <v>2547</v>
      </c>
      <c r="K136" s="175">
        <v>10005</v>
      </c>
      <c r="L136" s="174">
        <v>1</v>
      </c>
      <c r="M136" s="189" t="s">
        <v>2547</v>
      </c>
      <c r="N136" s="175" t="str">
        <f t="shared" si="2"/>
        <v>&lt;TreasureBox Id="10134" Type="1" Name=""&gt;&lt;Treasure ItemId="40154" Type="0" Value="1" /&gt;&lt;Treasure ItemId="10004" Type="1" Value="3-6" /&gt;&lt;Treasure ItemId="10005" Type="1" Value="3-6" /&gt;&lt;/TreasureBox&gt;</v>
      </c>
    </row>
    <row r="137" spans="1:14">
      <c r="A137" s="179"/>
      <c r="B137" s="180">
        <v>10135</v>
      </c>
      <c r="C137" s="174">
        <v>1</v>
      </c>
      <c r="E137" s="177">
        <v>40155</v>
      </c>
      <c r="F137" s="174">
        <v>0</v>
      </c>
      <c r="G137" s="189">
        <v>1</v>
      </c>
      <c r="H137" s="175">
        <v>10004</v>
      </c>
      <c r="I137" s="174">
        <v>1</v>
      </c>
      <c r="J137" s="189" t="s">
        <v>2538</v>
      </c>
      <c r="K137" s="175">
        <v>10005</v>
      </c>
      <c r="L137" s="174">
        <v>1</v>
      </c>
      <c r="M137" s="189" t="s">
        <v>2533</v>
      </c>
      <c r="N137" s="175" t="str">
        <f t="shared" si="2"/>
        <v>&lt;TreasureBox Id="10135" Type="1" Name=""&gt;&lt;Treasure ItemId="40155" Type="0" Value="1" /&gt;&lt;Treasure ItemId="10004" Type="1" Value="2-4" /&gt;&lt;Treasure ItemId="10005" Type="1" Value="2-4" /&gt;&lt;/TreasureBox&gt;</v>
      </c>
    </row>
    <row r="138" spans="1:14">
      <c r="A138" s="179"/>
      <c r="B138" s="180">
        <v>10136</v>
      </c>
      <c r="C138" s="174">
        <v>1</v>
      </c>
      <c r="E138" s="177">
        <v>40156</v>
      </c>
      <c r="F138" s="174">
        <v>0</v>
      </c>
      <c r="G138" s="189">
        <v>1</v>
      </c>
      <c r="H138" s="175">
        <v>10004</v>
      </c>
      <c r="I138" s="174">
        <v>1</v>
      </c>
      <c r="J138" s="189" t="s">
        <v>2547</v>
      </c>
      <c r="K138" s="175">
        <v>10005</v>
      </c>
      <c r="L138" s="174">
        <v>1</v>
      </c>
      <c r="M138" s="189" t="s">
        <v>2547</v>
      </c>
      <c r="N138" s="175" t="str">
        <f t="shared" si="2"/>
        <v>&lt;TreasureBox Id="10136" Type="1" Name=""&gt;&lt;Treasure ItemId="40156" Type="0" Value="1" /&gt;&lt;Treasure ItemId="10004" Type="1" Value="3-6" /&gt;&lt;Treasure ItemId="10005" Type="1" Value="3-6" /&gt;&lt;/TreasureBox&gt;</v>
      </c>
    </row>
    <row r="139" spans="1:14">
      <c r="A139" s="179"/>
      <c r="B139" s="180">
        <v>10137</v>
      </c>
      <c r="C139" s="174">
        <v>1</v>
      </c>
      <c r="E139" s="177">
        <v>40157</v>
      </c>
      <c r="F139" s="174">
        <v>0</v>
      </c>
      <c r="G139" s="189">
        <v>1</v>
      </c>
      <c r="H139" s="175">
        <v>10004</v>
      </c>
      <c r="I139" s="174">
        <v>1</v>
      </c>
      <c r="J139" s="189" t="s">
        <v>2538</v>
      </c>
      <c r="K139" s="175">
        <v>10005</v>
      </c>
      <c r="L139" s="174">
        <v>1</v>
      </c>
      <c r="M139" s="189" t="s">
        <v>2533</v>
      </c>
      <c r="N139" s="175" t="str">
        <f t="shared" si="2"/>
        <v>&lt;TreasureBox Id="10137" Type="1" Name=""&gt;&lt;Treasure ItemId="40157" Type="0" Value="1" /&gt;&lt;Treasure ItemId="10004" Type="1" Value="2-4" /&gt;&lt;Treasure ItemId="10005" Type="1" Value="2-4" /&gt;&lt;/TreasureBox&gt;</v>
      </c>
    </row>
    <row r="140" spans="1:14">
      <c r="A140" s="179"/>
      <c r="B140" s="180">
        <v>10138</v>
      </c>
      <c r="C140" s="174">
        <v>1</v>
      </c>
      <c r="E140" s="177">
        <v>40158</v>
      </c>
      <c r="F140" s="174">
        <v>0</v>
      </c>
      <c r="G140" s="189">
        <v>1</v>
      </c>
      <c r="H140" s="175">
        <v>10004</v>
      </c>
      <c r="I140" s="174">
        <v>1</v>
      </c>
      <c r="J140" s="189" t="s">
        <v>2547</v>
      </c>
      <c r="K140" s="175">
        <v>10005</v>
      </c>
      <c r="L140" s="174">
        <v>1</v>
      </c>
      <c r="M140" s="189" t="s">
        <v>2547</v>
      </c>
      <c r="N140" s="175" t="str">
        <f t="shared" si="2"/>
        <v>&lt;TreasureBox Id="10138" Type="1" Name=""&gt;&lt;Treasure ItemId="40158" Type="0" Value="1" /&gt;&lt;Treasure ItemId="10004" Type="1" Value="3-6" /&gt;&lt;Treasure ItemId="10005" Type="1" Value="3-6" /&gt;&lt;/TreasureBox&gt;</v>
      </c>
    </row>
    <row r="141" spans="1:14">
      <c r="A141" s="179"/>
      <c r="B141" s="180">
        <v>10139</v>
      </c>
      <c r="C141" s="174">
        <v>1</v>
      </c>
      <c r="E141" s="177">
        <v>40159</v>
      </c>
      <c r="F141" s="174">
        <v>0</v>
      </c>
      <c r="G141" s="189">
        <v>1</v>
      </c>
      <c r="H141" s="175">
        <v>10004</v>
      </c>
      <c r="I141" s="174">
        <v>1</v>
      </c>
      <c r="J141" s="189" t="s">
        <v>2538</v>
      </c>
      <c r="K141" s="175">
        <v>10005</v>
      </c>
      <c r="L141" s="174">
        <v>1</v>
      </c>
      <c r="M141" s="189" t="s">
        <v>2533</v>
      </c>
      <c r="N141" s="175" t="str">
        <f t="shared" si="2"/>
        <v>&lt;TreasureBox Id="10139" Type="1" Name=""&gt;&lt;Treasure ItemId="40159" Type="0" Value="1" /&gt;&lt;Treasure ItemId="10004" Type="1" Value="2-4" /&gt;&lt;Treasure ItemId="10005" Type="1" Value="2-4" /&gt;&lt;/TreasureBox&gt;</v>
      </c>
    </row>
    <row r="142" spans="1:14">
      <c r="A142" s="179"/>
      <c r="B142" s="180">
        <v>10140</v>
      </c>
      <c r="C142" s="174">
        <v>1</v>
      </c>
      <c r="E142" s="177">
        <v>40160</v>
      </c>
      <c r="F142" s="174">
        <v>0</v>
      </c>
      <c r="G142" s="189">
        <v>1</v>
      </c>
      <c r="H142" s="175">
        <v>10004</v>
      </c>
      <c r="I142" s="174">
        <v>1</v>
      </c>
      <c r="J142" s="189" t="s">
        <v>2547</v>
      </c>
      <c r="K142" s="175">
        <v>10005</v>
      </c>
      <c r="L142" s="174">
        <v>1</v>
      </c>
      <c r="M142" s="189" t="s">
        <v>2547</v>
      </c>
      <c r="N142" s="175" t="str">
        <f t="shared" si="2"/>
        <v>&lt;TreasureBox Id="10140" Type="1" Name=""&gt;&lt;Treasure ItemId="40160" Type="0" Value="1" /&gt;&lt;Treasure ItemId="10004" Type="1" Value="3-6" /&gt;&lt;Treasure ItemId="10005" Type="1" Value="3-6" /&gt;&lt;/TreasureBox&gt;</v>
      </c>
    </row>
    <row r="143" spans="1:14">
      <c r="A143" s="179"/>
      <c r="B143" s="180">
        <v>10141</v>
      </c>
      <c r="C143" s="174">
        <v>1</v>
      </c>
      <c r="E143" s="177">
        <v>40161</v>
      </c>
      <c r="F143" s="174">
        <v>0</v>
      </c>
      <c r="G143" s="189">
        <v>1</v>
      </c>
      <c r="H143" s="175">
        <v>10004</v>
      </c>
      <c r="I143" s="174">
        <v>1</v>
      </c>
      <c r="J143" s="189" t="s">
        <v>2538</v>
      </c>
      <c r="K143" s="175">
        <v>10005</v>
      </c>
      <c r="L143" s="174">
        <v>1</v>
      </c>
      <c r="M143" s="189" t="s">
        <v>2533</v>
      </c>
      <c r="N143" s="175" t="str">
        <f t="shared" si="2"/>
        <v>&lt;TreasureBox Id="10141" Type="1" Name=""&gt;&lt;Treasure ItemId="40161" Type="0" Value="1" /&gt;&lt;Treasure ItemId="10004" Type="1" Value="2-4" /&gt;&lt;Treasure ItemId="10005" Type="1" Value="2-4" /&gt;&lt;/TreasureBox&gt;</v>
      </c>
    </row>
    <row r="144" spans="1:14">
      <c r="A144" s="179"/>
      <c r="B144" s="180">
        <v>10142</v>
      </c>
      <c r="C144" s="174">
        <v>1</v>
      </c>
      <c r="E144" s="177">
        <v>40162</v>
      </c>
      <c r="F144" s="174">
        <v>0</v>
      </c>
      <c r="G144" s="189">
        <v>1</v>
      </c>
      <c r="H144" s="175">
        <v>10004</v>
      </c>
      <c r="I144" s="174">
        <v>1</v>
      </c>
      <c r="J144" s="189" t="s">
        <v>2547</v>
      </c>
      <c r="K144" s="175">
        <v>10005</v>
      </c>
      <c r="L144" s="174">
        <v>1</v>
      </c>
      <c r="M144" s="189" t="s">
        <v>2547</v>
      </c>
      <c r="N144" s="175" t="str">
        <f t="shared" si="2"/>
        <v>&lt;TreasureBox Id="10142" Type="1" Name=""&gt;&lt;Treasure ItemId="40162" Type="0" Value="1" /&gt;&lt;Treasure ItemId="10004" Type="1" Value="3-6" /&gt;&lt;Treasure ItemId="10005" Type="1" Value="3-6" /&gt;&lt;/TreasureBox&gt;</v>
      </c>
    </row>
    <row r="145" spans="1:14">
      <c r="A145" s="179"/>
      <c r="B145" s="180">
        <v>10143</v>
      </c>
      <c r="C145" s="174">
        <v>1</v>
      </c>
      <c r="E145" s="177">
        <v>40163</v>
      </c>
      <c r="F145" s="174">
        <v>0</v>
      </c>
      <c r="G145" s="189">
        <v>1</v>
      </c>
      <c r="H145" s="175">
        <v>10004</v>
      </c>
      <c r="I145" s="174">
        <v>1</v>
      </c>
      <c r="J145" s="189" t="s">
        <v>2538</v>
      </c>
      <c r="K145" s="175">
        <v>10005</v>
      </c>
      <c r="L145" s="174">
        <v>1</v>
      </c>
      <c r="M145" s="189" t="s">
        <v>2533</v>
      </c>
      <c r="N145" s="175" t="str">
        <f t="shared" si="2"/>
        <v>&lt;TreasureBox Id="10143" Type="1" Name=""&gt;&lt;Treasure ItemId="40163" Type="0" Value="1" /&gt;&lt;Treasure ItemId="10004" Type="1" Value="2-4" /&gt;&lt;Treasure ItemId="10005" Type="1" Value="2-4" /&gt;&lt;/TreasureBox&gt;</v>
      </c>
    </row>
    <row r="146" spans="1:14">
      <c r="A146" s="179"/>
      <c r="B146" s="180">
        <v>10144</v>
      </c>
      <c r="C146" s="174">
        <v>1</v>
      </c>
      <c r="E146" s="177">
        <v>40164</v>
      </c>
      <c r="F146" s="174">
        <v>0</v>
      </c>
      <c r="G146" s="189">
        <v>1</v>
      </c>
      <c r="H146" s="175">
        <v>10004</v>
      </c>
      <c r="I146" s="174">
        <v>1</v>
      </c>
      <c r="J146" s="189" t="s">
        <v>2547</v>
      </c>
      <c r="K146" s="175">
        <v>10005</v>
      </c>
      <c r="L146" s="174">
        <v>1</v>
      </c>
      <c r="M146" s="189" t="s">
        <v>2547</v>
      </c>
      <c r="N146" s="175" t="str">
        <f t="shared" si="2"/>
        <v>&lt;TreasureBox Id="10144" Type="1" Name=""&gt;&lt;Treasure ItemId="40164" Type="0" Value="1" /&gt;&lt;Treasure ItemId="10004" Type="1" Value="3-6" /&gt;&lt;Treasure ItemId="10005" Type="1" Value="3-6" /&gt;&lt;/TreasureBox&gt;</v>
      </c>
    </row>
    <row r="147" spans="1:14">
      <c r="A147" s="179"/>
      <c r="B147" s="180">
        <v>10145</v>
      </c>
      <c r="C147" s="174">
        <v>1</v>
      </c>
      <c r="E147" s="177">
        <v>40165</v>
      </c>
      <c r="F147" s="174">
        <v>0</v>
      </c>
      <c r="G147" s="189">
        <v>1</v>
      </c>
      <c r="H147" s="175">
        <v>10004</v>
      </c>
      <c r="I147" s="174">
        <v>1</v>
      </c>
      <c r="J147" s="189" t="s">
        <v>2548</v>
      </c>
      <c r="K147" s="175">
        <v>10005</v>
      </c>
      <c r="L147" s="174">
        <v>1</v>
      </c>
      <c r="M147" s="189" t="s">
        <v>2549</v>
      </c>
      <c r="N147" s="175" t="str">
        <f t="shared" si="2"/>
        <v>&lt;TreasureBox Id="10145" Type="1" Name=""&gt;&lt;Treasure ItemId="40165" Type="0" Value="1" /&gt;&lt;Treasure ItemId="10004" Type="1" Value="4-6" /&gt;&lt;Treasure ItemId="10005" Type="1" Value="4-6" /&gt;&lt;/TreasureBox&gt;</v>
      </c>
    </row>
    <row r="148" spans="1:14">
      <c r="A148" s="179"/>
      <c r="B148" s="180">
        <v>10146</v>
      </c>
      <c r="C148" s="174">
        <v>1</v>
      </c>
      <c r="E148" s="177">
        <v>40166</v>
      </c>
      <c r="F148" s="174">
        <v>0</v>
      </c>
      <c r="G148" s="189">
        <v>1</v>
      </c>
      <c r="H148" s="175">
        <v>10004</v>
      </c>
      <c r="I148" s="174">
        <v>1</v>
      </c>
      <c r="J148" s="189" t="s">
        <v>2550</v>
      </c>
      <c r="K148" s="175">
        <v>10005</v>
      </c>
      <c r="L148" s="174">
        <v>1</v>
      </c>
      <c r="M148" s="189" t="s">
        <v>2551</v>
      </c>
      <c r="N148" s="175" t="str">
        <f t="shared" si="2"/>
        <v>&lt;TreasureBox Id="10146" Type="1" Name=""&gt;&lt;Treasure ItemId="40166" Type="0" Value="1" /&gt;&lt;Treasure ItemId="10004" Type="1" Value="6-10" /&gt;&lt;Treasure ItemId="10005" Type="1" Value="6-10" /&gt;&lt;/TreasureBox&gt;</v>
      </c>
    </row>
    <row r="149" spans="1:14">
      <c r="A149" s="181"/>
      <c r="B149" s="180">
        <v>81001</v>
      </c>
      <c r="C149" s="171">
        <v>2</v>
      </c>
      <c r="E149" s="177">
        <v>69008</v>
      </c>
      <c r="F149" s="174">
        <v>0</v>
      </c>
      <c r="G149" s="190">
        <v>1</v>
      </c>
      <c r="H149" s="175">
        <v>10004</v>
      </c>
      <c r="I149" s="174">
        <v>1</v>
      </c>
      <c r="J149" s="189" t="s">
        <v>2552</v>
      </c>
      <c r="K149" s="175">
        <v>10005</v>
      </c>
      <c r="L149" s="174">
        <v>1</v>
      </c>
      <c r="M149" s="189" t="s">
        <v>2553</v>
      </c>
      <c r="N149" s="175" t="str">
        <f t="shared" si="2"/>
        <v>&lt;TreasureBox Id="81001" Type="2" Name=""&gt;&lt;Treasure ItemId="69008" Type="0" Value="1" /&gt;&lt;Treasure ItemId="10004" Type="1" Value="1-2" /&gt;&lt;Treasure ItemId="10005" Type="1" Value="1-2" /&gt;&lt;/TreasureBox&gt;</v>
      </c>
    </row>
    <row r="150" spans="1:14">
      <c r="A150" s="182"/>
      <c r="B150" s="180">
        <v>81002</v>
      </c>
      <c r="C150" s="171">
        <v>2</v>
      </c>
      <c r="E150" s="177">
        <v>69008</v>
      </c>
      <c r="F150" s="174">
        <v>0</v>
      </c>
      <c r="G150" s="190">
        <v>3</v>
      </c>
      <c r="H150" s="175">
        <v>10004</v>
      </c>
      <c r="I150" s="174">
        <v>1</v>
      </c>
      <c r="J150" s="189" t="s">
        <v>2543</v>
      </c>
      <c r="K150" s="175">
        <v>10005</v>
      </c>
      <c r="L150" s="174">
        <v>1</v>
      </c>
      <c r="M150" s="189" t="s">
        <v>2543</v>
      </c>
      <c r="N150" s="175" t="str">
        <f t="shared" si="2"/>
        <v>&lt;TreasureBox Id="81002" Type="2" Name=""&gt;&lt;Treasure ItemId="69008" Type="0" Value="3" /&gt;&lt;Treasure ItemId="10004" Type="1" Value="2-3" /&gt;&lt;Treasure ItemId="10005" Type="1" Value="2-3" /&gt;&lt;/TreasureBox&gt;</v>
      </c>
    </row>
    <row r="151" spans="1:14">
      <c r="A151" s="182"/>
      <c r="B151" s="180">
        <v>81003</v>
      </c>
      <c r="C151" s="171">
        <v>2</v>
      </c>
      <c r="E151" s="177">
        <v>69009</v>
      </c>
      <c r="F151" s="174">
        <v>0</v>
      </c>
      <c r="G151" s="190">
        <v>1</v>
      </c>
      <c r="H151" s="175">
        <v>10004</v>
      </c>
      <c r="I151" s="174">
        <v>1</v>
      </c>
      <c r="J151" s="189" t="s">
        <v>2552</v>
      </c>
      <c r="K151" s="175">
        <v>10005</v>
      </c>
      <c r="L151" s="174">
        <v>1</v>
      </c>
      <c r="M151" s="189" t="s">
        <v>2553</v>
      </c>
      <c r="N151" s="175" t="str">
        <f t="shared" si="2"/>
        <v>&lt;TreasureBox Id="81003" Type="2" Name=""&gt;&lt;Treasure ItemId="69009" Type="0" Value="1" /&gt;&lt;Treasure ItemId="10004" Type="1" Value="1-2" /&gt;&lt;Treasure ItemId="10005" Type="1" Value="1-2" /&gt;&lt;/TreasureBox&gt;</v>
      </c>
    </row>
    <row r="152" spans="1:14">
      <c r="A152" s="182"/>
      <c r="B152" s="180">
        <v>81004</v>
      </c>
      <c r="C152" s="171">
        <v>2</v>
      </c>
      <c r="E152" s="177">
        <v>69009</v>
      </c>
      <c r="F152" s="174">
        <v>0</v>
      </c>
      <c r="G152" s="190">
        <v>3</v>
      </c>
      <c r="H152" s="175">
        <v>10004</v>
      </c>
      <c r="I152" s="174">
        <v>1</v>
      </c>
      <c r="J152" s="189" t="s">
        <v>2543</v>
      </c>
      <c r="K152" s="175">
        <v>10005</v>
      </c>
      <c r="L152" s="174">
        <v>1</v>
      </c>
      <c r="M152" s="189" t="s">
        <v>2543</v>
      </c>
      <c r="N152" s="175" t="str">
        <f t="shared" si="2"/>
        <v>&lt;TreasureBox Id="81004" Type="2" Name=""&gt;&lt;Treasure ItemId="69009" Type="0" Value="3" /&gt;&lt;Treasure ItemId="10004" Type="1" Value="2-3" /&gt;&lt;Treasure ItemId="10005" Type="1" Value="2-3" /&gt;&lt;/TreasureBox&gt;</v>
      </c>
    </row>
    <row r="153" spans="1:14">
      <c r="A153" s="182"/>
      <c r="B153" s="180">
        <v>81005</v>
      </c>
      <c r="C153" s="171">
        <v>2</v>
      </c>
      <c r="E153" s="177">
        <v>69010</v>
      </c>
      <c r="F153" s="174">
        <v>0</v>
      </c>
      <c r="G153" s="190">
        <v>1</v>
      </c>
      <c r="H153" s="175">
        <v>10004</v>
      </c>
      <c r="I153" s="174">
        <v>1</v>
      </c>
      <c r="J153" s="189" t="s">
        <v>2552</v>
      </c>
      <c r="K153" s="175">
        <v>10005</v>
      </c>
      <c r="L153" s="174">
        <v>1</v>
      </c>
      <c r="M153" s="189" t="s">
        <v>2553</v>
      </c>
      <c r="N153" s="175" t="str">
        <f t="shared" si="2"/>
        <v>&lt;TreasureBox Id="81005" Type="2" Name=""&gt;&lt;Treasure ItemId="69010" Type="0" Value="1" /&gt;&lt;Treasure ItemId="10004" Type="1" Value="1-2" /&gt;&lt;Treasure ItemId="10005" Type="1" Value="1-2" /&gt;&lt;/TreasureBox&gt;</v>
      </c>
    </row>
    <row r="154" spans="1:14">
      <c r="A154" s="182"/>
      <c r="B154" s="180">
        <v>81006</v>
      </c>
      <c r="C154" s="171">
        <v>2</v>
      </c>
      <c r="E154" s="177">
        <v>69010</v>
      </c>
      <c r="F154" s="174">
        <v>0</v>
      </c>
      <c r="G154" s="190">
        <v>3</v>
      </c>
      <c r="H154" s="175">
        <v>10004</v>
      </c>
      <c r="I154" s="174">
        <v>1</v>
      </c>
      <c r="J154" s="189" t="s">
        <v>2543</v>
      </c>
      <c r="K154" s="175">
        <v>10005</v>
      </c>
      <c r="L154" s="174">
        <v>1</v>
      </c>
      <c r="M154" s="189" t="s">
        <v>2543</v>
      </c>
      <c r="N154" s="175" t="str">
        <f t="shared" si="2"/>
        <v>&lt;TreasureBox Id="81006" Type="2" Name=""&gt;&lt;Treasure ItemId="69010" Type="0" Value="3" /&gt;&lt;Treasure ItemId="10004" Type="1" Value="2-3" /&gt;&lt;Treasure ItemId="10005" Type="1" Value="2-3" /&gt;&lt;/TreasureBox&gt;</v>
      </c>
    </row>
    <row r="155" spans="1:14">
      <c r="A155" s="182"/>
      <c r="B155" s="180">
        <v>81007</v>
      </c>
      <c r="C155" s="171">
        <v>2</v>
      </c>
      <c r="E155" s="177">
        <v>69011</v>
      </c>
      <c r="F155" s="174">
        <v>0</v>
      </c>
      <c r="G155" s="190">
        <v>1</v>
      </c>
      <c r="H155" s="175">
        <v>10004</v>
      </c>
      <c r="I155" s="174">
        <v>1</v>
      </c>
      <c r="J155" s="189" t="s">
        <v>2525</v>
      </c>
      <c r="K155" s="175">
        <v>10005</v>
      </c>
      <c r="L155" s="174">
        <v>1</v>
      </c>
      <c r="M155" s="189" t="s">
        <v>2554</v>
      </c>
      <c r="N155" s="175" t="str">
        <f t="shared" si="2"/>
        <v>&lt;TreasureBox Id="81007" Type="2" Name=""&gt;&lt;Treasure ItemId="69011" Type="0" Value="1" /&gt;&lt;Treasure ItemId="10004" Type="1" Value="2-3" /&gt;&lt;Treasure ItemId="10005" Type="1" Value="2-3" /&gt;&lt;/TreasureBox&gt;</v>
      </c>
    </row>
    <row r="156" spans="1:14">
      <c r="A156" s="182"/>
      <c r="B156" s="180">
        <v>81008</v>
      </c>
      <c r="C156" s="171">
        <v>2</v>
      </c>
      <c r="E156" s="177">
        <v>69011</v>
      </c>
      <c r="F156" s="174">
        <v>0</v>
      </c>
      <c r="G156" s="190">
        <v>3</v>
      </c>
      <c r="H156" s="175">
        <v>10004</v>
      </c>
      <c r="I156" s="174">
        <v>1</v>
      </c>
      <c r="J156" s="189" t="s">
        <v>2548</v>
      </c>
      <c r="K156" s="175">
        <v>10005</v>
      </c>
      <c r="L156" s="174">
        <v>1</v>
      </c>
      <c r="M156" s="189" t="s">
        <v>2548</v>
      </c>
      <c r="N156" s="175" t="str">
        <f t="shared" si="2"/>
        <v>&lt;TreasureBox Id="81008" Type="2" Name=""&gt;&lt;Treasure ItemId="69011" Type="0" Value="3" /&gt;&lt;Treasure ItemId="10004" Type="1" Value="4-6" /&gt;&lt;Treasure ItemId="10005" Type="1" Value="4-6" /&gt;&lt;/TreasureBox&gt;</v>
      </c>
    </row>
    <row r="157" spans="1:14">
      <c r="A157" s="183"/>
      <c r="B157" s="180">
        <v>81009</v>
      </c>
      <c r="C157" s="171">
        <v>2</v>
      </c>
      <c r="E157" s="177">
        <v>69016</v>
      </c>
      <c r="F157" s="174">
        <v>0</v>
      </c>
      <c r="G157" s="190">
        <v>1</v>
      </c>
      <c r="H157" s="175">
        <v>10004</v>
      </c>
      <c r="I157" s="174">
        <v>1</v>
      </c>
      <c r="J157" s="189" t="s">
        <v>2552</v>
      </c>
      <c r="K157" s="175">
        <v>10005</v>
      </c>
      <c r="L157" s="174">
        <v>1</v>
      </c>
      <c r="M157" s="189" t="s">
        <v>2553</v>
      </c>
      <c r="N157" s="175" t="str">
        <f t="shared" si="2"/>
        <v>&lt;TreasureBox Id="81009" Type="2" Name=""&gt;&lt;Treasure ItemId="69016" Type="0" Value="1" /&gt;&lt;Treasure ItemId="10004" Type="1" Value="1-2" /&gt;&lt;Treasure ItemId="10005" Type="1" Value="1-2" /&gt;&lt;/TreasureBox&gt;</v>
      </c>
    </row>
    <row r="158" spans="1:14">
      <c r="A158" s="183"/>
      <c r="B158" s="180">
        <v>81010</v>
      </c>
      <c r="C158" s="171">
        <v>2</v>
      </c>
      <c r="E158" s="177">
        <v>69016</v>
      </c>
      <c r="F158" s="174">
        <v>0</v>
      </c>
      <c r="G158" s="190">
        <v>3</v>
      </c>
      <c r="H158" s="175">
        <v>10004</v>
      </c>
      <c r="I158" s="174">
        <v>1</v>
      </c>
      <c r="J158" s="189" t="s">
        <v>2543</v>
      </c>
      <c r="K158" s="175">
        <v>10005</v>
      </c>
      <c r="L158" s="174">
        <v>1</v>
      </c>
      <c r="M158" s="189" t="s">
        <v>2543</v>
      </c>
      <c r="N158" s="175" t="str">
        <f t="shared" si="2"/>
        <v>&lt;TreasureBox Id="81010" Type="2" Name=""&gt;&lt;Treasure ItemId="69016" Type="0" Value="3" /&gt;&lt;Treasure ItemId="10004" Type="1" Value="2-3" /&gt;&lt;Treasure ItemId="10005" Type="1" Value="2-3" /&gt;&lt;/TreasureBox&gt;</v>
      </c>
    </row>
    <row r="159" spans="1:14">
      <c r="A159" s="183"/>
      <c r="B159" s="180">
        <v>81011</v>
      </c>
      <c r="C159" s="171">
        <v>2</v>
      </c>
      <c r="E159" s="177">
        <v>69017</v>
      </c>
      <c r="F159" s="174">
        <v>0</v>
      </c>
      <c r="G159" s="190">
        <v>1</v>
      </c>
      <c r="H159" s="175">
        <v>10004</v>
      </c>
      <c r="I159" s="174">
        <v>1</v>
      </c>
      <c r="J159" s="189" t="s">
        <v>2552</v>
      </c>
      <c r="K159" s="175">
        <v>10005</v>
      </c>
      <c r="L159" s="174">
        <v>1</v>
      </c>
      <c r="M159" s="189" t="s">
        <v>2553</v>
      </c>
      <c r="N159" s="175" t="str">
        <f t="shared" si="2"/>
        <v>&lt;TreasureBox Id="81011" Type="2" Name=""&gt;&lt;Treasure ItemId="69017" Type="0" Value="1" /&gt;&lt;Treasure ItemId="10004" Type="1" Value="1-2" /&gt;&lt;Treasure ItemId="10005" Type="1" Value="1-2" /&gt;&lt;/TreasureBox&gt;</v>
      </c>
    </row>
    <row r="160" spans="1:14">
      <c r="A160" s="183"/>
      <c r="B160" s="180">
        <v>81012</v>
      </c>
      <c r="C160" s="171">
        <v>2</v>
      </c>
      <c r="E160" s="177">
        <v>69017</v>
      </c>
      <c r="F160" s="174">
        <v>0</v>
      </c>
      <c r="G160" s="190">
        <v>3</v>
      </c>
      <c r="H160" s="175">
        <v>10004</v>
      </c>
      <c r="I160" s="174">
        <v>1</v>
      </c>
      <c r="J160" s="189" t="s">
        <v>2543</v>
      </c>
      <c r="K160" s="175">
        <v>10005</v>
      </c>
      <c r="L160" s="174">
        <v>1</v>
      </c>
      <c r="M160" s="189" t="s">
        <v>2543</v>
      </c>
      <c r="N160" s="175" t="str">
        <f t="shared" si="2"/>
        <v>&lt;TreasureBox Id="81012" Type="2" Name=""&gt;&lt;Treasure ItemId="69017" Type="0" Value="3" /&gt;&lt;Treasure ItemId="10004" Type="1" Value="2-3" /&gt;&lt;Treasure ItemId="10005" Type="1" Value="2-3" /&gt;&lt;/TreasureBox&gt;</v>
      </c>
    </row>
    <row r="161" spans="1:14">
      <c r="A161" s="183"/>
      <c r="B161" s="180">
        <v>81013</v>
      </c>
      <c r="C161" s="171">
        <v>2</v>
      </c>
      <c r="E161" s="177">
        <v>69018</v>
      </c>
      <c r="F161" s="174">
        <v>0</v>
      </c>
      <c r="G161" s="190">
        <v>1</v>
      </c>
      <c r="H161" s="175">
        <v>10004</v>
      </c>
      <c r="I161" s="174">
        <v>1</v>
      </c>
      <c r="J161" s="189" t="s">
        <v>2552</v>
      </c>
      <c r="K161" s="175">
        <v>10005</v>
      </c>
      <c r="L161" s="174">
        <v>1</v>
      </c>
      <c r="M161" s="189" t="s">
        <v>2553</v>
      </c>
      <c r="N161" s="175" t="str">
        <f t="shared" si="2"/>
        <v>&lt;TreasureBox Id="81013" Type="2" Name=""&gt;&lt;Treasure ItemId="69018" Type="0" Value="1" /&gt;&lt;Treasure ItemId="10004" Type="1" Value="1-2" /&gt;&lt;Treasure ItemId="10005" Type="1" Value="1-2" /&gt;&lt;/TreasureBox&gt;</v>
      </c>
    </row>
    <row r="162" spans="1:14">
      <c r="A162" s="183"/>
      <c r="B162" s="180">
        <v>81014</v>
      </c>
      <c r="C162" s="171">
        <v>2</v>
      </c>
      <c r="E162" s="177">
        <v>69018</v>
      </c>
      <c r="F162" s="174">
        <v>0</v>
      </c>
      <c r="G162" s="190">
        <v>3</v>
      </c>
      <c r="H162" s="175">
        <v>10004</v>
      </c>
      <c r="I162" s="174">
        <v>1</v>
      </c>
      <c r="J162" s="189" t="s">
        <v>2543</v>
      </c>
      <c r="K162" s="175">
        <v>10005</v>
      </c>
      <c r="L162" s="174">
        <v>1</v>
      </c>
      <c r="M162" s="189" t="s">
        <v>2543</v>
      </c>
      <c r="N162" s="175" t="str">
        <f t="shared" si="2"/>
        <v>&lt;TreasureBox Id="81014" Type="2" Name=""&gt;&lt;Treasure ItemId="69018" Type="0" Value="3" /&gt;&lt;Treasure ItemId="10004" Type="1" Value="2-3" /&gt;&lt;Treasure ItemId="10005" Type="1" Value="2-3" /&gt;&lt;/TreasureBox&gt;</v>
      </c>
    </row>
    <row r="163" spans="1:14">
      <c r="A163" s="183"/>
      <c r="B163" s="180">
        <v>81015</v>
      </c>
      <c r="C163" s="171">
        <v>2</v>
      </c>
      <c r="E163" s="177">
        <v>69019</v>
      </c>
      <c r="F163" s="174">
        <v>0</v>
      </c>
      <c r="G163" s="190">
        <v>3</v>
      </c>
      <c r="H163" s="175">
        <v>10004</v>
      </c>
      <c r="I163" s="174">
        <v>1</v>
      </c>
      <c r="J163" s="189" t="s">
        <v>2525</v>
      </c>
      <c r="K163" s="175">
        <v>10005</v>
      </c>
      <c r="L163" s="174">
        <v>1</v>
      </c>
      <c r="M163" s="189" t="s">
        <v>2554</v>
      </c>
      <c r="N163" s="175" t="str">
        <f t="shared" si="2"/>
        <v>&lt;TreasureBox Id="81015" Type="2" Name=""&gt;&lt;Treasure ItemId="69019" Type="0" Value="3" /&gt;&lt;Treasure ItemId="10004" Type="1" Value="2-3" /&gt;&lt;Treasure ItemId="10005" Type="1" Value="2-3" /&gt;&lt;/TreasureBox&gt;</v>
      </c>
    </row>
    <row r="164" spans="1:14">
      <c r="A164" s="183"/>
      <c r="B164" s="180">
        <v>81016</v>
      </c>
      <c r="C164" s="171">
        <v>2</v>
      </c>
      <c r="E164" s="177">
        <v>69020</v>
      </c>
      <c r="F164" s="174">
        <v>0</v>
      </c>
      <c r="G164" s="190">
        <v>3</v>
      </c>
      <c r="H164" s="175">
        <v>10004</v>
      </c>
      <c r="I164" s="174">
        <v>1</v>
      </c>
      <c r="J164" s="189" t="s">
        <v>2548</v>
      </c>
      <c r="K164" s="175">
        <v>10005</v>
      </c>
      <c r="L164" s="174">
        <v>1</v>
      </c>
      <c r="M164" s="189" t="s">
        <v>2548</v>
      </c>
      <c r="N164" s="175" t="str">
        <f t="shared" si="2"/>
        <v>&lt;TreasureBox Id="81016" Type="2" Name=""&gt;&lt;Treasure ItemId="69020" Type="0" Value="3" /&gt;&lt;Treasure ItemId="10004" Type="1" Value="4-6" /&gt;&lt;Treasure ItemId="10005" Type="1" Value="4-6" /&gt;&lt;/TreasureBox&gt;</v>
      </c>
    </row>
    <row r="165" spans="1:14">
      <c r="A165" s="184"/>
      <c r="B165" s="180">
        <v>81017</v>
      </c>
      <c r="C165" s="171">
        <v>2</v>
      </c>
      <c r="E165" s="177">
        <v>69021</v>
      </c>
      <c r="F165" s="174">
        <v>0</v>
      </c>
      <c r="G165" s="190">
        <v>1</v>
      </c>
      <c r="H165" s="175">
        <v>10004</v>
      </c>
      <c r="I165" s="174">
        <v>1</v>
      </c>
      <c r="J165" s="189" t="s">
        <v>2552</v>
      </c>
      <c r="K165" s="175">
        <v>10005</v>
      </c>
      <c r="L165" s="174">
        <v>1</v>
      </c>
      <c r="M165" s="189" t="s">
        <v>2553</v>
      </c>
      <c r="N165" s="175" t="str">
        <f t="shared" si="2"/>
        <v>&lt;TreasureBox Id="81017" Type="2" Name=""&gt;&lt;Treasure ItemId="69021" Type="0" Value="1" /&gt;&lt;Treasure ItemId="10004" Type="1" Value="1-2" /&gt;&lt;Treasure ItemId="10005" Type="1" Value="1-2" /&gt;&lt;/TreasureBox&gt;</v>
      </c>
    </row>
    <row r="166" spans="1:14">
      <c r="A166" s="184"/>
      <c r="B166" s="180">
        <v>81018</v>
      </c>
      <c r="C166" s="171">
        <v>2</v>
      </c>
      <c r="E166" s="177">
        <v>69021</v>
      </c>
      <c r="F166" s="174">
        <v>0</v>
      </c>
      <c r="G166" s="190">
        <v>3</v>
      </c>
      <c r="H166" s="175">
        <v>10004</v>
      </c>
      <c r="I166" s="174">
        <v>1</v>
      </c>
      <c r="J166" s="189" t="s">
        <v>2543</v>
      </c>
      <c r="K166" s="175">
        <v>10005</v>
      </c>
      <c r="L166" s="174">
        <v>1</v>
      </c>
      <c r="M166" s="189" t="s">
        <v>2543</v>
      </c>
      <c r="N166" s="175" t="str">
        <f t="shared" si="2"/>
        <v>&lt;TreasureBox Id="81018" Type="2" Name=""&gt;&lt;Treasure ItemId="69021" Type="0" Value="3" /&gt;&lt;Treasure ItemId="10004" Type="1" Value="2-3" /&gt;&lt;Treasure ItemId="10005" Type="1" Value="2-3" /&gt;&lt;/TreasureBox&gt;</v>
      </c>
    </row>
    <row r="167" spans="1:14">
      <c r="A167" s="184"/>
      <c r="B167" s="180">
        <v>81019</v>
      </c>
      <c r="C167" s="171">
        <v>2</v>
      </c>
      <c r="E167" s="177">
        <v>69022</v>
      </c>
      <c r="F167" s="174">
        <v>0</v>
      </c>
      <c r="G167" s="190">
        <v>1</v>
      </c>
      <c r="H167" s="175">
        <v>10004</v>
      </c>
      <c r="I167" s="174">
        <v>1</v>
      </c>
      <c r="J167" s="189" t="s">
        <v>2552</v>
      </c>
      <c r="K167" s="175">
        <v>10005</v>
      </c>
      <c r="L167" s="174">
        <v>1</v>
      </c>
      <c r="M167" s="189" t="s">
        <v>2553</v>
      </c>
      <c r="N167" s="175" t="str">
        <f t="shared" si="2"/>
        <v>&lt;TreasureBox Id="81019" Type="2" Name=""&gt;&lt;Treasure ItemId="69022" Type="0" Value="1" /&gt;&lt;Treasure ItemId="10004" Type="1" Value="1-2" /&gt;&lt;Treasure ItemId="10005" Type="1" Value="1-2" /&gt;&lt;/TreasureBox&gt;</v>
      </c>
    </row>
    <row r="168" spans="1:14">
      <c r="A168" s="184"/>
      <c r="B168" s="180">
        <v>81020</v>
      </c>
      <c r="C168" s="171">
        <v>2</v>
      </c>
      <c r="E168" s="177">
        <v>69022</v>
      </c>
      <c r="F168" s="174">
        <v>0</v>
      </c>
      <c r="G168" s="190">
        <v>3</v>
      </c>
      <c r="H168" s="175">
        <v>10004</v>
      </c>
      <c r="I168" s="174">
        <v>1</v>
      </c>
      <c r="J168" s="189" t="s">
        <v>2543</v>
      </c>
      <c r="K168" s="175">
        <v>10005</v>
      </c>
      <c r="L168" s="174">
        <v>1</v>
      </c>
      <c r="M168" s="189" t="s">
        <v>2543</v>
      </c>
      <c r="N168" s="175" t="str">
        <f t="shared" si="2"/>
        <v>&lt;TreasureBox Id="81020" Type="2" Name=""&gt;&lt;Treasure ItemId="69022" Type="0" Value="3" /&gt;&lt;Treasure ItemId="10004" Type="1" Value="2-3" /&gt;&lt;Treasure ItemId="10005" Type="1" Value="2-3" /&gt;&lt;/TreasureBox&gt;</v>
      </c>
    </row>
    <row r="169" spans="1:14">
      <c r="A169" s="184"/>
      <c r="B169" s="180">
        <v>81021</v>
      </c>
      <c r="C169" s="171">
        <v>2</v>
      </c>
      <c r="E169" s="177">
        <v>69023</v>
      </c>
      <c r="F169" s="174">
        <v>0</v>
      </c>
      <c r="G169" s="190">
        <v>1</v>
      </c>
      <c r="H169" s="175">
        <v>10004</v>
      </c>
      <c r="I169" s="174">
        <v>1</v>
      </c>
      <c r="J169" s="189" t="s">
        <v>2552</v>
      </c>
      <c r="K169" s="175">
        <v>10005</v>
      </c>
      <c r="L169" s="174">
        <v>1</v>
      </c>
      <c r="M169" s="189" t="s">
        <v>2553</v>
      </c>
      <c r="N169" s="175" t="str">
        <f t="shared" si="2"/>
        <v>&lt;TreasureBox Id="81021" Type="2" Name=""&gt;&lt;Treasure ItemId="69023" Type="0" Value="1" /&gt;&lt;Treasure ItemId="10004" Type="1" Value="1-2" /&gt;&lt;Treasure ItemId="10005" Type="1" Value="1-2" /&gt;&lt;/TreasureBox&gt;</v>
      </c>
    </row>
    <row r="170" spans="1:14">
      <c r="A170" s="184"/>
      <c r="B170" s="180">
        <v>81022</v>
      </c>
      <c r="C170" s="171">
        <v>2</v>
      </c>
      <c r="E170" s="177">
        <v>69023</v>
      </c>
      <c r="F170" s="174">
        <v>0</v>
      </c>
      <c r="G170" s="190">
        <v>3</v>
      </c>
      <c r="H170" s="175">
        <v>10004</v>
      </c>
      <c r="I170" s="174">
        <v>1</v>
      </c>
      <c r="J170" s="189" t="s">
        <v>2543</v>
      </c>
      <c r="K170" s="175">
        <v>10005</v>
      </c>
      <c r="L170" s="174">
        <v>1</v>
      </c>
      <c r="M170" s="189" t="s">
        <v>2543</v>
      </c>
      <c r="N170" s="175" t="str">
        <f t="shared" si="2"/>
        <v>&lt;TreasureBox Id="81022" Type="2" Name=""&gt;&lt;Treasure ItemId="69023" Type="0" Value="3" /&gt;&lt;Treasure ItemId="10004" Type="1" Value="2-3" /&gt;&lt;Treasure ItemId="10005" Type="1" Value="2-3" /&gt;&lt;/TreasureBox&gt;</v>
      </c>
    </row>
    <row r="171" spans="1:14">
      <c r="A171" s="184"/>
      <c r="B171" s="180">
        <v>81023</v>
      </c>
      <c r="C171" s="171">
        <v>2</v>
      </c>
      <c r="E171" s="177">
        <v>69024</v>
      </c>
      <c r="F171" s="174">
        <v>0</v>
      </c>
      <c r="G171" s="190">
        <v>1</v>
      </c>
      <c r="H171" s="175">
        <v>10004</v>
      </c>
      <c r="I171" s="174">
        <v>1</v>
      </c>
      <c r="J171" s="189" t="s">
        <v>2525</v>
      </c>
      <c r="K171" s="175">
        <v>10005</v>
      </c>
      <c r="L171" s="174">
        <v>1</v>
      </c>
      <c r="M171" s="189" t="s">
        <v>2554</v>
      </c>
      <c r="N171" s="175" t="str">
        <f t="shared" si="2"/>
        <v>&lt;TreasureBox Id="81023" Type="2" Name=""&gt;&lt;Treasure ItemId="69024" Type="0" Value="1" /&gt;&lt;Treasure ItemId="10004" Type="1" Value="2-3" /&gt;&lt;Treasure ItemId="10005" Type="1" Value="2-3" /&gt;&lt;/TreasureBox&gt;</v>
      </c>
    </row>
    <row r="172" spans="1:14">
      <c r="A172" s="184"/>
      <c r="B172" s="180">
        <v>81024</v>
      </c>
      <c r="C172" s="171">
        <v>2</v>
      </c>
      <c r="E172" s="177">
        <v>69024</v>
      </c>
      <c r="F172" s="174">
        <v>0</v>
      </c>
      <c r="G172" s="190">
        <v>3</v>
      </c>
      <c r="H172" s="175">
        <v>10004</v>
      </c>
      <c r="I172" s="174">
        <v>1</v>
      </c>
      <c r="J172" s="189" t="s">
        <v>2548</v>
      </c>
      <c r="K172" s="175">
        <v>10005</v>
      </c>
      <c r="L172" s="174">
        <v>1</v>
      </c>
      <c r="M172" s="189" t="s">
        <v>2548</v>
      </c>
      <c r="N172" s="175" t="str">
        <f t="shared" si="2"/>
        <v>&lt;TreasureBox Id="81024" Type="2" Name=""&gt;&lt;Treasure ItemId="69024" Type="0" Value="3" /&gt;&lt;Treasure ItemId="10004" Type="1" Value="4-6" /&gt;&lt;Treasure ItemId="10005" Type="1" Value="4-6" /&gt;&lt;/TreasureBox&gt;</v>
      </c>
    </row>
    <row r="173" spans="1:14">
      <c r="A173" s="185"/>
      <c r="B173" s="180">
        <v>91001</v>
      </c>
      <c r="C173" s="171">
        <v>2</v>
      </c>
      <c r="E173" s="177">
        <v>69004</v>
      </c>
      <c r="F173" s="174">
        <v>0</v>
      </c>
      <c r="G173" s="190">
        <v>1</v>
      </c>
      <c r="H173" s="175">
        <v>10004</v>
      </c>
      <c r="I173" s="174">
        <v>1</v>
      </c>
      <c r="J173" s="189" t="s">
        <v>2552</v>
      </c>
      <c r="K173" s="175">
        <v>10005</v>
      </c>
      <c r="L173" s="174">
        <v>1</v>
      </c>
      <c r="M173" s="189" t="s">
        <v>2553</v>
      </c>
      <c r="N173" s="175" t="str">
        <f t="shared" si="2"/>
        <v>&lt;TreasureBox Id="91001" Type="2" Name=""&gt;&lt;Treasure ItemId="69004" Type="0" Value="1" /&gt;&lt;Treasure ItemId="10004" Type="1" Value="1-2" /&gt;&lt;Treasure ItemId="10005" Type="1" Value="1-2" /&gt;&lt;/TreasureBox&gt;</v>
      </c>
    </row>
    <row r="174" spans="1:14">
      <c r="A174" s="185"/>
      <c r="B174" s="180">
        <v>91002</v>
      </c>
      <c r="C174" s="171">
        <v>2</v>
      </c>
      <c r="E174" s="177">
        <v>69004</v>
      </c>
      <c r="F174" s="174">
        <v>0</v>
      </c>
      <c r="G174" s="190">
        <v>3</v>
      </c>
      <c r="H174" s="175">
        <v>10004</v>
      </c>
      <c r="I174" s="174">
        <v>1</v>
      </c>
      <c r="J174" s="189" t="s">
        <v>2543</v>
      </c>
      <c r="K174" s="175">
        <v>10005</v>
      </c>
      <c r="L174" s="174">
        <v>1</v>
      </c>
      <c r="M174" s="189" t="s">
        <v>2543</v>
      </c>
      <c r="N174" s="175" t="str">
        <f t="shared" si="2"/>
        <v>&lt;TreasureBox Id="91002" Type="2" Name=""&gt;&lt;Treasure ItemId="69004" Type="0" Value="3" /&gt;&lt;Treasure ItemId="10004" Type="1" Value="2-3" /&gt;&lt;Treasure ItemId="10005" Type="1" Value="2-3" /&gt;&lt;/TreasureBox&gt;</v>
      </c>
    </row>
    <row r="175" spans="1:14">
      <c r="A175" s="185"/>
      <c r="B175" s="180">
        <v>91003</v>
      </c>
      <c r="C175" s="171">
        <v>2</v>
      </c>
      <c r="E175" s="177">
        <v>69005</v>
      </c>
      <c r="F175" s="174">
        <v>0</v>
      </c>
      <c r="G175" s="190">
        <v>1</v>
      </c>
      <c r="H175" s="175">
        <v>10004</v>
      </c>
      <c r="I175" s="174">
        <v>1</v>
      </c>
      <c r="J175" s="189" t="s">
        <v>2552</v>
      </c>
      <c r="K175" s="175">
        <v>10005</v>
      </c>
      <c r="L175" s="174">
        <v>1</v>
      </c>
      <c r="M175" s="189" t="s">
        <v>2553</v>
      </c>
      <c r="N175" s="175" t="str">
        <f t="shared" si="2"/>
        <v>&lt;TreasureBox Id="91003" Type="2" Name=""&gt;&lt;Treasure ItemId="69005" Type="0" Value="1" /&gt;&lt;Treasure ItemId="10004" Type="1" Value="1-2" /&gt;&lt;Treasure ItemId="10005" Type="1" Value="1-2" /&gt;&lt;/TreasureBox&gt;</v>
      </c>
    </row>
    <row r="176" spans="1:14">
      <c r="A176" s="185"/>
      <c r="B176" s="180">
        <v>91004</v>
      </c>
      <c r="C176" s="171">
        <v>2</v>
      </c>
      <c r="E176" s="177">
        <v>69005</v>
      </c>
      <c r="F176" s="174">
        <v>0</v>
      </c>
      <c r="G176" s="190">
        <v>3</v>
      </c>
      <c r="H176" s="175">
        <v>10004</v>
      </c>
      <c r="I176" s="174">
        <v>1</v>
      </c>
      <c r="J176" s="189" t="s">
        <v>2543</v>
      </c>
      <c r="K176" s="175">
        <v>10005</v>
      </c>
      <c r="L176" s="174">
        <v>1</v>
      </c>
      <c r="M176" s="189" t="s">
        <v>2543</v>
      </c>
      <c r="N176" s="175" t="str">
        <f t="shared" si="2"/>
        <v>&lt;TreasureBox Id="91004" Type="2" Name=""&gt;&lt;Treasure ItemId="69005" Type="0" Value="3" /&gt;&lt;Treasure ItemId="10004" Type="1" Value="2-3" /&gt;&lt;Treasure ItemId="10005" Type="1" Value="2-3" /&gt;&lt;/TreasureBox&gt;</v>
      </c>
    </row>
    <row r="177" spans="1:14">
      <c r="A177" s="185"/>
      <c r="B177" s="180">
        <v>91005</v>
      </c>
      <c r="C177" s="171">
        <v>2</v>
      </c>
      <c r="E177" s="177">
        <v>69006</v>
      </c>
      <c r="F177" s="174">
        <v>0</v>
      </c>
      <c r="G177" s="190">
        <v>1</v>
      </c>
      <c r="H177" s="175">
        <v>10004</v>
      </c>
      <c r="I177" s="174">
        <v>1</v>
      </c>
      <c r="J177" s="189" t="s">
        <v>2552</v>
      </c>
      <c r="K177" s="175">
        <v>10005</v>
      </c>
      <c r="L177" s="174">
        <v>1</v>
      </c>
      <c r="M177" s="189" t="s">
        <v>2553</v>
      </c>
      <c r="N177" s="175" t="str">
        <f t="shared" si="2"/>
        <v>&lt;TreasureBox Id="91005" Type="2" Name=""&gt;&lt;Treasure ItemId="69006" Type="0" Value="1" /&gt;&lt;Treasure ItemId="10004" Type="1" Value="1-2" /&gt;&lt;Treasure ItemId="10005" Type="1" Value="1-2" /&gt;&lt;/TreasureBox&gt;</v>
      </c>
    </row>
    <row r="178" spans="1:14">
      <c r="A178" s="185"/>
      <c r="B178" s="180">
        <v>91006</v>
      </c>
      <c r="C178" s="171">
        <v>2</v>
      </c>
      <c r="E178" s="177">
        <v>69006</v>
      </c>
      <c r="F178" s="174">
        <v>0</v>
      </c>
      <c r="G178" s="190">
        <v>3</v>
      </c>
      <c r="H178" s="175">
        <v>10004</v>
      </c>
      <c r="I178" s="174">
        <v>1</v>
      </c>
      <c r="J178" s="189" t="s">
        <v>2543</v>
      </c>
      <c r="K178" s="175">
        <v>10005</v>
      </c>
      <c r="L178" s="174">
        <v>1</v>
      </c>
      <c r="M178" s="189" t="s">
        <v>2543</v>
      </c>
      <c r="N178" s="175" t="str">
        <f t="shared" si="2"/>
        <v>&lt;TreasureBox Id="91006" Type="2" Name=""&gt;&lt;Treasure ItemId="69006" Type="0" Value="3" /&gt;&lt;Treasure ItemId="10004" Type="1" Value="2-3" /&gt;&lt;Treasure ItemId="10005" Type="1" Value="2-3" /&gt;&lt;/TreasureBox&gt;</v>
      </c>
    </row>
    <row r="179" spans="1:14">
      <c r="A179" s="185"/>
      <c r="B179" s="180">
        <v>91007</v>
      </c>
      <c r="C179" s="171">
        <v>2</v>
      </c>
      <c r="E179" s="177">
        <v>69007</v>
      </c>
      <c r="F179" s="174">
        <v>0</v>
      </c>
      <c r="G179" s="190">
        <v>1</v>
      </c>
      <c r="H179" s="175">
        <v>10004</v>
      </c>
      <c r="I179" s="174">
        <v>1</v>
      </c>
      <c r="J179" s="189" t="s">
        <v>2525</v>
      </c>
      <c r="K179" s="175">
        <v>10005</v>
      </c>
      <c r="L179" s="174">
        <v>1</v>
      </c>
      <c r="M179" s="189" t="s">
        <v>2554</v>
      </c>
      <c r="N179" s="175" t="str">
        <f t="shared" si="2"/>
        <v>&lt;TreasureBox Id="91007" Type="2" Name=""&gt;&lt;Treasure ItemId="69007" Type="0" Value="1" /&gt;&lt;Treasure ItemId="10004" Type="1" Value="2-3" /&gt;&lt;Treasure ItemId="10005" Type="1" Value="2-3" /&gt;&lt;/TreasureBox&gt;</v>
      </c>
    </row>
    <row r="180" spans="1:14">
      <c r="A180" s="185"/>
      <c r="B180" s="180">
        <v>91008</v>
      </c>
      <c r="C180" s="171">
        <v>2</v>
      </c>
      <c r="E180" s="177">
        <v>69007</v>
      </c>
      <c r="F180" s="174">
        <v>0</v>
      </c>
      <c r="G180" s="190">
        <v>3</v>
      </c>
      <c r="H180" s="175">
        <v>10004</v>
      </c>
      <c r="I180" s="174">
        <v>1</v>
      </c>
      <c r="J180" s="189" t="s">
        <v>2548</v>
      </c>
      <c r="K180" s="175">
        <v>10005</v>
      </c>
      <c r="L180" s="174">
        <v>1</v>
      </c>
      <c r="M180" s="189" t="s">
        <v>2548</v>
      </c>
      <c r="N180" s="175" t="str">
        <f t="shared" si="2"/>
        <v>&lt;TreasureBox Id="91008" Type="2" Name=""&gt;&lt;Treasure ItemId="69007" Type="0" Value="3" /&gt;&lt;Treasure ItemId="10004" Type="1" Value="4-6" /&gt;&lt;Treasure ItemId="10005" Type="1" Value="4-6" /&gt;&lt;/TreasureBox&gt;</v>
      </c>
    </row>
    <row r="181" spans="1:14">
      <c r="A181" s="186"/>
      <c r="B181" s="180">
        <v>91009</v>
      </c>
      <c r="C181" s="171">
        <v>2</v>
      </c>
      <c r="E181" s="177">
        <v>69012</v>
      </c>
      <c r="F181" s="174">
        <v>0</v>
      </c>
      <c r="G181" s="190">
        <v>1</v>
      </c>
      <c r="H181" s="175">
        <v>10004</v>
      </c>
      <c r="I181" s="174">
        <v>1</v>
      </c>
      <c r="J181" s="189" t="s">
        <v>2552</v>
      </c>
      <c r="K181" s="175">
        <v>10005</v>
      </c>
      <c r="L181" s="174">
        <v>1</v>
      </c>
      <c r="M181" s="189" t="s">
        <v>2553</v>
      </c>
      <c r="N181" s="175" t="str">
        <f t="shared" si="2"/>
        <v>&lt;TreasureBox Id="91009" Type="2" Name=""&gt;&lt;Treasure ItemId="69012" Type="0" Value="1" /&gt;&lt;Treasure ItemId="10004" Type="1" Value="1-2" /&gt;&lt;Treasure ItemId="10005" Type="1" Value="1-2" /&gt;&lt;/TreasureBox&gt;</v>
      </c>
    </row>
    <row r="182" spans="1:14">
      <c r="A182" s="186"/>
      <c r="B182" s="180">
        <v>91010</v>
      </c>
      <c r="C182" s="171">
        <v>2</v>
      </c>
      <c r="E182" s="177">
        <v>69012</v>
      </c>
      <c r="F182" s="174">
        <v>0</v>
      </c>
      <c r="G182" s="190">
        <v>3</v>
      </c>
      <c r="H182" s="175">
        <v>10004</v>
      </c>
      <c r="I182" s="174">
        <v>1</v>
      </c>
      <c r="J182" s="189" t="s">
        <v>2543</v>
      </c>
      <c r="K182" s="175">
        <v>10005</v>
      </c>
      <c r="L182" s="174">
        <v>1</v>
      </c>
      <c r="M182" s="189" t="s">
        <v>2543</v>
      </c>
      <c r="N182" s="175" t="str">
        <f t="shared" si="2"/>
        <v>&lt;TreasureBox Id="91010" Type="2" Name=""&gt;&lt;Treasure ItemId="69012" Type="0" Value="3" /&gt;&lt;Treasure ItemId="10004" Type="1" Value="2-3" /&gt;&lt;Treasure ItemId="10005" Type="1" Value="2-3" /&gt;&lt;/TreasureBox&gt;</v>
      </c>
    </row>
    <row r="183" spans="1:14">
      <c r="A183" s="186"/>
      <c r="B183" s="180">
        <v>91011</v>
      </c>
      <c r="C183" s="171">
        <v>2</v>
      </c>
      <c r="E183" s="177">
        <v>69013</v>
      </c>
      <c r="F183" s="174">
        <v>0</v>
      </c>
      <c r="G183" s="190">
        <v>1</v>
      </c>
      <c r="H183" s="175">
        <v>10004</v>
      </c>
      <c r="I183" s="174">
        <v>1</v>
      </c>
      <c r="J183" s="189" t="s">
        <v>2552</v>
      </c>
      <c r="K183" s="175">
        <v>10005</v>
      </c>
      <c r="L183" s="174">
        <v>1</v>
      </c>
      <c r="M183" s="189" t="s">
        <v>2553</v>
      </c>
      <c r="N183" s="175" t="str">
        <f t="shared" si="2"/>
        <v>&lt;TreasureBox Id="91011" Type="2" Name=""&gt;&lt;Treasure ItemId="69013" Type="0" Value="1" /&gt;&lt;Treasure ItemId="10004" Type="1" Value="1-2" /&gt;&lt;Treasure ItemId="10005" Type="1" Value="1-2" /&gt;&lt;/TreasureBox&gt;</v>
      </c>
    </row>
    <row r="184" spans="1:14">
      <c r="A184" s="186"/>
      <c r="B184" s="180">
        <v>91012</v>
      </c>
      <c r="C184" s="171">
        <v>2</v>
      </c>
      <c r="E184" s="177">
        <v>69013</v>
      </c>
      <c r="F184" s="174">
        <v>0</v>
      </c>
      <c r="G184" s="190">
        <v>3</v>
      </c>
      <c r="H184" s="175">
        <v>10004</v>
      </c>
      <c r="I184" s="174">
        <v>1</v>
      </c>
      <c r="J184" s="189" t="s">
        <v>2543</v>
      </c>
      <c r="K184" s="175">
        <v>10005</v>
      </c>
      <c r="L184" s="174">
        <v>1</v>
      </c>
      <c r="M184" s="189" t="s">
        <v>2543</v>
      </c>
      <c r="N184" s="175" t="str">
        <f t="shared" si="2"/>
        <v>&lt;TreasureBox Id="91012" Type="2" Name=""&gt;&lt;Treasure ItemId="69013" Type="0" Value="3" /&gt;&lt;Treasure ItemId="10004" Type="1" Value="2-3" /&gt;&lt;Treasure ItemId="10005" Type="1" Value="2-3" /&gt;&lt;/TreasureBox&gt;</v>
      </c>
    </row>
    <row r="185" spans="1:14">
      <c r="A185" s="186"/>
      <c r="B185" s="180">
        <v>91013</v>
      </c>
      <c r="C185" s="171">
        <v>2</v>
      </c>
      <c r="E185" s="177">
        <v>69014</v>
      </c>
      <c r="F185" s="174">
        <v>0</v>
      </c>
      <c r="G185" s="190">
        <v>1</v>
      </c>
      <c r="H185" s="175">
        <v>10004</v>
      </c>
      <c r="I185" s="174">
        <v>1</v>
      </c>
      <c r="J185" s="189" t="s">
        <v>2552</v>
      </c>
      <c r="K185" s="175">
        <v>10005</v>
      </c>
      <c r="L185" s="174">
        <v>1</v>
      </c>
      <c r="M185" s="189" t="s">
        <v>2553</v>
      </c>
      <c r="N185" s="175" t="str">
        <f t="shared" si="2"/>
        <v>&lt;TreasureBox Id="91013" Type="2" Name=""&gt;&lt;Treasure ItemId="69014" Type="0" Value="1" /&gt;&lt;Treasure ItemId="10004" Type="1" Value="1-2" /&gt;&lt;Treasure ItemId="10005" Type="1" Value="1-2" /&gt;&lt;/TreasureBox&gt;</v>
      </c>
    </row>
    <row r="186" spans="1:14">
      <c r="A186" s="186"/>
      <c r="B186" s="180">
        <v>91014</v>
      </c>
      <c r="C186" s="171">
        <v>2</v>
      </c>
      <c r="E186" s="177">
        <v>69014</v>
      </c>
      <c r="F186" s="174">
        <v>0</v>
      </c>
      <c r="G186" s="190">
        <v>3</v>
      </c>
      <c r="H186" s="175">
        <v>10004</v>
      </c>
      <c r="I186" s="174">
        <v>1</v>
      </c>
      <c r="J186" s="189" t="s">
        <v>2543</v>
      </c>
      <c r="K186" s="175">
        <v>10005</v>
      </c>
      <c r="L186" s="174">
        <v>1</v>
      </c>
      <c r="M186" s="189" t="s">
        <v>2543</v>
      </c>
      <c r="N186" s="175" t="str">
        <f t="shared" si="2"/>
        <v>&lt;TreasureBox Id="91014" Type="2" Name=""&gt;&lt;Treasure ItemId="69014" Type="0" Value="3" /&gt;&lt;Treasure ItemId="10004" Type="1" Value="2-3" /&gt;&lt;Treasure ItemId="10005" Type="1" Value="2-3" /&gt;&lt;/TreasureBox&gt;</v>
      </c>
    </row>
    <row r="187" spans="1:14">
      <c r="A187" s="186"/>
      <c r="B187" s="180">
        <v>91015</v>
      </c>
      <c r="C187" s="171">
        <v>2</v>
      </c>
      <c r="E187" s="177">
        <v>69015</v>
      </c>
      <c r="F187" s="174">
        <v>0</v>
      </c>
      <c r="G187" s="190">
        <v>1</v>
      </c>
      <c r="H187" s="175">
        <v>10004</v>
      </c>
      <c r="I187" s="174">
        <v>1</v>
      </c>
      <c r="J187" s="189" t="s">
        <v>2525</v>
      </c>
      <c r="K187" s="175">
        <v>10005</v>
      </c>
      <c r="L187" s="174">
        <v>1</v>
      </c>
      <c r="M187" s="189" t="s">
        <v>2554</v>
      </c>
      <c r="N187" s="175" t="str">
        <f t="shared" si="2"/>
        <v>&lt;TreasureBox Id="91015" Type="2" Name=""&gt;&lt;Treasure ItemId="69015" Type="0" Value="1" /&gt;&lt;Treasure ItemId="10004" Type="1" Value="2-3" /&gt;&lt;Treasure ItemId="10005" Type="1" Value="2-3" /&gt;&lt;/TreasureBox&gt;</v>
      </c>
    </row>
    <row r="188" spans="1:14">
      <c r="A188" s="186"/>
      <c r="B188" s="180">
        <v>91016</v>
      </c>
      <c r="C188" s="171">
        <v>2</v>
      </c>
      <c r="E188" s="177">
        <v>69015</v>
      </c>
      <c r="F188" s="174">
        <v>0</v>
      </c>
      <c r="G188" s="190">
        <v>3</v>
      </c>
      <c r="H188" s="175">
        <v>10004</v>
      </c>
      <c r="I188" s="174">
        <v>1</v>
      </c>
      <c r="J188" s="189" t="s">
        <v>2548</v>
      </c>
      <c r="K188" s="175">
        <v>10005</v>
      </c>
      <c r="L188" s="174">
        <v>1</v>
      </c>
      <c r="M188" s="189" t="s">
        <v>2548</v>
      </c>
      <c r="N188" s="175" t="str">
        <f t="shared" si="2"/>
        <v>&lt;TreasureBox Id="91016" Type="2" Name=""&gt;&lt;Treasure ItemId="69015" Type="0" Value="3" /&gt;&lt;Treasure ItemId="10004" Type="1" Value="4-6" /&gt;&lt;Treasure ItemId="10005" Type="1" Value="4-6" /&gt;&lt;/TreasureBox&gt;</v>
      </c>
    </row>
    <row r="189" spans="1:14">
      <c r="A189" s="187"/>
      <c r="B189" s="180">
        <v>91017</v>
      </c>
      <c r="C189" s="171">
        <v>2</v>
      </c>
      <c r="E189" s="177">
        <v>70001</v>
      </c>
      <c r="F189" s="174">
        <v>0</v>
      </c>
      <c r="G189" s="190" t="s">
        <v>2518</v>
      </c>
      <c r="H189" s="175">
        <v>10004</v>
      </c>
      <c r="I189" s="174">
        <v>1</v>
      </c>
      <c r="J189" s="189" t="s">
        <v>2552</v>
      </c>
      <c r="K189" s="175">
        <v>10005</v>
      </c>
      <c r="L189" s="174">
        <v>1</v>
      </c>
      <c r="M189" s="189" t="s">
        <v>2553</v>
      </c>
      <c r="N189" s="175" t="str">
        <f t="shared" si="2"/>
        <v>&lt;TreasureBox Id="91017" Type="2" Name=""&gt;&lt;Treasure ItemId="70001" Type="0" Value="1" /&gt;&lt;Treasure ItemId="10004" Type="1" Value="1-2" /&gt;&lt;Treasure ItemId="10005" Type="1" Value="1-2" /&gt;&lt;/TreasureBox&gt;</v>
      </c>
    </row>
    <row r="190" spans="1:14">
      <c r="A190" s="187"/>
      <c r="B190" s="180">
        <v>91018</v>
      </c>
      <c r="C190" s="171">
        <v>2</v>
      </c>
      <c r="E190" s="177">
        <v>70002</v>
      </c>
      <c r="F190" s="174">
        <v>0</v>
      </c>
      <c r="G190" s="190" t="s">
        <v>2518</v>
      </c>
      <c r="H190" s="175">
        <v>10004</v>
      </c>
      <c r="I190" s="174">
        <v>1</v>
      </c>
      <c r="J190" s="189" t="s">
        <v>2543</v>
      </c>
      <c r="K190" s="175">
        <v>10005</v>
      </c>
      <c r="L190" s="174">
        <v>1</v>
      </c>
      <c r="M190" s="189" t="s">
        <v>2543</v>
      </c>
      <c r="N190" s="175" t="str">
        <f t="shared" si="2"/>
        <v>&lt;TreasureBox Id="91018" Type="2" Name=""&gt;&lt;Treasure ItemId="70002" Type="0" Value="1" /&gt;&lt;Treasure ItemId="10004" Type="1" Value="2-3" /&gt;&lt;Treasure ItemId="10005" Type="1" Value="2-3" /&gt;&lt;/TreasureBox&gt;</v>
      </c>
    </row>
    <row r="191" spans="1:14">
      <c r="A191" s="187"/>
      <c r="B191" s="180">
        <v>91019</v>
      </c>
      <c r="C191" s="171">
        <v>2</v>
      </c>
      <c r="E191" s="177">
        <v>70002</v>
      </c>
      <c r="F191" s="174">
        <v>0</v>
      </c>
      <c r="G191" s="190" t="s">
        <v>2518</v>
      </c>
      <c r="H191" s="175">
        <v>10004</v>
      </c>
      <c r="I191" s="174">
        <v>1</v>
      </c>
      <c r="J191" s="189" t="s">
        <v>2552</v>
      </c>
      <c r="K191" s="175">
        <v>10005</v>
      </c>
      <c r="L191" s="174">
        <v>1</v>
      </c>
      <c r="M191" s="189" t="s">
        <v>2553</v>
      </c>
      <c r="N191" s="175" t="str">
        <f t="shared" si="2"/>
        <v>&lt;TreasureBox Id="91019" Type="2" Name=""&gt;&lt;Treasure ItemId="70002" Type="0" Value="1" /&gt;&lt;Treasure ItemId="10004" Type="1" Value="1-2" /&gt;&lt;Treasure ItemId="10005" Type="1" Value="1-2" /&gt;&lt;/TreasureBox&gt;</v>
      </c>
    </row>
    <row r="192" spans="1:14">
      <c r="A192" s="187"/>
      <c r="B192" s="180">
        <v>91020</v>
      </c>
      <c r="C192" s="171">
        <v>2</v>
      </c>
      <c r="E192" s="177">
        <v>70003</v>
      </c>
      <c r="F192" s="174">
        <v>0</v>
      </c>
      <c r="G192" s="190" t="s">
        <v>2518</v>
      </c>
      <c r="H192" s="175">
        <v>10004</v>
      </c>
      <c r="I192" s="174">
        <v>1</v>
      </c>
      <c r="J192" s="189" t="s">
        <v>2543</v>
      </c>
      <c r="K192" s="175">
        <v>10005</v>
      </c>
      <c r="L192" s="174">
        <v>1</v>
      </c>
      <c r="M192" s="189" t="s">
        <v>2543</v>
      </c>
      <c r="N192" s="175" t="str">
        <f t="shared" si="2"/>
        <v>&lt;TreasureBox Id="91020" Type="2" Name=""&gt;&lt;Treasure ItemId="70003" Type="0" Value="1" /&gt;&lt;Treasure ItemId="10004" Type="1" Value="2-3" /&gt;&lt;Treasure ItemId="10005" Type="1" Value="2-3" /&gt;&lt;/TreasureBox&gt;</v>
      </c>
    </row>
    <row r="193" spans="1:14">
      <c r="A193" s="187"/>
      <c r="B193" s="180">
        <v>91021</v>
      </c>
      <c r="C193" s="171">
        <v>2</v>
      </c>
      <c r="E193" s="177">
        <v>70003</v>
      </c>
      <c r="F193" s="174">
        <v>0</v>
      </c>
      <c r="G193" s="190" t="s">
        <v>2518</v>
      </c>
      <c r="H193" s="175">
        <v>10004</v>
      </c>
      <c r="I193" s="174">
        <v>1</v>
      </c>
      <c r="J193" s="189" t="s">
        <v>2552</v>
      </c>
      <c r="K193" s="175">
        <v>10005</v>
      </c>
      <c r="L193" s="174">
        <v>1</v>
      </c>
      <c r="M193" s="189" t="s">
        <v>2553</v>
      </c>
      <c r="N193" s="175" t="str">
        <f t="shared" si="2"/>
        <v>&lt;TreasureBox Id="91021" Type="2" Name=""&gt;&lt;Treasure ItemId="70003" Type="0" Value="1" /&gt;&lt;Treasure ItemId="10004" Type="1" Value="1-2" /&gt;&lt;Treasure ItemId="10005" Type="1" Value="1-2" /&gt;&lt;/TreasureBox&gt;</v>
      </c>
    </row>
    <row r="194" spans="1:14">
      <c r="A194" s="187"/>
      <c r="B194" s="180">
        <v>91022</v>
      </c>
      <c r="C194" s="171">
        <v>2</v>
      </c>
      <c r="E194" s="177">
        <v>70004</v>
      </c>
      <c r="F194" s="174">
        <v>0</v>
      </c>
      <c r="G194" s="190" t="s">
        <v>2518</v>
      </c>
      <c r="H194" s="175">
        <v>10004</v>
      </c>
      <c r="I194" s="174">
        <v>1</v>
      </c>
      <c r="J194" s="189" t="s">
        <v>2543</v>
      </c>
      <c r="K194" s="175">
        <v>10005</v>
      </c>
      <c r="L194" s="174">
        <v>1</v>
      </c>
      <c r="M194" s="189" t="s">
        <v>2543</v>
      </c>
      <c r="N194" s="175" t="str">
        <f t="shared" si="2"/>
        <v>&lt;TreasureBox Id="91022" Type="2" Name=""&gt;&lt;Treasure ItemId="70004" Type="0" Value="1" /&gt;&lt;Treasure ItemId="10004" Type="1" Value="2-3" /&gt;&lt;Treasure ItemId="10005" Type="1" Value="2-3" /&gt;&lt;/TreasureBox&gt;</v>
      </c>
    </row>
    <row r="195" spans="1:14">
      <c r="A195" s="187"/>
      <c r="B195" s="180">
        <v>91023</v>
      </c>
      <c r="C195" s="171">
        <v>2</v>
      </c>
      <c r="E195" s="177">
        <v>70005</v>
      </c>
      <c r="F195" s="174">
        <v>0</v>
      </c>
      <c r="G195" s="190" t="s">
        <v>2518</v>
      </c>
      <c r="H195" s="175">
        <v>10004</v>
      </c>
      <c r="I195" s="174">
        <v>1</v>
      </c>
      <c r="J195" s="189" t="s">
        <v>2525</v>
      </c>
      <c r="K195" s="175">
        <v>10005</v>
      </c>
      <c r="L195" s="174">
        <v>1</v>
      </c>
      <c r="M195" s="189" t="s">
        <v>2554</v>
      </c>
      <c r="N195" s="175" t="str">
        <f t="shared" si="2"/>
        <v>&lt;TreasureBox Id="91023" Type="2" Name=""&gt;&lt;Treasure ItemId="70005" Type="0" Value="1" /&gt;&lt;Treasure ItemId="10004" Type="1" Value="2-3" /&gt;&lt;Treasure ItemId="10005" Type="1" Value="2-3" /&gt;&lt;/TreasureBox&gt;</v>
      </c>
    </row>
    <row r="196" spans="1:14">
      <c r="A196" s="187"/>
      <c r="B196" s="180">
        <v>91024</v>
      </c>
      <c r="C196" s="171">
        <v>2</v>
      </c>
      <c r="E196" s="177">
        <v>70006</v>
      </c>
      <c r="F196" s="174">
        <v>0</v>
      </c>
      <c r="G196" s="190" t="s">
        <v>2518</v>
      </c>
      <c r="H196" s="175">
        <v>10004</v>
      </c>
      <c r="I196" s="174">
        <v>1</v>
      </c>
      <c r="J196" s="189" t="s">
        <v>2548</v>
      </c>
      <c r="K196" s="175">
        <v>10005</v>
      </c>
      <c r="L196" s="174">
        <v>1</v>
      </c>
      <c r="M196" s="189" t="s">
        <v>2548</v>
      </c>
      <c r="N196" s="175" t="str">
        <f t="shared" ref="N196" si="3">IF(B196&lt;&gt;"","&lt;TreasureBox Id="""&amp;B196&amp;""" Type="""&amp;C196&amp;""" Name="""&amp;D196&amp;"""&gt;"&amp;CHAR(10)&amp;" &lt;Treasure ItemId="""&amp;E196&amp;""" Type="""&amp;F196&amp;""" Value="""&amp;G196&amp;""" /&gt;"&amp;CHAR(10)&amp;IF(H196&lt;&gt;""," &lt;Treasure ItemId="""&amp;H196&amp;""" Type="""&amp;I196&amp;""" Value="""&amp;J196&amp;""" /&gt;"&amp;CHAR(10),"")&amp;IF(K196&lt;&gt;""," &lt;Treasure ItemId="""&amp;K196&amp;""" Type="""&amp;L196&amp;""" Value="""&amp;M196&amp;""" /&gt;"&amp;CHAR(10),"")&amp;"&lt;/TreasureBox&gt;","")</f>
        <v>&lt;TreasureBox Id="91024" Type="2" Name=""&gt;&lt;Treasure ItemId="70006" Type="0" Value="1" /&gt;&lt;Treasure ItemId="10004" Type="1" Value="4-6" /&gt;&lt;Treasure ItemId="10005" Type="1" Value="4-6" /&gt;&lt;/TreasureBox&gt;</v>
      </c>
    </row>
  </sheetData>
  <mergeCells count="6">
    <mergeCell ref="N1:N2"/>
    <mergeCell ref="E1:G1"/>
    <mergeCell ref="H1:J1"/>
    <mergeCell ref="K1:M1"/>
    <mergeCell ref="B1:B2"/>
    <mergeCell ref="C1:C2"/>
  </mergeCells>
  <phoneticPr fontId="16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14" enableFormatConditionsCalculation="0"/>
  <dimension ref="A1:G937"/>
  <sheetViews>
    <sheetView workbookViewId="0">
      <pane ySplit="1" topLeftCell="A909" activePane="bottomLeft" state="frozen"/>
      <selection pane="bottomLeft" activeCell="D936" sqref="D936"/>
    </sheetView>
  </sheetViews>
  <sheetFormatPr defaultColWidth="8.875" defaultRowHeight="13.5"/>
  <cols>
    <col min="1" max="1" width="5.125" style="1" customWidth="1"/>
    <col min="2" max="2" width="24.625" style="3" customWidth="1"/>
    <col min="3" max="3" width="8.125" style="3" customWidth="1"/>
    <col min="4" max="4" width="31.125" style="3" customWidth="1"/>
    <col min="5" max="5" width="29" style="3" customWidth="1"/>
    <col min="6" max="6" width="54.875" style="3" customWidth="1"/>
    <col min="7" max="7" width="8.875" style="3"/>
  </cols>
  <sheetData>
    <row r="1" spans="1:7" ht="14.25">
      <c r="A1" s="9" t="s">
        <v>1480</v>
      </c>
      <c r="B1" s="10" t="s">
        <v>1</v>
      </c>
      <c r="C1" s="10" t="s">
        <v>1481</v>
      </c>
      <c r="D1" s="10" t="s">
        <v>1482</v>
      </c>
      <c r="E1" s="10" t="s">
        <v>1483</v>
      </c>
      <c r="F1" s="10" t="s">
        <v>13</v>
      </c>
      <c r="G1" s="10" t="s">
        <v>14</v>
      </c>
    </row>
    <row r="2" spans="1:7">
      <c r="A2" s="1" t="str">
        <f>IF(ISERROR(FIND("&lt;Sound",#REF!))=FALSE,"1",IF(ISERROR(FIND("&lt;Clip",#REF!))=FALSE,"2","3"))</f>
        <v>3</v>
      </c>
      <c r="B2" s="3" t="str">
        <f>IF(ISERROR(FIND("&lt;Sound",G2))=FALSE,MID(G2,FIND("Type=""",G2)+6,IF(ISERROR(FIND("Des=",G2))=FALSE,FIND("Des=",G2),FIND("""&gt;",G2))-FIND("Type=""",G2)-IF(ISERROR(FIND("Des=",G2))=FALSE,8,6)),"")</f>
        <v/>
      </c>
      <c r="C2" s="3" t="s">
        <v>1484</v>
      </c>
      <c r="D2" s="3" t="str">
        <f>IF(ISERROR(FIND("Des=",G2))=FALSE,MID(G2,FIND("Des=""",G2)+5,FIND("""&gt;",G2)-FIND("Des=""",G2)-5),"")</f>
        <v/>
      </c>
      <c r="E2" s="3" t="str">
        <f>IF(ISERROR(FIND("&lt;Clip",G2))=FALSE,MID(G2,FIND("SoundPath=""",G2)+11,FIND(""" /&gt;",G2)-FIND("SoundPath=""",G2)-11),"")</f>
        <v/>
      </c>
      <c r="F2" s="3" t="str">
        <f>IF(A2="1","&lt;Sound Type="""&amp;B2&amp;""" Storage="""&amp;C2&amp;""" Dec="""&amp;D2&amp;"""&gt;",IF(A2="2","  &lt;Clip SoundPath="""&amp;E2&amp;""" /&gt;",IF(A2="3",G2,"")))</f>
        <v>&lt;!--========NinJi语音========--&gt;</v>
      </c>
      <c r="G2" s="3" t="s">
        <v>1485</v>
      </c>
    </row>
    <row r="3" spans="1:7">
      <c r="A3" s="1" t="str">
        <f>IF(ISERROR(FIND("&lt;Sound",G3))=FALSE,"1",IF(ISERROR(FIND("&lt;Clip",G3))=FALSE,"2","3"))</f>
        <v>1</v>
      </c>
      <c r="B3" s="3" t="str">
        <f t="shared" ref="B3:B54" si="0">IF(ISERROR(FIND("&lt;Sound",G3))=FALSE,MID(G3,FIND("Type=""",G3)+6,IF(ISERROR(FIND("Des=",G3))=FALSE,FIND("Des=",G3),FIND("""&gt;",G3))-FIND("Type=""",G3)-IF(ISERROR(FIND("Des=",G3))=FALSE,8,6)),"")</f>
        <v>nin_level_end_01</v>
      </c>
      <c r="C3" s="3" t="s">
        <v>1484</v>
      </c>
      <c r="D3" s="3" t="str">
        <f t="shared" ref="D3:D54" si="1">IF(ISERROR(FIND("Des=",G3))=FALSE,MID(G3,FIND("Des=""",G3)+5,FIND("""&gt;",G3)-FIND("Des=""",G3)-5),"")</f>
        <v/>
      </c>
      <c r="E3" s="3" t="str">
        <f t="shared" ref="E3:E54" si="2">IF(ISERROR(FIND("&lt;Clip",G3))=FALSE,MID(G3,FIND("SoundPath=""",G3)+11,FIND(""" /&gt;",G3)-FIND("SoundPath=""",G3)-11),"")</f>
        <v/>
      </c>
      <c r="F3" s="3" t="str">
        <f t="shared" ref="F3:F54" si="3">IF(A3="1","&lt;Sound Type="""&amp;B3&amp;""" Storage="""&amp;C3&amp;""" Dec="""&amp;D3&amp;"""&gt;",IF(A3="2","  &lt;Clip SoundPath="""&amp;E3&amp;""" /&gt;",IF(A3="3",G3,"")))</f>
        <v>&lt;Sound Type="nin_level_end_01" Storage="Remote" Dec=""&gt;</v>
      </c>
      <c r="G3" s="3" t="s">
        <v>1486</v>
      </c>
    </row>
    <row r="4" spans="1:7">
      <c r="A4" s="1" t="str">
        <f t="shared" ref="A4:A55" si="4">IF(ISERROR(FIND("&lt;Sound",G4))=FALSE,"1",IF(ISERROR(FIND("&lt;Clip",G4))=FALSE,"2","3"))</f>
        <v>2</v>
      </c>
      <c r="B4" s="3" t="str">
        <f t="shared" si="0"/>
        <v/>
      </c>
      <c r="C4" s="3" t="s">
        <v>1484</v>
      </c>
      <c r="D4" s="3" t="str">
        <f t="shared" si="1"/>
        <v/>
      </c>
      <c r="E4" s="3" t="str">
        <f t="shared" si="2"/>
        <v>nin_level_end_01</v>
      </c>
      <c r="F4" s="3" t="str">
        <f t="shared" si="3"/>
        <v xml:space="preserve">  &lt;Clip SoundPath="nin_level_end_01" /&gt;</v>
      </c>
      <c r="G4" s="3" t="s">
        <v>1487</v>
      </c>
    </row>
    <row r="5" spans="1:7">
      <c r="A5" s="1" t="str">
        <f t="shared" si="4"/>
        <v>3</v>
      </c>
      <c r="B5" s="3" t="str">
        <f t="shared" si="0"/>
        <v/>
      </c>
      <c r="C5" s="3" t="s">
        <v>1484</v>
      </c>
      <c r="D5" s="3" t="str">
        <f t="shared" si="1"/>
        <v/>
      </c>
      <c r="E5" s="3" t="str">
        <f t="shared" si="2"/>
        <v/>
      </c>
      <c r="F5" s="3" t="str">
        <f t="shared" si="3"/>
        <v>&lt;/Sound&gt;</v>
      </c>
      <c r="G5" s="3" t="s">
        <v>1488</v>
      </c>
    </row>
    <row r="6" spans="1:7">
      <c r="A6" s="1" t="str">
        <f t="shared" si="4"/>
        <v>1</v>
      </c>
      <c r="B6" s="3" t="str">
        <f t="shared" si="0"/>
        <v>nin_hello_01</v>
      </c>
      <c r="C6" s="3" t="s">
        <v>1484</v>
      </c>
      <c r="D6" s="3" t="str">
        <f t="shared" si="1"/>
        <v/>
      </c>
      <c r="E6" s="3" t="str">
        <f t="shared" si="2"/>
        <v/>
      </c>
      <c r="F6" s="3" t="str">
        <f t="shared" si="3"/>
        <v>&lt;Sound Type="nin_hello_01" Storage="Remote" Dec=""&gt;</v>
      </c>
      <c r="G6" s="3" t="s">
        <v>1489</v>
      </c>
    </row>
    <row r="7" spans="1:7">
      <c r="A7" s="1" t="str">
        <f t="shared" si="4"/>
        <v>2</v>
      </c>
      <c r="B7" s="3" t="str">
        <f t="shared" si="0"/>
        <v/>
      </c>
      <c r="C7" s="3" t="s">
        <v>1484</v>
      </c>
      <c r="D7" s="3" t="str">
        <f t="shared" si="1"/>
        <v/>
      </c>
      <c r="E7" s="3" t="str">
        <f t="shared" si="2"/>
        <v>nin_hello_01</v>
      </c>
      <c r="F7" s="3" t="str">
        <f t="shared" si="3"/>
        <v xml:space="preserve">  &lt;Clip SoundPath="nin_hello_01" /&gt;</v>
      </c>
      <c r="G7" s="3" t="s">
        <v>1490</v>
      </c>
    </row>
    <row r="8" spans="1:7">
      <c r="A8" s="1" t="str">
        <f t="shared" si="4"/>
        <v>3</v>
      </c>
      <c r="B8" s="3" t="str">
        <f t="shared" si="0"/>
        <v/>
      </c>
      <c r="C8" s="3" t="s">
        <v>1484</v>
      </c>
      <c r="D8" s="3" t="str">
        <f t="shared" si="1"/>
        <v/>
      </c>
      <c r="E8" s="3" t="str">
        <f t="shared" si="2"/>
        <v/>
      </c>
      <c r="F8" s="3" t="str">
        <f t="shared" si="3"/>
        <v>&lt;/Sound&gt;</v>
      </c>
      <c r="G8" s="3" t="s">
        <v>1488</v>
      </c>
    </row>
    <row r="9" spans="1:7">
      <c r="A9" s="1" t="str">
        <f t="shared" si="4"/>
        <v>1</v>
      </c>
      <c r="B9" s="3" t="str">
        <f t="shared" si="0"/>
        <v>nin_sleep_begin_01</v>
      </c>
      <c r="C9" s="3" t="s">
        <v>1484</v>
      </c>
      <c r="D9" s="3" t="str">
        <f t="shared" si="1"/>
        <v/>
      </c>
      <c r="E9" s="3" t="str">
        <f t="shared" si="2"/>
        <v/>
      </c>
      <c r="F9" s="3" t="str">
        <f t="shared" si="3"/>
        <v>&lt;Sound Type="nin_sleep_begin_01" Storage="Remote" Dec=""&gt;</v>
      </c>
      <c r="G9" s="3" t="s">
        <v>1491</v>
      </c>
    </row>
    <row r="10" spans="1:7">
      <c r="A10" s="1" t="str">
        <f t="shared" si="4"/>
        <v>2</v>
      </c>
      <c r="B10" s="3" t="str">
        <f t="shared" si="0"/>
        <v/>
      </c>
      <c r="C10" s="3" t="s">
        <v>1484</v>
      </c>
      <c r="D10" s="3" t="str">
        <f t="shared" si="1"/>
        <v/>
      </c>
      <c r="E10" s="3" t="str">
        <f t="shared" si="2"/>
        <v>nin_nod_01_01</v>
      </c>
      <c r="F10" s="3" t="str">
        <f t="shared" si="3"/>
        <v xml:space="preserve">  &lt;Clip SoundPath="nin_nod_01_01" /&gt;</v>
      </c>
      <c r="G10" s="3" t="s">
        <v>1492</v>
      </c>
    </row>
    <row r="11" spans="1:7">
      <c r="A11" s="1" t="str">
        <f t="shared" si="4"/>
        <v>2</v>
      </c>
      <c r="B11" s="3" t="str">
        <f t="shared" si="0"/>
        <v/>
      </c>
      <c r="C11" s="3" t="s">
        <v>1484</v>
      </c>
      <c r="D11" s="3" t="str">
        <f t="shared" si="1"/>
        <v/>
      </c>
      <c r="E11" s="3" t="str">
        <f t="shared" si="2"/>
        <v>nin_nod_01_02</v>
      </c>
      <c r="F11" s="3" t="str">
        <f t="shared" si="3"/>
        <v xml:space="preserve">  &lt;Clip SoundPath="nin_nod_01_02" /&gt;</v>
      </c>
      <c r="G11" s="3" t="s">
        <v>1493</v>
      </c>
    </row>
    <row r="12" spans="1:7">
      <c r="A12" s="1" t="str">
        <f t="shared" si="4"/>
        <v>2</v>
      </c>
      <c r="B12" s="3" t="str">
        <f t="shared" si="0"/>
        <v/>
      </c>
      <c r="C12" s="3" t="s">
        <v>1484</v>
      </c>
      <c r="D12" s="3" t="str">
        <f t="shared" si="1"/>
        <v/>
      </c>
      <c r="E12" s="3" t="str">
        <f t="shared" si="2"/>
        <v>nin_nod_01_03</v>
      </c>
      <c r="F12" s="3" t="str">
        <f t="shared" si="3"/>
        <v xml:space="preserve">  &lt;Clip SoundPath="nin_nod_01_03" /&gt;</v>
      </c>
      <c r="G12" s="3" t="s">
        <v>1494</v>
      </c>
    </row>
    <row r="13" spans="1:7">
      <c r="A13" s="1" t="str">
        <f t="shared" si="4"/>
        <v>3</v>
      </c>
      <c r="B13" s="3" t="str">
        <f t="shared" si="0"/>
        <v/>
      </c>
      <c r="C13" s="3" t="s">
        <v>1484</v>
      </c>
      <c r="D13" s="3" t="str">
        <f t="shared" si="1"/>
        <v/>
      </c>
      <c r="E13" s="3" t="str">
        <f t="shared" si="2"/>
        <v/>
      </c>
      <c r="F13" s="3" t="str">
        <f t="shared" si="3"/>
        <v>&lt;/Sound&gt;</v>
      </c>
      <c r="G13" s="3" t="s">
        <v>1488</v>
      </c>
    </row>
    <row r="14" spans="1:7">
      <c r="A14" s="1" t="str">
        <f t="shared" si="4"/>
        <v>1</v>
      </c>
      <c r="B14" s="3" t="str">
        <f t="shared" si="0"/>
        <v>nin_friend_search_01</v>
      </c>
      <c r="C14" s="3" t="s">
        <v>1484</v>
      </c>
      <c r="D14" s="3" t="str">
        <f t="shared" si="1"/>
        <v/>
      </c>
      <c r="E14" s="3" t="str">
        <f t="shared" si="2"/>
        <v/>
      </c>
      <c r="F14" s="3" t="str">
        <f t="shared" si="3"/>
        <v>&lt;Sound Type="nin_friend_search_01" Storage="Remote" Dec=""&gt;</v>
      </c>
      <c r="G14" s="3" t="s">
        <v>1495</v>
      </c>
    </row>
    <row r="15" spans="1:7">
      <c r="A15" s="1" t="str">
        <f t="shared" si="4"/>
        <v>2</v>
      </c>
      <c r="B15" s="3" t="str">
        <f t="shared" si="0"/>
        <v/>
      </c>
      <c r="C15" s="3" t="s">
        <v>1484</v>
      </c>
      <c r="D15" s="3" t="str">
        <f t="shared" si="1"/>
        <v/>
      </c>
      <c r="E15" s="3" t="str">
        <f t="shared" si="2"/>
        <v>nin_friend_search_01</v>
      </c>
      <c r="F15" s="3" t="str">
        <f t="shared" si="3"/>
        <v xml:space="preserve">  &lt;Clip SoundPath="nin_friend_search_01" /&gt;</v>
      </c>
      <c r="G15" s="3" t="s">
        <v>1496</v>
      </c>
    </row>
    <row r="16" spans="1:7">
      <c r="A16" s="1" t="str">
        <f t="shared" si="4"/>
        <v>3</v>
      </c>
      <c r="B16" s="3" t="str">
        <f t="shared" si="0"/>
        <v/>
      </c>
      <c r="C16" s="3" t="s">
        <v>1484</v>
      </c>
      <c r="D16" s="3" t="str">
        <f t="shared" si="1"/>
        <v/>
      </c>
      <c r="E16" s="3" t="str">
        <f t="shared" si="2"/>
        <v/>
      </c>
      <c r="F16" s="3" t="str">
        <f t="shared" si="3"/>
        <v>&lt;/Sound&gt;</v>
      </c>
      <c r="G16" s="3" t="s">
        <v>1488</v>
      </c>
    </row>
    <row r="17" spans="1:7">
      <c r="A17" s="1" t="str">
        <f t="shared" si="4"/>
        <v>1</v>
      </c>
      <c r="B17" s="3" t="str">
        <f t="shared" si="0"/>
        <v>nin_friend_host_01</v>
      </c>
      <c r="C17" s="3" t="s">
        <v>1484</v>
      </c>
      <c r="D17" s="3" t="str">
        <f t="shared" si="1"/>
        <v/>
      </c>
      <c r="E17" s="3" t="str">
        <f t="shared" si="2"/>
        <v/>
      </c>
      <c r="F17" s="3" t="str">
        <f t="shared" si="3"/>
        <v>&lt;Sound Type="nin_friend_host_01" Storage="Remote" Dec=""&gt;</v>
      </c>
      <c r="G17" s="3" t="s">
        <v>1497</v>
      </c>
    </row>
    <row r="18" spans="1:7">
      <c r="A18" s="1" t="str">
        <f t="shared" si="4"/>
        <v>2</v>
      </c>
      <c r="B18" s="3" t="str">
        <f t="shared" si="0"/>
        <v/>
      </c>
      <c r="C18" s="3" t="s">
        <v>1484</v>
      </c>
      <c r="D18" s="3" t="str">
        <f t="shared" si="1"/>
        <v/>
      </c>
      <c r="E18" s="3" t="str">
        <f t="shared" si="2"/>
        <v>nin_friend_host_01</v>
      </c>
      <c r="F18" s="3" t="str">
        <f t="shared" si="3"/>
        <v xml:space="preserve">  &lt;Clip SoundPath="nin_friend_host_01" /&gt;</v>
      </c>
      <c r="G18" s="3" t="s">
        <v>1498</v>
      </c>
    </row>
    <row r="19" spans="1:7">
      <c r="A19" s="1" t="str">
        <f t="shared" si="4"/>
        <v>3</v>
      </c>
      <c r="B19" s="3" t="str">
        <f t="shared" si="0"/>
        <v/>
      </c>
      <c r="C19" s="3" t="s">
        <v>1484</v>
      </c>
      <c r="D19" s="3" t="str">
        <f t="shared" si="1"/>
        <v/>
      </c>
      <c r="E19" s="3" t="str">
        <f t="shared" si="2"/>
        <v/>
      </c>
      <c r="F19" s="3" t="str">
        <f t="shared" si="3"/>
        <v>&lt;/Sound&gt;</v>
      </c>
      <c r="G19" s="3" t="s">
        <v>1488</v>
      </c>
    </row>
    <row r="20" spans="1:7">
      <c r="A20" s="1" t="str">
        <f t="shared" si="4"/>
        <v>1</v>
      </c>
      <c r="B20" s="3" t="str">
        <f t="shared" si="0"/>
        <v>nin_friend_guest_01</v>
      </c>
      <c r="C20" s="3" t="s">
        <v>1484</v>
      </c>
      <c r="D20" s="3" t="str">
        <f t="shared" si="1"/>
        <v/>
      </c>
      <c r="E20" s="3" t="str">
        <f t="shared" si="2"/>
        <v/>
      </c>
      <c r="F20" s="3" t="str">
        <f t="shared" si="3"/>
        <v>&lt;Sound Type="nin_friend_guest_01" Storage="Remote" Dec=""&gt;</v>
      </c>
      <c r="G20" s="3" t="s">
        <v>1499</v>
      </c>
    </row>
    <row r="21" spans="1:7">
      <c r="A21" s="1" t="str">
        <f t="shared" si="4"/>
        <v>2</v>
      </c>
      <c r="B21" s="3" t="str">
        <f t="shared" si="0"/>
        <v/>
      </c>
      <c r="C21" s="3" t="s">
        <v>1484</v>
      </c>
      <c r="D21" s="3" t="str">
        <f t="shared" si="1"/>
        <v/>
      </c>
      <c r="E21" s="3" t="str">
        <f t="shared" si="2"/>
        <v>nin_friend_guest_01</v>
      </c>
      <c r="F21" s="3" t="str">
        <f t="shared" si="3"/>
        <v xml:space="preserve">  &lt;Clip SoundPath="nin_friend_guest_01" /&gt;</v>
      </c>
      <c r="G21" s="3" t="s">
        <v>1500</v>
      </c>
    </row>
    <row r="22" spans="1:7">
      <c r="A22" s="1" t="str">
        <f t="shared" si="4"/>
        <v>3</v>
      </c>
      <c r="B22" s="3" t="str">
        <f t="shared" si="0"/>
        <v/>
      </c>
      <c r="C22" s="3" t="s">
        <v>1484</v>
      </c>
      <c r="D22" s="3" t="str">
        <f t="shared" si="1"/>
        <v/>
      </c>
      <c r="E22" s="3" t="str">
        <f t="shared" si="2"/>
        <v/>
      </c>
      <c r="F22" s="3" t="str">
        <f t="shared" si="3"/>
        <v>&lt;/Sound&gt;</v>
      </c>
      <c r="G22" s="3" t="s">
        <v>1488</v>
      </c>
    </row>
    <row r="23" spans="1:7">
      <c r="A23" s="1" t="str">
        <f t="shared" si="4"/>
        <v>1</v>
      </c>
      <c r="B23" s="3" t="str">
        <f t="shared" si="0"/>
        <v>nin_friend_guest_out_01</v>
      </c>
      <c r="C23" s="3" t="s">
        <v>1484</v>
      </c>
      <c r="D23" s="3" t="str">
        <f t="shared" si="1"/>
        <v/>
      </c>
      <c r="E23" s="3" t="str">
        <f t="shared" si="2"/>
        <v/>
      </c>
      <c r="F23" s="3" t="str">
        <f t="shared" si="3"/>
        <v>&lt;Sound Type="nin_friend_guest_out_01" Storage="Remote" Dec=""&gt;</v>
      </c>
      <c r="G23" s="3" t="s">
        <v>1501</v>
      </c>
    </row>
    <row r="24" spans="1:7">
      <c r="A24" s="1" t="str">
        <f t="shared" si="4"/>
        <v>2</v>
      </c>
      <c r="B24" s="3" t="str">
        <f t="shared" si="0"/>
        <v/>
      </c>
      <c r="C24" s="3" t="s">
        <v>1484</v>
      </c>
      <c r="D24" s="3" t="str">
        <f t="shared" si="1"/>
        <v/>
      </c>
      <c r="E24" s="3" t="str">
        <f t="shared" si="2"/>
        <v>nin_friend_guest_out_01</v>
      </c>
      <c r="F24" s="3" t="str">
        <f t="shared" si="3"/>
        <v xml:space="preserve">  &lt;Clip SoundPath="nin_friend_guest_out_01" /&gt;</v>
      </c>
      <c r="G24" s="3" t="s">
        <v>1502</v>
      </c>
    </row>
    <row r="25" spans="1:7">
      <c r="A25" s="1" t="str">
        <f t="shared" si="4"/>
        <v>3</v>
      </c>
      <c r="B25" s="3" t="str">
        <f t="shared" si="0"/>
        <v/>
      </c>
      <c r="C25" s="3" t="s">
        <v>1484</v>
      </c>
      <c r="D25" s="3" t="str">
        <f t="shared" si="1"/>
        <v/>
      </c>
      <c r="E25" s="3" t="str">
        <f t="shared" si="2"/>
        <v/>
      </c>
      <c r="F25" s="3" t="str">
        <f t="shared" si="3"/>
        <v>&lt;/Sound&gt;</v>
      </c>
      <c r="G25" s="3" t="s">
        <v>1488</v>
      </c>
    </row>
    <row r="26" spans="1:7">
      <c r="A26" s="1" t="str">
        <f t="shared" si="4"/>
        <v>1</v>
      </c>
      <c r="B26" s="3" t="str">
        <f t="shared" si="0"/>
        <v>nin_friend_guest_back_01</v>
      </c>
      <c r="C26" s="3" t="s">
        <v>1484</v>
      </c>
      <c r="D26" s="3" t="str">
        <f t="shared" si="1"/>
        <v/>
      </c>
      <c r="E26" s="3" t="str">
        <f t="shared" si="2"/>
        <v/>
      </c>
      <c r="F26" s="3" t="str">
        <f t="shared" si="3"/>
        <v>&lt;Sound Type="nin_friend_guest_back_01" Storage="Remote" Dec=""&gt;</v>
      </c>
      <c r="G26" s="3" t="s">
        <v>1503</v>
      </c>
    </row>
    <row r="27" spans="1:7">
      <c r="A27" s="1" t="str">
        <f t="shared" si="4"/>
        <v>2</v>
      </c>
      <c r="B27" s="3" t="str">
        <f t="shared" si="0"/>
        <v/>
      </c>
      <c r="C27" s="3" t="s">
        <v>1484</v>
      </c>
      <c r="D27" s="3" t="str">
        <f t="shared" si="1"/>
        <v/>
      </c>
      <c r="E27" s="3" t="str">
        <f t="shared" si="2"/>
        <v>nin_friend_guest_back_01</v>
      </c>
      <c r="F27" s="3" t="str">
        <f t="shared" si="3"/>
        <v xml:space="preserve">  &lt;Clip SoundPath="nin_friend_guest_back_01" /&gt;</v>
      </c>
      <c r="G27" s="3" t="s">
        <v>1504</v>
      </c>
    </row>
    <row r="28" spans="1:7">
      <c r="A28" s="1" t="str">
        <f t="shared" ref="A28" si="5">IF(ISERROR(FIND("&lt;Sound",G28))=FALSE,"1",IF(ISERROR(FIND("&lt;Clip",G28))=FALSE,"2","3"))</f>
        <v>3</v>
      </c>
      <c r="B28" s="3" t="str">
        <f t="shared" ref="B28" si="6">IF(ISERROR(FIND("&lt;Sound",G28))=FALSE,MID(G28,FIND("Type=""",G28)+6,IF(ISERROR(FIND("Des=",G28))=FALSE,FIND("Des=",G28),FIND("""&gt;",G28))-FIND("Type=""",G28)-IF(ISERROR(FIND("Des=",G28))=FALSE,8,6)),"")</f>
        <v/>
      </c>
      <c r="C28" s="3" t="s">
        <v>1484</v>
      </c>
      <c r="D28" s="3" t="str">
        <f t="shared" ref="D28" si="7">IF(ISERROR(FIND("Des=",G28))=FALSE,MID(G28,FIND("Des=""",G28)+5,FIND("""&gt;",G28)-FIND("Des=""",G28)-5),"")</f>
        <v/>
      </c>
      <c r="E28" s="3" t="str">
        <f t="shared" ref="E28" si="8">IF(ISERROR(FIND("&lt;Clip",G28))=FALSE,MID(G28,FIND("SoundPath=""",G28)+11,FIND(""" /&gt;",G28)-FIND("SoundPath=""",G28)-11),"")</f>
        <v/>
      </c>
      <c r="F28" s="3" t="str">
        <f t="shared" ref="F28" si="9">IF(A28="1","&lt;Sound Type="""&amp;B28&amp;""" Storage="""&amp;C28&amp;""" Dec="""&amp;D28&amp;"""&gt;",IF(A28="2","  &lt;Clip SoundPath="""&amp;E28&amp;""" /&gt;",IF(A28="3",G28,"")))</f>
        <v>&lt;/Sound&gt;</v>
      </c>
      <c r="G28" s="3" t="s">
        <v>1488</v>
      </c>
    </row>
    <row r="29" spans="1:7">
      <c r="A29" s="1" t="str">
        <f t="shared" si="4"/>
        <v>1</v>
      </c>
      <c r="B29" s="3" t="str">
        <f t="shared" si="0"/>
        <v>nin_friend_fail_01</v>
      </c>
      <c r="C29" s="3" t="s">
        <v>1484</v>
      </c>
      <c r="D29" s="3" t="str">
        <f t="shared" si="1"/>
        <v/>
      </c>
      <c r="E29" s="3" t="str">
        <f t="shared" si="2"/>
        <v/>
      </c>
      <c r="F29" s="3" t="str">
        <f t="shared" si="3"/>
        <v>&lt;Sound Type="nin_friend_fail_01" Storage="Remote" Dec=""&gt;</v>
      </c>
      <c r="G29" s="3" t="s">
        <v>1505</v>
      </c>
    </row>
    <row r="30" spans="1:7">
      <c r="A30" s="1" t="str">
        <f t="shared" si="4"/>
        <v>2</v>
      </c>
      <c r="B30" s="3" t="str">
        <f t="shared" si="0"/>
        <v/>
      </c>
      <c r="C30" s="3" t="s">
        <v>1484</v>
      </c>
      <c r="D30" s="3" t="str">
        <f t="shared" si="1"/>
        <v/>
      </c>
      <c r="E30" s="3" t="str">
        <f t="shared" si="2"/>
        <v>nin_friend_fail_01</v>
      </c>
      <c r="F30" s="3" t="str">
        <f t="shared" si="3"/>
        <v xml:space="preserve">  &lt;Clip SoundPath="nin_friend_fail_01" /&gt;</v>
      </c>
      <c r="G30" s="3" t="s">
        <v>1506</v>
      </c>
    </row>
    <row r="31" spans="1:7">
      <c r="A31" s="1" t="str">
        <f t="shared" si="4"/>
        <v>3</v>
      </c>
      <c r="B31" s="3" t="str">
        <f t="shared" si="0"/>
        <v/>
      </c>
      <c r="C31" s="3" t="s">
        <v>1484</v>
      </c>
      <c r="D31" s="3" t="str">
        <f t="shared" si="1"/>
        <v/>
      </c>
      <c r="E31" s="3" t="str">
        <f t="shared" si="2"/>
        <v/>
      </c>
      <c r="F31" s="3" t="str">
        <f t="shared" si="3"/>
        <v>&lt;/Sound&gt;</v>
      </c>
      <c r="G31" s="3" t="s">
        <v>1488</v>
      </c>
    </row>
    <row r="32" spans="1:7">
      <c r="A32" s="1" t="str">
        <f t="shared" si="4"/>
        <v>1</v>
      </c>
      <c r="B32" s="3" t="str">
        <f t="shared" si="0"/>
        <v>nin_sleep_end_01</v>
      </c>
      <c r="C32" s="3" t="s">
        <v>1484</v>
      </c>
      <c r="D32" s="3" t="str">
        <f t="shared" si="1"/>
        <v/>
      </c>
      <c r="E32" s="3" t="str">
        <f t="shared" si="2"/>
        <v/>
      </c>
      <c r="F32" s="3" t="str">
        <f t="shared" si="3"/>
        <v>&lt;Sound Type="nin_sleep_end_01" Storage="Remote" Dec=""&gt;</v>
      </c>
      <c r="G32" s="3" t="s">
        <v>1507</v>
      </c>
    </row>
    <row r="33" spans="1:7">
      <c r="A33" s="1" t="str">
        <f t="shared" si="4"/>
        <v>2</v>
      </c>
      <c r="B33" s="3" t="str">
        <f t="shared" si="0"/>
        <v/>
      </c>
      <c r="C33" s="3" t="s">
        <v>1484</v>
      </c>
      <c r="D33" s="3" t="str">
        <f t="shared" si="1"/>
        <v/>
      </c>
      <c r="E33" s="3" t="str">
        <f t="shared" si="2"/>
        <v>nin_morning_01_01</v>
      </c>
      <c r="F33" s="3" t="str">
        <f t="shared" si="3"/>
        <v xml:space="preserve">  &lt;Clip SoundPath="nin_morning_01_01" /&gt;</v>
      </c>
      <c r="G33" s="3" t="s">
        <v>1508</v>
      </c>
    </row>
    <row r="34" spans="1:7">
      <c r="A34" s="1" t="str">
        <f t="shared" si="4"/>
        <v>2</v>
      </c>
      <c r="B34" s="3" t="str">
        <f t="shared" si="0"/>
        <v/>
      </c>
      <c r="C34" s="3" t="s">
        <v>1484</v>
      </c>
      <c r="D34" s="3" t="str">
        <f t="shared" si="1"/>
        <v/>
      </c>
      <c r="E34" s="3" t="str">
        <f t="shared" si="2"/>
        <v>nin_morning_01_02</v>
      </c>
      <c r="F34" s="3" t="str">
        <f t="shared" si="3"/>
        <v xml:space="preserve">  &lt;Clip SoundPath="nin_morning_01_02" /&gt;</v>
      </c>
      <c r="G34" s="3" t="s">
        <v>1509</v>
      </c>
    </row>
    <row r="35" spans="1:7">
      <c r="A35" s="1" t="str">
        <f t="shared" si="4"/>
        <v>2</v>
      </c>
      <c r="B35" s="3" t="str">
        <f t="shared" si="0"/>
        <v/>
      </c>
      <c r="C35" s="3" t="s">
        <v>1484</v>
      </c>
      <c r="D35" s="3" t="str">
        <f t="shared" si="1"/>
        <v/>
      </c>
      <c r="E35" s="3" t="str">
        <f t="shared" si="2"/>
        <v>nin_morning_01_03</v>
      </c>
      <c r="F35" s="3" t="str">
        <f t="shared" si="3"/>
        <v xml:space="preserve">  &lt;Clip SoundPath="nin_morning_01_03" /&gt;</v>
      </c>
      <c r="G35" s="3" t="s">
        <v>1510</v>
      </c>
    </row>
    <row r="36" spans="1:7">
      <c r="A36" s="1" t="str">
        <f t="shared" si="4"/>
        <v>2</v>
      </c>
      <c r="B36" s="3" t="str">
        <f t="shared" si="0"/>
        <v/>
      </c>
      <c r="C36" s="3" t="s">
        <v>1484</v>
      </c>
      <c r="D36" s="3" t="str">
        <f t="shared" si="1"/>
        <v/>
      </c>
      <c r="E36" s="3" t="str">
        <f t="shared" si="2"/>
        <v>nin_morning_01_04</v>
      </c>
      <c r="F36" s="3" t="str">
        <f t="shared" si="3"/>
        <v xml:space="preserve">  &lt;Clip SoundPath="nin_morning_01_04" /&gt;</v>
      </c>
      <c r="G36" s="3" t="s">
        <v>1511</v>
      </c>
    </row>
    <row r="37" spans="1:7">
      <c r="A37" s="1" t="str">
        <f t="shared" si="4"/>
        <v>2</v>
      </c>
      <c r="B37" s="3" t="str">
        <f t="shared" si="0"/>
        <v/>
      </c>
      <c r="C37" s="3" t="s">
        <v>1484</v>
      </c>
      <c r="D37" s="3" t="str">
        <f t="shared" si="1"/>
        <v/>
      </c>
      <c r="E37" s="3" t="str">
        <f t="shared" si="2"/>
        <v>nin_morning_01_05</v>
      </c>
      <c r="F37" s="3" t="str">
        <f t="shared" si="3"/>
        <v xml:space="preserve">  &lt;Clip SoundPath="nin_morning_01_05" /&gt;</v>
      </c>
      <c r="G37" s="3" t="s">
        <v>1512</v>
      </c>
    </row>
    <row r="38" spans="1:7">
      <c r="A38" s="1" t="str">
        <f t="shared" si="4"/>
        <v>2</v>
      </c>
      <c r="B38" s="3" t="str">
        <f t="shared" si="0"/>
        <v/>
      </c>
      <c r="C38" s="3" t="s">
        <v>1484</v>
      </c>
      <c r="D38" s="3" t="str">
        <f t="shared" si="1"/>
        <v/>
      </c>
      <c r="E38" s="3" t="str">
        <f t="shared" si="2"/>
        <v>nin_morning_01_06</v>
      </c>
      <c r="F38" s="3" t="str">
        <f t="shared" si="3"/>
        <v xml:space="preserve">  &lt;Clip SoundPath="nin_morning_01_06" /&gt;</v>
      </c>
      <c r="G38" s="3" t="s">
        <v>1513</v>
      </c>
    </row>
    <row r="39" spans="1:7">
      <c r="A39" s="1" t="str">
        <f t="shared" si="4"/>
        <v>2</v>
      </c>
      <c r="B39" s="3" t="str">
        <f t="shared" si="0"/>
        <v/>
      </c>
      <c r="C39" s="3" t="s">
        <v>1484</v>
      </c>
      <c r="D39" s="3" t="str">
        <f t="shared" si="1"/>
        <v/>
      </c>
      <c r="E39" s="3" t="str">
        <f t="shared" si="2"/>
        <v>nin_morning_01_07</v>
      </c>
      <c r="F39" s="3" t="str">
        <f t="shared" si="3"/>
        <v xml:space="preserve">  &lt;Clip SoundPath="nin_morning_01_07" /&gt;</v>
      </c>
      <c r="G39" s="3" t="s">
        <v>1514</v>
      </c>
    </row>
    <row r="40" spans="1:7">
      <c r="A40" s="1" t="str">
        <f t="shared" si="4"/>
        <v>2</v>
      </c>
      <c r="B40" s="3" t="str">
        <f t="shared" si="0"/>
        <v/>
      </c>
      <c r="C40" s="3" t="s">
        <v>1484</v>
      </c>
      <c r="D40" s="3" t="str">
        <f t="shared" si="1"/>
        <v/>
      </c>
      <c r="E40" s="3" t="str">
        <f t="shared" si="2"/>
        <v>nin_morning_01_08</v>
      </c>
      <c r="F40" s="3" t="str">
        <f t="shared" si="3"/>
        <v xml:space="preserve">  &lt;Clip SoundPath="nin_morning_01_08" /&gt;</v>
      </c>
      <c r="G40" s="3" t="s">
        <v>1515</v>
      </c>
    </row>
    <row r="41" spans="1:7">
      <c r="A41" s="1" t="str">
        <f t="shared" si="4"/>
        <v>3</v>
      </c>
      <c r="B41" s="3" t="str">
        <f t="shared" si="0"/>
        <v/>
      </c>
      <c r="C41" s="3" t="s">
        <v>1484</v>
      </c>
      <c r="D41" s="3" t="str">
        <f t="shared" si="1"/>
        <v/>
      </c>
      <c r="E41" s="3" t="str">
        <f t="shared" si="2"/>
        <v/>
      </c>
      <c r="F41" s="3" t="str">
        <f t="shared" si="3"/>
        <v>&lt;/Sound&gt;</v>
      </c>
      <c r="G41" s="3" t="s">
        <v>1488</v>
      </c>
    </row>
    <row r="42" spans="1:7">
      <c r="A42" s="1" t="str">
        <f t="shared" si="4"/>
        <v>1</v>
      </c>
      <c r="B42" s="3" t="str">
        <f t="shared" si="0"/>
        <v>nin_play_up_01</v>
      </c>
      <c r="C42" s="3" t="s">
        <v>1484</v>
      </c>
      <c r="D42" s="3" t="str">
        <f t="shared" si="1"/>
        <v/>
      </c>
      <c r="E42" s="3" t="str">
        <f t="shared" si="2"/>
        <v/>
      </c>
      <c r="F42" s="3" t="str">
        <f t="shared" si="3"/>
        <v>&lt;Sound Type="nin_play_up_01" Storage="Remote" Dec=""&gt;</v>
      </c>
      <c r="G42" s="3" t="s">
        <v>1516</v>
      </c>
    </row>
    <row r="43" spans="1:7">
      <c r="A43" s="1" t="str">
        <f t="shared" si="4"/>
        <v>2</v>
      </c>
      <c r="B43" s="3" t="str">
        <f t="shared" si="0"/>
        <v/>
      </c>
      <c r="C43" s="3" t="s">
        <v>1484</v>
      </c>
      <c r="D43" s="3" t="str">
        <f t="shared" si="1"/>
        <v/>
      </c>
      <c r="E43" s="3" t="str">
        <f t="shared" si="2"/>
        <v>nin_play_up_01</v>
      </c>
      <c r="F43" s="3" t="str">
        <f t="shared" si="3"/>
        <v xml:space="preserve">  &lt;Clip SoundPath="nin_play_up_01" /&gt;</v>
      </c>
      <c r="G43" s="3" t="s">
        <v>1517</v>
      </c>
    </row>
    <row r="44" spans="1:7">
      <c r="A44" s="1" t="str">
        <f t="shared" si="4"/>
        <v>2</v>
      </c>
      <c r="B44" s="3" t="str">
        <f t="shared" si="0"/>
        <v/>
      </c>
      <c r="C44" s="3" t="s">
        <v>1484</v>
      </c>
      <c r="D44" s="3" t="str">
        <f t="shared" si="1"/>
        <v/>
      </c>
      <c r="E44" s="3" t="str">
        <f t="shared" si="2"/>
        <v>nin_play_up_02</v>
      </c>
      <c r="F44" s="3" t="str">
        <f t="shared" si="3"/>
        <v xml:space="preserve">  &lt;Clip SoundPath="nin_play_up_02" /&gt;</v>
      </c>
      <c r="G44" s="3" t="s">
        <v>1518</v>
      </c>
    </row>
    <row r="45" spans="1:7">
      <c r="A45" s="1" t="str">
        <f t="shared" si="4"/>
        <v>2</v>
      </c>
      <c r="B45" s="3" t="str">
        <f t="shared" si="0"/>
        <v/>
      </c>
      <c r="C45" s="3" t="s">
        <v>1484</v>
      </c>
      <c r="D45" s="3" t="str">
        <f t="shared" si="1"/>
        <v/>
      </c>
      <c r="E45" s="3" t="str">
        <f t="shared" si="2"/>
        <v>nin_play_up_03</v>
      </c>
      <c r="F45" s="3" t="str">
        <f t="shared" si="3"/>
        <v xml:space="preserve">  &lt;Clip SoundPath="nin_play_up_03" /&gt;</v>
      </c>
      <c r="G45" s="3" t="s">
        <v>1519</v>
      </c>
    </row>
    <row r="46" spans="1:7">
      <c r="A46" s="1" t="str">
        <f t="shared" si="4"/>
        <v>2</v>
      </c>
      <c r="B46" s="3" t="str">
        <f t="shared" si="0"/>
        <v/>
      </c>
      <c r="C46" s="3" t="s">
        <v>1484</v>
      </c>
      <c r="D46" s="3" t="str">
        <f t="shared" si="1"/>
        <v/>
      </c>
      <c r="E46" s="3" t="str">
        <f t="shared" si="2"/>
        <v>nin_play_up_04</v>
      </c>
      <c r="F46" s="3" t="str">
        <f t="shared" si="3"/>
        <v xml:space="preserve">  &lt;Clip SoundPath="nin_play_up_04" /&gt;</v>
      </c>
      <c r="G46" s="3" t="s">
        <v>1520</v>
      </c>
    </row>
    <row r="47" spans="1:7">
      <c r="A47" s="1" t="str">
        <f t="shared" si="4"/>
        <v>3</v>
      </c>
      <c r="B47" s="3" t="str">
        <f t="shared" si="0"/>
        <v/>
      </c>
      <c r="C47" s="3" t="s">
        <v>1484</v>
      </c>
      <c r="D47" s="3" t="str">
        <f t="shared" si="1"/>
        <v/>
      </c>
      <c r="E47" s="3" t="str">
        <f t="shared" si="2"/>
        <v/>
      </c>
      <c r="F47" s="3" t="str">
        <f t="shared" si="3"/>
        <v>&lt;/Sound&gt;</v>
      </c>
      <c r="G47" s="3" t="s">
        <v>1488</v>
      </c>
    </row>
    <row r="48" spans="1:7">
      <c r="A48" s="1" t="str">
        <f t="shared" si="4"/>
        <v>1</v>
      </c>
      <c r="B48" s="3" t="str">
        <f t="shared" si="0"/>
        <v>nin_play_down_01</v>
      </c>
      <c r="C48" s="3" t="s">
        <v>1484</v>
      </c>
      <c r="D48" s="3" t="str">
        <f t="shared" si="1"/>
        <v/>
      </c>
      <c r="E48" s="3" t="str">
        <f t="shared" si="2"/>
        <v/>
      </c>
      <c r="F48" s="3" t="str">
        <f t="shared" si="3"/>
        <v>&lt;Sound Type="nin_play_down_01" Storage="Remote" Dec=""&gt;</v>
      </c>
      <c r="G48" s="3" t="s">
        <v>1521</v>
      </c>
    </row>
    <row r="49" spans="1:7">
      <c r="A49" s="1" t="str">
        <f t="shared" si="4"/>
        <v>2</v>
      </c>
      <c r="B49" s="3" t="str">
        <f t="shared" si="0"/>
        <v/>
      </c>
      <c r="C49" s="3" t="s">
        <v>1484</v>
      </c>
      <c r="D49" s="3" t="str">
        <f t="shared" si="1"/>
        <v/>
      </c>
      <c r="E49" s="3" t="str">
        <f t="shared" si="2"/>
        <v>nin_play_down_01</v>
      </c>
      <c r="F49" s="3" t="str">
        <f t="shared" si="3"/>
        <v xml:space="preserve">  &lt;Clip SoundPath="nin_play_down_01" /&gt;</v>
      </c>
      <c r="G49" s="3" t="s">
        <v>1522</v>
      </c>
    </row>
    <row r="50" spans="1:7">
      <c r="A50" s="1" t="str">
        <f t="shared" si="4"/>
        <v>2</v>
      </c>
      <c r="B50" s="3" t="str">
        <f t="shared" si="0"/>
        <v/>
      </c>
      <c r="C50" s="3" t="s">
        <v>1484</v>
      </c>
      <c r="D50" s="3" t="str">
        <f t="shared" si="1"/>
        <v/>
      </c>
      <c r="E50" s="3" t="str">
        <f t="shared" si="2"/>
        <v>nin_play_down_02</v>
      </c>
      <c r="F50" s="3" t="str">
        <f t="shared" si="3"/>
        <v xml:space="preserve">  &lt;Clip SoundPath="nin_play_down_02" /&gt;</v>
      </c>
      <c r="G50" s="3" t="s">
        <v>1523</v>
      </c>
    </row>
    <row r="51" spans="1:7">
      <c r="A51" s="1" t="str">
        <f t="shared" si="4"/>
        <v>2</v>
      </c>
      <c r="B51" s="3" t="str">
        <f t="shared" si="0"/>
        <v/>
      </c>
      <c r="C51" s="3" t="s">
        <v>1484</v>
      </c>
      <c r="D51" s="3" t="str">
        <f t="shared" si="1"/>
        <v/>
      </c>
      <c r="E51" s="3" t="str">
        <f t="shared" si="2"/>
        <v>nin_play_down_03</v>
      </c>
      <c r="F51" s="3" t="str">
        <f t="shared" si="3"/>
        <v xml:space="preserve">  &lt;Clip SoundPath="nin_play_down_03" /&gt;</v>
      </c>
      <c r="G51" s="3" t="s">
        <v>1524</v>
      </c>
    </row>
    <row r="52" spans="1:7">
      <c r="A52" s="1" t="str">
        <f t="shared" si="4"/>
        <v>2</v>
      </c>
      <c r="B52" s="3" t="str">
        <f t="shared" si="0"/>
        <v/>
      </c>
      <c r="C52" s="3" t="s">
        <v>1484</v>
      </c>
      <c r="D52" s="3" t="str">
        <f t="shared" si="1"/>
        <v/>
      </c>
      <c r="E52" s="3" t="str">
        <f t="shared" si="2"/>
        <v>nin_play_down_04</v>
      </c>
      <c r="F52" s="3" t="str">
        <f t="shared" si="3"/>
        <v xml:space="preserve">  &lt;Clip SoundPath="nin_play_down_04" /&gt;</v>
      </c>
      <c r="G52" s="3" t="s">
        <v>1525</v>
      </c>
    </row>
    <row r="53" spans="1:7">
      <c r="A53" s="1" t="str">
        <f t="shared" si="4"/>
        <v>3</v>
      </c>
      <c r="B53" s="3" t="str">
        <f t="shared" si="0"/>
        <v/>
      </c>
      <c r="C53" s="3" t="s">
        <v>1484</v>
      </c>
      <c r="D53" s="3" t="str">
        <f t="shared" si="1"/>
        <v/>
      </c>
      <c r="E53" s="3" t="str">
        <f t="shared" si="2"/>
        <v/>
      </c>
      <c r="F53" s="3" t="str">
        <f t="shared" si="3"/>
        <v>&lt;/Sound&gt;</v>
      </c>
      <c r="G53" s="3" t="s">
        <v>1488</v>
      </c>
    </row>
    <row r="54" spans="1:7">
      <c r="A54" s="1" t="str">
        <f t="shared" si="4"/>
        <v>1</v>
      </c>
      <c r="B54" s="3" t="str">
        <f t="shared" si="0"/>
        <v>nin_play_up_down_01</v>
      </c>
      <c r="C54" s="3" t="s">
        <v>1484</v>
      </c>
      <c r="D54" s="3" t="str">
        <f t="shared" si="1"/>
        <v/>
      </c>
      <c r="E54" s="3" t="str">
        <f t="shared" si="2"/>
        <v/>
      </c>
      <c r="F54" s="3" t="str">
        <f t="shared" si="3"/>
        <v>&lt;Sound Type="nin_play_up_down_01" Storage="Remote" Dec=""&gt;</v>
      </c>
      <c r="G54" s="3" t="s">
        <v>1526</v>
      </c>
    </row>
    <row r="55" spans="1:7">
      <c r="A55" s="1" t="str">
        <f t="shared" si="4"/>
        <v>2</v>
      </c>
      <c r="B55" s="3" t="str">
        <f t="shared" ref="B55:B109" si="10">IF(ISERROR(FIND("&lt;Sound",G55))=FALSE,MID(G55,FIND("Type=""",G55)+6,IF(ISERROR(FIND("Des=",G55))=FALSE,FIND("Des=",G55),FIND("""&gt;",G55))-FIND("Type=""",G55)-IF(ISERROR(FIND("Des=",G55))=FALSE,8,6)),"")</f>
        <v/>
      </c>
      <c r="C55" s="3" t="s">
        <v>1484</v>
      </c>
      <c r="D55" s="3" t="str">
        <f t="shared" ref="D55:D109" si="11">IF(ISERROR(FIND("Des=",G55))=FALSE,MID(G55,FIND("Des=""",G55)+5,FIND("""&gt;",G55)-FIND("Des=""",G55)-5),"")</f>
        <v/>
      </c>
      <c r="E55" s="3" t="str">
        <f t="shared" ref="E55:E109" si="12">IF(ISERROR(FIND("&lt;Clip",G55))=FALSE,MID(G55,FIND("SoundPath=""",G55)+11,FIND(""" /&gt;",G55)-FIND("SoundPath=""",G55)-11),"")</f>
        <v>nin_play_up_down_01</v>
      </c>
      <c r="F55" s="3" t="str">
        <f t="shared" ref="F55:F109" si="13">IF(A55="1","&lt;Sound Type="""&amp;B55&amp;""" Storage="""&amp;C55&amp;""" Dec="""&amp;D55&amp;"""&gt;",IF(A55="2","  &lt;Clip SoundPath="""&amp;E55&amp;""" /&gt;",IF(A55="3",G55,"")))</f>
        <v xml:space="preserve">  &lt;Clip SoundPath="nin_play_up_down_01" /&gt;</v>
      </c>
      <c r="G55" s="3" t="s">
        <v>1527</v>
      </c>
    </row>
    <row r="56" spans="1:7">
      <c r="A56" s="1" t="str">
        <f t="shared" ref="A56:A131" si="14">IF(ISERROR(FIND("&lt;Sound",G56))=FALSE,"1",IF(ISERROR(FIND("&lt;Clip",G56))=FALSE,"2","3"))</f>
        <v>2</v>
      </c>
      <c r="B56" s="3" t="str">
        <f t="shared" si="10"/>
        <v/>
      </c>
      <c r="C56" s="3" t="s">
        <v>1484</v>
      </c>
      <c r="D56" s="3" t="str">
        <f t="shared" si="11"/>
        <v/>
      </c>
      <c r="E56" s="3" t="str">
        <f t="shared" si="12"/>
        <v>nin_play_up_down_02</v>
      </c>
      <c r="F56" s="3" t="str">
        <f t="shared" si="13"/>
        <v xml:space="preserve">  &lt;Clip SoundPath="nin_play_up_down_02" /&gt;</v>
      </c>
      <c r="G56" s="3" t="s">
        <v>1528</v>
      </c>
    </row>
    <row r="57" spans="1:7">
      <c r="A57" s="1" t="str">
        <f t="shared" si="14"/>
        <v>2</v>
      </c>
      <c r="B57" s="3" t="str">
        <f t="shared" si="10"/>
        <v/>
      </c>
      <c r="C57" s="3" t="s">
        <v>1484</v>
      </c>
      <c r="D57" s="3" t="str">
        <f t="shared" si="11"/>
        <v/>
      </c>
      <c r="E57" s="3" t="str">
        <f t="shared" si="12"/>
        <v>nin_play_up_down_03</v>
      </c>
      <c r="F57" s="3" t="str">
        <f t="shared" si="13"/>
        <v xml:space="preserve">  &lt;Clip SoundPath="nin_play_up_down_03" /&gt;</v>
      </c>
      <c r="G57" s="3" t="s">
        <v>1529</v>
      </c>
    </row>
    <row r="58" spans="1:7">
      <c r="A58" s="1" t="str">
        <f t="shared" si="14"/>
        <v>2</v>
      </c>
      <c r="B58" s="3" t="str">
        <f t="shared" si="10"/>
        <v/>
      </c>
      <c r="C58" s="3" t="s">
        <v>1484</v>
      </c>
      <c r="D58" s="3" t="str">
        <f t="shared" si="11"/>
        <v/>
      </c>
      <c r="E58" s="3" t="str">
        <f t="shared" si="12"/>
        <v>nin_play_up_down_04</v>
      </c>
      <c r="F58" s="3" t="str">
        <f t="shared" si="13"/>
        <v xml:space="preserve">  &lt;Clip SoundPath="nin_play_up_down_04" /&gt;</v>
      </c>
      <c r="G58" s="3" t="s">
        <v>1530</v>
      </c>
    </row>
    <row r="59" spans="1:7">
      <c r="A59" s="1" t="str">
        <f t="shared" si="14"/>
        <v>2</v>
      </c>
      <c r="B59" s="3" t="str">
        <f t="shared" si="10"/>
        <v/>
      </c>
      <c r="C59" s="3" t="s">
        <v>1484</v>
      </c>
      <c r="D59" s="3" t="str">
        <f t="shared" si="11"/>
        <v/>
      </c>
      <c r="E59" s="3" t="str">
        <f t="shared" si="12"/>
        <v>nin_play_up_down_05</v>
      </c>
      <c r="F59" s="3" t="str">
        <f t="shared" si="13"/>
        <v xml:space="preserve">  &lt;Clip SoundPath="nin_play_up_down_05" /&gt;</v>
      </c>
      <c r="G59" s="3" t="s">
        <v>1531</v>
      </c>
    </row>
    <row r="60" spans="1:7">
      <c r="A60" s="1" t="str">
        <f t="shared" si="14"/>
        <v>3</v>
      </c>
      <c r="B60" s="3" t="str">
        <f t="shared" si="10"/>
        <v/>
      </c>
      <c r="C60" s="3" t="s">
        <v>1484</v>
      </c>
      <c r="D60" s="3" t="str">
        <f t="shared" si="11"/>
        <v/>
      </c>
      <c r="E60" s="3" t="str">
        <f t="shared" si="12"/>
        <v/>
      </c>
      <c r="F60" s="3" t="str">
        <f t="shared" si="13"/>
        <v>&lt;/Sound&gt;</v>
      </c>
      <c r="G60" s="3" t="s">
        <v>1488</v>
      </c>
    </row>
    <row r="61" spans="1:7">
      <c r="A61" s="1" t="str">
        <f t="shared" ref="A61:A87" si="15">IF(ISERROR(FIND("&lt;Sound",G61))=FALSE,"1",IF(ISERROR(FIND("&lt;Clip",G61))=FALSE,"2","3"))</f>
        <v>1</v>
      </c>
      <c r="B61" s="3" t="str">
        <f t="shared" si="10"/>
        <v>level_up_NINJI</v>
      </c>
      <c r="C61" s="3" t="s">
        <v>1484</v>
      </c>
      <c r="D61" s="3" t="str">
        <f t="shared" si="11"/>
        <v>小忍升级</v>
      </c>
      <c r="E61" s="3" t="str">
        <f t="shared" si="12"/>
        <v/>
      </c>
      <c r="F61" s="3" t="str">
        <f t="shared" si="13"/>
        <v>&lt;Sound Type="level_up_NINJI" Storage="Remote" Dec="小忍升级"&gt;</v>
      </c>
      <c r="G61" s="3" t="s">
        <v>1532</v>
      </c>
    </row>
    <row r="62" spans="1:7">
      <c r="A62" s="1" t="str">
        <f t="shared" si="15"/>
        <v>2</v>
      </c>
      <c r="B62" s="3" t="str">
        <f t="shared" si="10"/>
        <v/>
      </c>
      <c r="C62" s="3" t="s">
        <v>1484</v>
      </c>
      <c r="D62" s="3" t="str">
        <f t="shared" si="11"/>
        <v/>
      </c>
      <c r="E62" s="3" t="str">
        <f t="shared" si="12"/>
        <v>level_up_nin_01</v>
      </c>
      <c r="F62" s="3" t="str">
        <f t="shared" si="13"/>
        <v xml:space="preserve">  &lt;Clip SoundPath="level_up_nin_01" /&gt;</v>
      </c>
      <c r="G62" s="3" t="s">
        <v>1533</v>
      </c>
    </row>
    <row r="63" spans="1:7">
      <c r="A63" s="1" t="str">
        <f t="shared" si="15"/>
        <v>2</v>
      </c>
      <c r="B63" s="3" t="str">
        <f t="shared" si="10"/>
        <v/>
      </c>
      <c r="C63" s="3" t="s">
        <v>1484</v>
      </c>
      <c r="D63" s="3" t="str">
        <f t="shared" si="11"/>
        <v/>
      </c>
      <c r="E63" s="3" t="str">
        <f t="shared" si="12"/>
        <v>level_up_nin_02</v>
      </c>
      <c r="F63" s="3" t="str">
        <f t="shared" si="13"/>
        <v xml:space="preserve">  &lt;Clip SoundPath="level_up_nin_02" /&gt;</v>
      </c>
      <c r="G63" s="3" t="s">
        <v>1534</v>
      </c>
    </row>
    <row r="64" spans="1:7">
      <c r="A64" s="1" t="str">
        <f t="shared" si="15"/>
        <v>2</v>
      </c>
      <c r="B64" s="3" t="str">
        <f t="shared" si="10"/>
        <v/>
      </c>
      <c r="C64" s="3" t="s">
        <v>1484</v>
      </c>
      <c r="D64" s="3" t="str">
        <f t="shared" si="11"/>
        <v/>
      </c>
      <c r="E64" s="3" t="str">
        <f t="shared" si="12"/>
        <v>level_up_nin_03</v>
      </c>
      <c r="F64" s="3" t="str">
        <f t="shared" si="13"/>
        <v xml:space="preserve">  &lt;Clip SoundPath="level_up_nin_03" /&gt;</v>
      </c>
      <c r="G64" s="3" t="s">
        <v>1535</v>
      </c>
    </row>
    <row r="65" spans="1:7">
      <c r="A65" s="1" t="str">
        <f t="shared" si="15"/>
        <v>3</v>
      </c>
      <c r="B65" s="3" t="str">
        <f t="shared" si="10"/>
        <v/>
      </c>
      <c r="C65" s="3" t="s">
        <v>1484</v>
      </c>
      <c r="D65" s="3" t="str">
        <f t="shared" si="11"/>
        <v/>
      </c>
      <c r="E65" s="3" t="str">
        <f t="shared" si="12"/>
        <v/>
      </c>
      <c r="F65" s="3" t="str">
        <f t="shared" si="13"/>
        <v>&lt;/Sound&gt;</v>
      </c>
      <c r="G65" s="3" t="s">
        <v>1488</v>
      </c>
    </row>
    <row r="66" spans="1:7">
      <c r="A66" s="1" t="str">
        <f t="shared" si="15"/>
        <v>1</v>
      </c>
      <c r="B66" s="3" t="str">
        <f t="shared" si="10"/>
        <v>nim_chest_open_NINJI</v>
      </c>
      <c r="C66" s="3" t="s">
        <v>1484</v>
      </c>
      <c r="D66" s="3" t="str">
        <f t="shared" si="11"/>
        <v>小忍小生物宝箱</v>
      </c>
      <c r="E66" s="3" t="str">
        <f t="shared" si="12"/>
        <v/>
      </c>
      <c r="F66" s="3" t="str">
        <f t="shared" si="13"/>
        <v>&lt;Sound Type="nim_chest_open_NINJI" Storage="Remote" Dec="小忍小生物宝箱"&gt;</v>
      </c>
      <c r="G66" s="3" t="s">
        <v>1536</v>
      </c>
    </row>
    <row r="67" spans="1:7">
      <c r="A67" s="1" t="str">
        <f t="shared" si="15"/>
        <v>2</v>
      </c>
      <c r="B67" s="3" t="str">
        <f t="shared" si="10"/>
        <v/>
      </c>
      <c r="C67" s="3" t="s">
        <v>1484</v>
      </c>
      <c r="D67" s="3" t="str">
        <f t="shared" si="11"/>
        <v/>
      </c>
      <c r="E67" s="3" t="str">
        <f t="shared" si="12"/>
        <v>nim_chest_open_nin_01</v>
      </c>
      <c r="F67" s="3" t="str">
        <f t="shared" si="13"/>
        <v xml:space="preserve">  &lt;Clip SoundPath="nim_chest_open_nin_01" /&gt;</v>
      </c>
      <c r="G67" s="3" t="s">
        <v>1537</v>
      </c>
    </row>
    <row r="68" spans="1:7">
      <c r="A68" s="1" t="str">
        <f t="shared" si="15"/>
        <v>2</v>
      </c>
      <c r="B68" s="3" t="str">
        <f t="shared" si="10"/>
        <v/>
      </c>
      <c r="C68" s="3" t="s">
        <v>1484</v>
      </c>
      <c r="D68" s="3" t="str">
        <f t="shared" si="11"/>
        <v/>
      </c>
      <c r="E68" s="3" t="str">
        <f t="shared" si="12"/>
        <v>nim_chest_open_nin_02</v>
      </c>
      <c r="F68" s="3" t="str">
        <f t="shared" si="13"/>
        <v xml:space="preserve">  &lt;Clip SoundPath="nim_chest_open_nin_02" /&gt;</v>
      </c>
      <c r="G68" s="3" t="s">
        <v>1538</v>
      </c>
    </row>
    <row r="69" spans="1:7">
      <c r="A69" s="1" t="str">
        <f t="shared" si="15"/>
        <v>2</v>
      </c>
      <c r="B69" s="3" t="str">
        <f t="shared" si="10"/>
        <v/>
      </c>
      <c r="C69" s="3" t="s">
        <v>1484</v>
      </c>
      <c r="D69" s="3" t="str">
        <f t="shared" si="11"/>
        <v/>
      </c>
      <c r="E69" s="3" t="str">
        <f t="shared" si="12"/>
        <v>nim_chest_open_nin_03</v>
      </c>
      <c r="F69" s="3" t="str">
        <f t="shared" si="13"/>
        <v xml:space="preserve">  &lt;Clip SoundPath="nim_chest_open_nin_03" /&gt;</v>
      </c>
      <c r="G69" s="3" t="s">
        <v>1539</v>
      </c>
    </row>
    <row r="70" spans="1:7">
      <c r="A70" s="1" t="str">
        <f t="shared" si="15"/>
        <v>2</v>
      </c>
      <c r="B70" s="3" t="str">
        <f t="shared" si="10"/>
        <v/>
      </c>
      <c r="C70" s="3" t="s">
        <v>1484</v>
      </c>
      <c r="D70" s="3" t="str">
        <f t="shared" si="11"/>
        <v/>
      </c>
      <c r="E70" s="3" t="str">
        <f t="shared" si="12"/>
        <v>nim_chest_open_nin_04</v>
      </c>
      <c r="F70" s="3" t="str">
        <f t="shared" si="13"/>
        <v xml:space="preserve">  &lt;Clip SoundPath="nim_chest_open_nin_04" /&gt;</v>
      </c>
      <c r="G70" s="3" t="s">
        <v>1540</v>
      </c>
    </row>
    <row r="71" spans="1:7">
      <c r="A71" s="1" t="str">
        <f t="shared" si="15"/>
        <v>2</v>
      </c>
      <c r="B71" s="3" t="str">
        <f t="shared" si="10"/>
        <v/>
      </c>
      <c r="C71" s="3" t="s">
        <v>1484</v>
      </c>
      <c r="D71" s="3" t="str">
        <f t="shared" si="11"/>
        <v/>
      </c>
      <c r="E71" s="3" t="str">
        <f t="shared" si="12"/>
        <v>nim_chest_open_nin_05</v>
      </c>
      <c r="F71" s="3" t="str">
        <f t="shared" si="13"/>
        <v xml:space="preserve">  &lt;Clip SoundPath="nim_chest_open_nin_05" /&gt;</v>
      </c>
      <c r="G71" s="3" t="s">
        <v>1541</v>
      </c>
    </row>
    <row r="72" spans="1:7">
      <c r="A72" s="1" t="str">
        <f t="shared" si="15"/>
        <v>2</v>
      </c>
      <c r="B72" s="3" t="str">
        <f t="shared" si="10"/>
        <v/>
      </c>
      <c r="C72" s="3" t="s">
        <v>1484</v>
      </c>
      <c r="D72" s="3" t="str">
        <f t="shared" si="11"/>
        <v/>
      </c>
      <c r="E72" s="3" t="str">
        <f t="shared" si="12"/>
        <v>nim_chest_open_nin_06</v>
      </c>
      <c r="F72" s="3" t="str">
        <f t="shared" si="13"/>
        <v xml:space="preserve">  &lt;Clip SoundPath="nim_chest_open_nin_06" /&gt;</v>
      </c>
      <c r="G72" s="3" t="s">
        <v>1542</v>
      </c>
    </row>
    <row r="73" spans="1:7">
      <c r="A73" s="1" t="str">
        <f t="shared" si="15"/>
        <v>3</v>
      </c>
      <c r="B73" s="3" t="str">
        <f t="shared" si="10"/>
        <v/>
      </c>
      <c r="C73" s="3" t="s">
        <v>1484</v>
      </c>
      <c r="D73" s="3" t="str">
        <f t="shared" si="11"/>
        <v/>
      </c>
      <c r="E73" s="3" t="str">
        <f t="shared" si="12"/>
        <v/>
      </c>
      <c r="F73" s="3" t="str">
        <f t="shared" si="13"/>
        <v>&lt;/Sound&gt;</v>
      </c>
      <c r="G73" s="3" t="s">
        <v>1488</v>
      </c>
    </row>
    <row r="74" spans="1:7">
      <c r="A74" s="1" t="str">
        <f t="shared" si="15"/>
        <v>1</v>
      </c>
      <c r="B74" s="3" t="str">
        <f t="shared" si="10"/>
        <v>ninji_eat_act_loop</v>
      </c>
      <c r="C74" s="3" t="s">
        <v>1484</v>
      </c>
      <c r="D74" s="3" t="str">
        <f t="shared" si="11"/>
        <v>NINJI吃食物的音效</v>
      </c>
      <c r="E74" s="3" t="str">
        <f t="shared" si="12"/>
        <v/>
      </c>
      <c r="F74" s="3" t="str">
        <f t="shared" si="13"/>
        <v>&lt;Sound Type="ninji_eat_act_loop" Storage="Remote" Dec="NINJI吃食物的音效"&gt;</v>
      </c>
      <c r="G74" s="3" t="s">
        <v>1543</v>
      </c>
    </row>
    <row r="75" spans="1:7">
      <c r="A75" s="1" t="str">
        <f t="shared" si="15"/>
        <v>2</v>
      </c>
      <c r="B75" s="3" t="str">
        <f t="shared" si="10"/>
        <v/>
      </c>
      <c r="C75" s="3" t="s">
        <v>1484</v>
      </c>
      <c r="D75" s="3" t="str">
        <f t="shared" si="11"/>
        <v/>
      </c>
      <c r="E75" s="3" t="str">
        <f t="shared" si="12"/>
        <v>ninji_eat_act_loop</v>
      </c>
      <c r="F75" s="3" t="str">
        <f t="shared" si="13"/>
        <v xml:space="preserve">  &lt;Clip SoundPath="ninji_eat_act_loop" /&gt;</v>
      </c>
      <c r="G75" s="3" t="s">
        <v>1544</v>
      </c>
    </row>
    <row r="76" spans="1:7">
      <c r="A76" s="1" t="str">
        <f t="shared" si="15"/>
        <v>3</v>
      </c>
      <c r="B76" s="3" t="str">
        <f t="shared" si="10"/>
        <v/>
      </c>
      <c r="C76" s="3" t="s">
        <v>1484</v>
      </c>
      <c r="D76" s="3" t="str">
        <f t="shared" si="11"/>
        <v/>
      </c>
      <c r="E76" s="3" t="str">
        <f t="shared" si="12"/>
        <v/>
      </c>
      <c r="F76" s="3" t="str">
        <f t="shared" si="13"/>
        <v>&lt;/Sound&gt;</v>
      </c>
      <c r="G76" s="3" t="s">
        <v>1488</v>
      </c>
    </row>
    <row r="77" spans="1:7">
      <c r="A77" s="1" t="str">
        <f t="shared" si="15"/>
        <v>1</v>
      </c>
      <c r="B77" s="3" t="str">
        <f t="shared" si="10"/>
        <v>NINJI_eat_act_loop_after</v>
      </c>
      <c r="C77" s="3" t="s">
        <v>1484</v>
      </c>
      <c r="D77" s="3" t="str">
        <f t="shared" si="11"/>
        <v>MINJI吃完食物之后播放的随机音效</v>
      </c>
      <c r="E77" s="3" t="str">
        <f t="shared" si="12"/>
        <v/>
      </c>
      <c r="F77" s="3" t="str">
        <f t="shared" si="13"/>
        <v>&lt;Sound Type="NINJI_eat_act_loop_after" Storage="Remote" Dec="MINJI吃完食物之后播放的随机音效"&gt;</v>
      </c>
      <c r="G77" s="3" t="s">
        <v>1545</v>
      </c>
    </row>
    <row r="78" spans="1:7">
      <c r="A78" s="1" t="str">
        <f t="shared" si="15"/>
        <v>2</v>
      </c>
      <c r="B78" s="3" t="str">
        <f t="shared" si="10"/>
        <v/>
      </c>
      <c r="C78" s="3" t="s">
        <v>1484</v>
      </c>
      <c r="D78" s="3" t="str">
        <f t="shared" si="11"/>
        <v/>
      </c>
      <c r="E78" s="3" t="str">
        <f t="shared" si="12"/>
        <v>ninji_eat_act_01</v>
      </c>
      <c r="F78" s="3" t="str">
        <f t="shared" si="13"/>
        <v xml:space="preserve">  &lt;Clip SoundPath="ninji_eat_act_01" /&gt;</v>
      </c>
      <c r="G78" s="3" t="s">
        <v>1546</v>
      </c>
    </row>
    <row r="79" spans="1:7">
      <c r="A79" s="1" t="str">
        <f t="shared" si="15"/>
        <v>2</v>
      </c>
      <c r="B79" s="3" t="str">
        <f t="shared" si="10"/>
        <v/>
      </c>
      <c r="C79" s="3" t="s">
        <v>1484</v>
      </c>
      <c r="D79" s="3" t="str">
        <f t="shared" si="11"/>
        <v/>
      </c>
      <c r="E79" s="3" t="str">
        <f t="shared" si="12"/>
        <v>ninji_eat_act_02</v>
      </c>
      <c r="F79" s="3" t="str">
        <f t="shared" si="13"/>
        <v xml:space="preserve">  &lt;Clip SoundPath="ninji_eat_act_02" /&gt;</v>
      </c>
      <c r="G79" s="3" t="s">
        <v>1547</v>
      </c>
    </row>
    <row r="80" spans="1:7">
      <c r="A80" s="1" t="str">
        <f t="shared" si="15"/>
        <v>2</v>
      </c>
      <c r="B80" s="3" t="str">
        <f t="shared" si="10"/>
        <v/>
      </c>
      <c r="C80" s="3" t="s">
        <v>1484</v>
      </c>
      <c r="D80" s="3" t="str">
        <f t="shared" si="11"/>
        <v/>
      </c>
      <c r="E80" s="3" t="str">
        <f t="shared" si="12"/>
        <v>ninji_eat_act_03</v>
      </c>
      <c r="F80" s="3" t="str">
        <f t="shared" si="13"/>
        <v xml:space="preserve">  &lt;Clip SoundPath="ninji_eat_act_03" /&gt;</v>
      </c>
      <c r="G80" s="3" t="s">
        <v>1548</v>
      </c>
    </row>
    <row r="81" spans="1:7">
      <c r="A81" s="1" t="str">
        <f t="shared" si="15"/>
        <v>3</v>
      </c>
      <c r="B81" s="3" t="str">
        <f t="shared" si="10"/>
        <v/>
      </c>
      <c r="C81" s="3" t="s">
        <v>1484</v>
      </c>
      <c r="D81" s="3" t="str">
        <f t="shared" si="11"/>
        <v/>
      </c>
      <c r="E81" s="3" t="str">
        <f t="shared" si="12"/>
        <v/>
      </c>
      <c r="F81" s="3" t="str">
        <f t="shared" si="13"/>
        <v>&lt;/Sound&gt;</v>
      </c>
      <c r="G81" s="3" t="s">
        <v>1488</v>
      </c>
    </row>
    <row r="82" spans="1:7">
      <c r="A82" s="1" t="str">
        <f t="shared" si="15"/>
        <v>1</v>
      </c>
      <c r="B82" s="3" t="str">
        <f t="shared" si="10"/>
        <v>ninji_eat_full_loop</v>
      </c>
      <c r="C82" s="3" t="s">
        <v>1484</v>
      </c>
      <c r="D82" s="3" t="str">
        <f t="shared" si="11"/>
        <v>NINJI吃饱了的音效</v>
      </c>
      <c r="E82" s="3" t="str">
        <f t="shared" si="12"/>
        <v/>
      </c>
      <c r="F82" s="3" t="str">
        <f t="shared" si="13"/>
        <v>&lt;Sound Type="ninji_eat_full_loop" Storage="Remote" Dec="NINJI吃饱了的音效"&gt;</v>
      </c>
      <c r="G82" s="3" t="s">
        <v>1549</v>
      </c>
    </row>
    <row r="83" spans="1:7">
      <c r="A83" s="1" t="str">
        <f t="shared" si="15"/>
        <v>2</v>
      </c>
      <c r="B83" s="3" t="str">
        <f t="shared" si="10"/>
        <v/>
      </c>
      <c r="C83" s="3" t="s">
        <v>1484</v>
      </c>
      <c r="D83" s="3" t="str">
        <f t="shared" si="11"/>
        <v/>
      </c>
      <c r="E83" s="3" t="str">
        <f t="shared" si="12"/>
        <v>ninji_eat_full_loop</v>
      </c>
      <c r="F83" s="3" t="str">
        <f t="shared" si="13"/>
        <v xml:space="preserve">  &lt;Clip SoundPath="ninji_eat_full_loop" /&gt;</v>
      </c>
      <c r="G83" s="3" t="s">
        <v>1550</v>
      </c>
    </row>
    <row r="84" spans="1:7">
      <c r="A84" s="1" t="str">
        <f t="shared" si="15"/>
        <v>3</v>
      </c>
      <c r="B84" s="3" t="str">
        <f t="shared" si="10"/>
        <v/>
      </c>
      <c r="C84" s="3" t="s">
        <v>1484</v>
      </c>
      <c r="D84" s="3" t="str">
        <f t="shared" si="11"/>
        <v/>
      </c>
      <c r="E84" s="3" t="str">
        <f t="shared" si="12"/>
        <v/>
      </c>
      <c r="F84" s="3" t="str">
        <f t="shared" si="13"/>
        <v>&lt;/Sound&gt;</v>
      </c>
      <c r="G84" s="3" t="s">
        <v>1488</v>
      </c>
    </row>
    <row r="85" spans="1:7">
      <c r="A85" s="1" t="str">
        <f t="shared" si="15"/>
        <v>1</v>
      </c>
      <c r="B85" s="3" t="str">
        <f t="shared" si="10"/>
        <v>ninji_eat_satisfaction</v>
      </c>
      <c r="C85" s="3" t="s">
        <v>1484</v>
      </c>
      <c r="D85" s="3" t="str">
        <f t="shared" si="11"/>
        <v>NINJI吃满意的音效</v>
      </c>
      <c r="E85" s="3" t="str">
        <f t="shared" si="12"/>
        <v/>
      </c>
      <c r="F85" s="3" t="str">
        <f t="shared" si="13"/>
        <v>&lt;Sound Type="ninji_eat_satisfaction" Storage="Remote" Dec="NINJI吃满意的音效"&gt;</v>
      </c>
      <c r="G85" s="3" t="s">
        <v>1551</v>
      </c>
    </row>
    <row r="86" spans="1:7">
      <c r="A86" s="1" t="str">
        <f t="shared" si="15"/>
        <v>2</v>
      </c>
      <c r="B86" s="3" t="str">
        <f t="shared" si="10"/>
        <v/>
      </c>
      <c r="C86" s="3" t="s">
        <v>1484</v>
      </c>
      <c r="D86" s="3" t="str">
        <f t="shared" si="11"/>
        <v/>
      </c>
      <c r="E86" s="3" t="str">
        <f t="shared" si="12"/>
        <v>ninji_eat_satisfaction</v>
      </c>
      <c r="F86" s="3" t="str">
        <f t="shared" si="13"/>
        <v xml:space="preserve">  &lt;Clip SoundPath="ninji_eat_satisfaction" /&gt;</v>
      </c>
      <c r="G86" s="3" t="s">
        <v>1552</v>
      </c>
    </row>
    <row r="87" spans="1:7">
      <c r="A87" s="1" t="str">
        <f t="shared" si="15"/>
        <v>3</v>
      </c>
      <c r="B87" s="3" t="str">
        <f t="shared" si="10"/>
        <v/>
      </c>
      <c r="C87" s="3" t="s">
        <v>1484</v>
      </c>
      <c r="D87" s="3" t="str">
        <f t="shared" si="11"/>
        <v/>
      </c>
      <c r="E87" s="3" t="str">
        <f t="shared" si="12"/>
        <v/>
      </c>
      <c r="F87" s="3" t="str">
        <f t="shared" si="13"/>
        <v>&lt;/Sound&gt;</v>
      </c>
      <c r="G87" s="3" t="s">
        <v>1488</v>
      </c>
    </row>
    <row r="88" spans="1:7">
      <c r="A88" s="1" t="str">
        <f t="shared" si="14"/>
        <v>3</v>
      </c>
      <c r="B88" s="3" t="str">
        <f t="shared" si="10"/>
        <v/>
      </c>
      <c r="C88" s="3" t="s">
        <v>1484</v>
      </c>
      <c r="D88" s="3" t="str">
        <f t="shared" si="11"/>
        <v/>
      </c>
      <c r="E88" s="3" t="str">
        <f t="shared" si="12"/>
        <v/>
      </c>
      <c r="F88" s="3" t="str">
        <f t="shared" si="13"/>
        <v>&lt;!--========Sansa语音========--&gt;</v>
      </c>
      <c r="G88" s="3" t="s">
        <v>1553</v>
      </c>
    </row>
    <row r="89" spans="1:7">
      <c r="A89" s="1" t="str">
        <f t="shared" si="14"/>
        <v>1</v>
      </c>
      <c r="B89" s="3" t="str">
        <f t="shared" si="10"/>
        <v>san_level_end_01</v>
      </c>
      <c r="C89" s="3" t="s">
        <v>1484</v>
      </c>
      <c r="D89" s="3" t="str">
        <f t="shared" si="11"/>
        <v/>
      </c>
      <c r="E89" s="3" t="str">
        <f t="shared" si="12"/>
        <v/>
      </c>
      <c r="F89" s="3" t="str">
        <f t="shared" si="13"/>
        <v>&lt;Sound Type="san_level_end_01" Storage="Remote" Dec=""&gt;</v>
      </c>
      <c r="G89" s="3" t="s">
        <v>1554</v>
      </c>
    </row>
    <row r="90" spans="1:7">
      <c r="A90" s="1" t="str">
        <f t="shared" si="14"/>
        <v>2</v>
      </c>
      <c r="B90" s="3" t="str">
        <f t="shared" si="10"/>
        <v/>
      </c>
      <c r="C90" s="3" t="s">
        <v>1484</v>
      </c>
      <c r="D90" s="3" t="str">
        <f t="shared" si="11"/>
        <v/>
      </c>
      <c r="E90" s="3" t="str">
        <f t="shared" si="12"/>
        <v>san_level_end_01</v>
      </c>
      <c r="F90" s="3" t="str">
        <f t="shared" si="13"/>
        <v xml:space="preserve">  &lt;Clip SoundPath="san_level_end_01" /&gt;</v>
      </c>
      <c r="G90" s="3" t="s">
        <v>1555</v>
      </c>
    </row>
    <row r="91" spans="1:7">
      <c r="A91" s="1" t="str">
        <f t="shared" si="14"/>
        <v>3</v>
      </c>
      <c r="B91" s="3" t="str">
        <f t="shared" si="10"/>
        <v/>
      </c>
      <c r="C91" s="3" t="s">
        <v>1484</v>
      </c>
      <c r="D91" s="3" t="str">
        <f t="shared" si="11"/>
        <v/>
      </c>
      <c r="E91" s="3" t="str">
        <f t="shared" si="12"/>
        <v/>
      </c>
      <c r="F91" s="3" t="str">
        <f t="shared" si="13"/>
        <v>&lt;/Sound&gt;</v>
      </c>
      <c r="G91" s="3" t="s">
        <v>1488</v>
      </c>
    </row>
    <row r="92" spans="1:7">
      <c r="A92" s="1" t="str">
        <f t="shared" si="14"/>
        <v>1</v>
      </c>
      <c r="B92" s="3" t="str">
        <f t="shared" si="10"/>
        <v>san_hello_01</v>
      </c>
      <c r="C92" s="3" t="s">
        <v>1484</v>
      </c>
      <c r="D92" s="3" t="str">
        <f t="shared" si="11"/>
        <v/>
      </c>
      <c r="E92" s="3" t="str">
        <f t="shared" si="12"/>
        <v/>
      </c>
      <c r="F92" s="3" t="str">
        <f t="shared" si="13"/>
        <v>&lt;Sound Type="san_hello_01" Storage="Remote" Dec=""&gt;</v>
      </c>
      <c r="G92" s="3" t="s">
        <v>1556</v>
      </c>
    </row>
    <row r="93" spans="1:7">
      <c r="A93" s="1" t="str">
        <f t="shared" si="14"/>
        <v>2</v>
      </c>
      <c r="B93" s="3" t="str">
        <f t="shared" si="10"/>
        <v/>
      </c>
      <c r="C93" s="3" t="s">
        <v>1484</v>
      </c>
      <c r="D93" s="3" t="str">
        <f t="shared" si="11"/>
        <v/>
      </c>
      <c r="E93" s="3" t="str">
        <f t="shared" si="12"/>
        <v>san_hello_01</v>
      </c>
      <c r="F93" s="3" t="str">
        <f t="shared" si="13"/>
        <v xml:space="preserve">  &lt;Clip SoundPath="san_hello_01" /&gt;</v>
      </c>
      <c r="G93" s="3" t="s">
        <v>1557</v>
      </c>
    </row>
    <row r="94" spans="1:7">
      <c r="A94" s="1" t="str">
        <f t="shared" si="14"/>
        <v>3</v>
      </c>
      <c r="B94" s="3" t="str">
        <f t="shared" si="10"/>
        <v/>
      </c>
      <c r="C94" s="3" t="s">
        <v>1484</v>
      </c>
      <c r="D94" s="3" t="str">
        <f t="shared" si="11"/>
        <v/>
      </c>
      <c r="E94" s="3" t="str">
        <f t="shared" si="12"/>
        <v/>
      </c>
      <c r="F94" s="3" t="str">
        <f t="shared" si="13"/>
        <v>&lt;/Sound&gt;</v>
      </c>
      <c r="G94" s="3" t="s">
        <v>1488</v>
      </c>
    </row>
    <row r="95" spans="1:7">
      <c r="A95" s="1" t="str">
        <f t="shared" si="14"/>
        <v>1</v>
      </c>
      <c r="B95" s="3" t="str">
        <f t="shared" si="10"/>
        <v>san_sleep_begin_01</v>
      </c>
      <c r="C95" s="3" t="s">
        <v>1484</v>
      </c>
      <c r="D95" s="3" t="str">
        <f t="shared" si="11"/>
        <v/>
      </c>
      <c r="E95" s="3" t="str">
        <f t="shared" si="12"/>
        <v/>
      </c>
      <c r="F95" s="3" t="str">
        <f t="shared" si="13"/>
        <v>&lt;Sound Type="san_sleep_begin_01" Storage="Remote" Dec=""&gt;</v>
      </c>
      <c r="G95" s="3" t="s">
        <v>1558</v>
      </c>
    </row>
    <row r="96" spans="1:7">
      <c r="A96" s="1" t="str">
        <f t="shared" si="14"/>
        <v>2</v>
      </c>
      <c r="B96" s="3" t="str">
        <f t="shared" si="10"/>
        <v/>
      </c>
      <c r="C96" s="3" t="s">
        <v>1484</v>
      </c>
      <c r="D96" s="3" t="str">
        <f t="shared" si="11"/>
        <v/>
      </c>
      <c r="E96" s="3" t="str">
        <f t="shared" si="12"/>
        <v>san_nod_01_01</v>
      </c>
      <c r="F96" s="3" t="str">
        <f t="shared" si="13"/>
        <v xml:space="preserve">  &lt;Clip SoundPath="san_nod_01_01" /&gt;</v>
      </c>
      <c r="G96" s="3" t="s">
        <v>1559</v>
      </c>
    </row>
    <row r="97" spans="1:7">
      <c r="A97" s="1" t="str">
        <f t="shared" si="14"/>
        <v>2</v>
      </c>
      <c r="B97" s="3" t="str">
        <f t="shared" si="10"/>
        <v/>
      </c>
      <c r="C97" s="3" t="s">
        <v>1484</v>
      </c>
      <c r="D97" s="3" t="str">
        <f t="shared" si="11"/>
        <v/>
      </c>
      <c r="E97" s="3" t="str">
        <f t="shared" si="12"/>
        <v>san_nod_01_02</v>
      </c>
      <c r="F97" s="3" t="str">
        <f t="shared" si="13"/>
        <v xml:space="preserve">  &lt;Clip SoundPath="san_nod_01_02" /&gt;</v>
      </c>
      <c r="G97" s="3" t="s">
        <v>1560</v>
      </c>
    </row>
    <row r="98" spans="1:7">
      <c r="A98" s="1" t="str">
        <f t="shared" si="14"/>
        <v>2</v>
      </c>
      <c r="B98" s="3" t="str">
        <f t="shared" si="10"/>
        <v/>
      </c>
      <c r="C98" s="3" t="s">
        <v>1484</v>
      </c>
      <c r="D98" s="3" t="str">
        <f t="shared" si="11"/>
        <v/>
      </c>
      <c r="E98" s="3" t="str">
        <f t="shared" si="12"/>
        <v>san_nod_01_03</v>
      </c>
      <c r="F98" s="3" t="str">
        <f t="shared" si="13"/>
        <v xml:space="preserve">  &lt;Clip SoundPath="san_nod_01_03" /&gt;</v>
      </c>
      <c r="G98" s="3" t="s">
        <v>1561</v>
      </c>
    </row>
    <row r="99" spans="1:7">
      <c r="A99" s="1" t="str">
        <f t="shared" si="14"/>
        <v>3</v>
      </c>
      <c r="B99" s="3" t="str">
        <f t="shared" si="10"/>
        <v/>
      </c>
      <c r="C99" s="3" t="s">
        <v>1484</v>
      </c>
      <c r="D99" s="3" t="str">
        <f t="shared" si="11"/>
        <v/>
      </c>
      <c r="E99" s="3" t="str">
        <f t="shared" si="12"/>
        <v/>
      </c>
      <c r="F99" s="3" t="str">
        <f t="shared" si="13"/>
        <v>&lt;/Sound&gt;</v>
      </c>
      <c r="G99" s="3" t="s">
        <v>1488</v>
      </c>
    </row>
    <row r="100" spans="1:7">
      <c r="A100" s="1" t="str">
        <f t="shared" si="14"/>
        <v>1</v>
      </c>
      <c r="B100" s="3" t="str">
        <f t="shared" si="10"/>
        <v>san_friend_search_01</v>
      </c>
      <c r="C100" s="3" t="s">
        <v>1484</v>
      </c>
      <c r="D100" s="3" t="str">
        <f t="shared" si="11"/>
        <v/>
      </c>
      <c r="E100" s="3" t="str">
        <f t="shared" si="12"/>
        <v/>
      </c>
      <c r="F100" s="3" t="str">
        <f t="shared" si="13"/>
        <v>&lt;Sound Type="san_friend_search_01" Storage="Remote" Dec=""&gt;</v>
      </c>
      <c r="G100" s="3" t="s">
        <v>1562</v>
      </c>
    </row>
    <row r="101" spans="1:7">
      <c r="A101" s="1" t="str">
        <f t="shared" si="14"/>
        <v>2</v>
      </c>
      <c r="B101" s="3" t="str">
        <f t="shared" si="10"/>
        <v/>
      </c>
      <c r="C101" s="3" t="s">
        <v>1484</v>
      </c>
      <c r="D101" s="3" t="str">
        <f t="shared" si="11"/>
        <v/>
      </c>
      <c r="E101" s="3" t="str">
        <f t="shared" si="12"/>
        <v>san_friend_search_01</v>
      </c>
      <c r="F101" s="3" t="str">
        <f t="shared" si="13"/>
        <v xml:space="preserve">  &lt;Clip SoundPath="san_friend_search_01" /&gt;</v>
      </c>
      <c r="G101" s="3" t="s">
        <v>1563</v>
      </c>
    </row>
    <row r="102" spans="1:7">
      <c r="A102" s="1" t="str">
        <f t="shared" si="14"/>
        <v>3</v>
      </c>
      <c r="B102" s="3" t="str">
        <f t="shared" si="10"/>
        <v/>
      </c>
      <c r="C102" s="3" t="s">
        <v>1484</v>
      </c>
      <c r="D102" s="3" t="str">
        <f t="shared" si="11"/>
        <v/>
      </c>
      <c r="E102" s="3" t="str">
        <f t="shared" si="12"/>
        <v/>
      </c>
      <c r="F102" s="3" t="str">
        <f t="shared" si="13"/>
        <v>&lt;/Sound&gt;</v>
      </c>
      <c r="G102" s="3" t="s">
        <v>1488</v>
      </c>
    </row>
    <row r="103" spans="1:7">
      <c r="A103" s="1" t="str">
        <f t="shared" si="14"/>
        <v>1</v>
      </c>
      <c r="B103" s="3" t="str">
        <f t="shared" si="10"/>
        <v>san_friend_host_01</v>
      </c>
      <c r="C103" s="3" t="s">
        <v>1484</v>
      </c>
      <c r="D103" s="3" t="str">
        <f t="shared" si="11"/>
        <v/>
      </c>
      <c r="E103" s="3" t="str">
        <f t="shared" si="12"/>
        <v/>
      </c>
      <c r="F103" s="3" t="str">
        <f t="shared" si="13"/>
        <v>&lt;Sound Type="san_friend_host_01" Storage="Remote" Dec=""&gt;</v>
      </c>
      <c r="G103" s="3" t="s">
        <v>1564</v>
      </c>
    </row>
    <row r="104" spans="1:7">
      <c r="A104" s="1" t="str">
        <f t="shared" si="14"/>
        <v>2</v>
      </c>
      <c r="B104" s="3" t="str">
        <f t="shared" si="10"/>
        <v/>
      </c>
      <c r="C104" s="3" t="s">
        <v>1484</v>
      </c>
      <c r="D104" s="3" t="str">
        <f t="shared" si="11"/>
        <v/>
      </c>
      <c r="E104" s="3" t="str">
        <f t="shared" si="12"/>
        <v>san_friend_host_01</v>
      </c>
      <c r="F104" s="3" t="str">
        <f t="shared" si="13"/>
        <v xml:space="preserve">  &lt;Clip SoundPath="san_friend_host_01" /&gt;</v>
      </c>
      <c r="G104" s="3" t="s">
        <v>1565</v>
      </c>
    </row>
    <row r="105" spans="1:7">
      <c r="A105" s="1" t="str">
        <f t="shared" si="14"/>
        <v>3</v>
      </c>
      <c r="B105" s="3" t="str">
        <f t="shared" si="10"/>
        <v/>
      </c>
      <c r="C105" s="3" t="s">
        <v>1484</v>
      </c>
      <c r="D105" s="3" t="str">
        <f t="shared" si="11"/>
        <v/>
      </c>
      <c r="E105" s="3" t="str">
        <f t="shared" si="12"/>
        <v/>
      </c>
      <c r="F105" s="3" t="str">
        <f t="shared" si="13"/>
        <v>&lt;/Sound&gt;</v>
      </c>
      <c r="G105" s="3" t="s">
        <v>1488</v>
      </c>
    </row>
    <row r="106" spans="1:7">
      <c r="A106" s="1" t="str">
        <f t="shared" si="14"/>
        <v>1</v>
      </c>
      <c r="B106" s="3" t="str">
        <f t="shared" si="10"/>
        <v>san_friend_guest_01</v>
      </c>
      <c r="C106" s="3" t="s">
        <v>1484</v>
      </c>
      <c r="D106" s="3" t="str">
        <f t="shared" si="11"/>
        <v/>
      </c>
      <c r="E106" s="3" t="str">
        <f t="shared" si="12"/>
        <v/>
      </c>
      <c r="F106" s="3" t="str">
        <f t="shared" si="13"/>
        <v>&lt;Sound Type="san_friend_guest_01" Storage="Remote" Dec=""&gt;</v>
      </c>
      <c r="G106" s="3" t="s">
        <v>1566</v>
      </c>
    </row>
    <row r="107" spans="1:7">
      <c r="A107" s="1" t="str">
        <f t="shared" si="14"/>
        <v>2</v>
      </c>
      <c r="B107" s="3" t="str">
        <f t="shared" si="10"/>
        <v/>
      </c>
      <c r="C107" s="3" t="s">
        <v>1484</v>
      </c>
      <c r="D107" s="3" t="str">
        <f t="shared" si="11"/>
        <v/>
      </c>
      <c r="E107" s="3" t="str">
        <f t="shared" si="12"/>
        <v>san_friend_guest_01</v>
      </c>
      <c r="F107" s="3" t="str">
        <f t="shared" si="13"/>
        <v xml:space="preserve">  &lt;Clip SoundPath="san_friend_guest_01" /&gt;</v>
      </c>
      <c r="G107" s="3" t="s">
        <v>1567</v>
      </c>
    </row>
    <row r="108" spans="1:7">
      <c r="A108" s="1" t="str">
        <f t="shared" si="14"/>
        <v>3</v>
      </c>
      <c r="B108" s="3" t="str">
        <f t="shared" si="10"/>
        <v/>
      </c>
      <c r="C108" s="3" t="s">
        <v>1484</v>
      </c>
      <c r="D108" s="3" t="str">
        <f t="shared" si="11"/>
        <v/>
      </c>
      <c r="E108" s="3" t="str">
        <f t="shared" si="12"/>
        <v/>
      </c>
      <c r="F108" s="3" t="str">
        <f t="shared" si="13"/>
        <v>&lt;/Sound&gt;</v>
      </c>
      <c r="G108" s="3" t="s">
        <v>1488</v>
      </c>
    </row>
    <row r="109" spans="1:7">
      <c r="A109" s="1" t="str">
        <f t="shared" si="14"/>
        <v>1</v>
      </c>
      <c r="B109" s="3" t="str">
        <f t="shared" si="10"/>
        <v>san_friend_guest_out_01</v>
      </c>
      <c r="C109" s="3" t="s">
        <v>1484</v>
      </c>
      <c r="D109" s="3" t="str">
        <f t="shared" si="11"/>
        <v/>
      </c>
      <c r="E109" s="3" t="str">
        <f t="shared" si="12"/>
        <v/>
      </c>
      <c r="F109" s="3" t="str">
        <f t="shared" si="13"/>
        <v>&lt;Sound Type="san_friend_guest_out_01" Storage="Remote" Dec=""&gt;</v>
      </c>
      <c r="G109" s="3" t="s">
        <v>1568</v>
      </c>
    </row>
    <row r="110" spans="1:7">
      <c r="A110" s="1" t="str">
        <f t="shared" si="14"/>
        <v>2</v>
      </c>
      <c r="B110" s="3" t="str">
        <f t="shared" ref="B110:B167" si="16">IF(ISERROR(FIND("&lt;Sound",G110))=FALSE,MID(G110,FIND("Type=""",G110)+6,IF(ISERROR(FIND("Des=",G110))=FALSE,FIND("Des=",G110),FIND("""&gt;",G110))-FIND("Type=""",G110)-IF(ISERROR(FIND("Des=",G110))=FALSE,8,6)),"")</f>
        <v/>
      </c>
      <c r="C110" s="3" t="s">
        <v>1484</v>
      </c>
      <c r="D110" s="3" t="str">
        <f t="shared" ref="D110:D167" si="17">IF(ISERROR(FIND("Des=",G110))=FALSE,MID(G110,FIND("Des=""",G110)+5,FIND("""&gt;",G110)-FIND("Des=""",G110)-5),"")</f>
        <v/>
      </c>
      <c r="E110" s="3" t="str">
        <f t="shared" ref="E110:E167" si="18">IF(ISERROR(FIND("&lt;Clip",G110))=FALSE,MID(G110,FIND("SoundPath=""",G110)+11,FIND(""" /&gt;",G110)-FIND("SoundPath=""",G110)-11),"")</f>
        <v>san_friend_guest_out_01</v>
      </c>
      <c r="F110" s="3" t="str">
        <f t="shared" ref="F110:F167" si="19">IF(A110="1","&lt;Sound Type="""&amp;B110&amp;""" Storage="""&amp;C110&amp;""" Dec="""&amp;D110&amp;"""&gt;",IF(A110="2","  &lt;Clip SoundPath="""&amp;E110&amp;""" /&gt;",IF(A110="3",G110,"")))</f>
        <v xml:space="preserve">  &lt;Clip SoundPath="san_friend_guest_out_01" /&gt;</v>
      </c>
      <c r="G110" s="3" t="s">
        <v>1569</v>
      </c>
    </row>
    <row r="111" spans="1:7">
      <c r="A111" s="1" t="str">
        <f t="shared" si="14"/>
        <v>3</v>
      </c>
      <c r="B111" s="3" t="str">
        <f t="shared" si="16"/>
        <v/>
      </c>
      <c r="C111" s="3" t="s">
        <v>1484</v>
      </c>
      <c r="D111" s="3" t="str">
        <f t="shared" si="17"/>
        <v/>
      </c>
      <c r="E111" s="3" t="str">
        <f t="shared" si="18"/>
        <v/>
      </c>
      <c r="F111" s="3" t="str">
        <f t="shared" si="19"/>
        <v>&lt;/Sound&gt;</v>
      </c>
      <c r="G111" s="3" t="s">
        <v>1488</v>
      </c>
    </row>
    <row r="112" spans="1:7">
      <c r="A112" s="1" t="str">
        <f t="shared" si="14"/>
        <v>1</v>
      </c>
      <c r="B112" s="3" t="str">
        <f t="shared" si="16"/>
        <v>san_friend_guest_back_01</v>
      </c>
      <c r="C112" s="3" t="s">
        <v>1484</v>
      </c>
      <c r="D112" s="3" t="str">
        <f t="shared" si="17"/>
        <v/>
      </c>
      <c r="E112" s="3" t="str">
        <f t="shared" si="18"/>
        <v/>
      </c>
      <c r="F112" s="3" t="str">
        <f t="shared" si="19"/>
        <v>&lt;Sound Type="san_friend_guest_back_01" Storage="Remote" Dec=""&gt;</v>
      </c>
      <c r="G112" s="3" t="s">
        <v>1570</v>
      </c>
    </row>
    <row r="113" spans="1:7">
      <c r="A113" s="1" t="str">
        <f t="shared" si="14"/>
        <v>2</v>
      </c>
      <c r="B113" s="3" t="str">
        <f t="shared" si="16"/>
        <v/>
      </c>
      <c r="C113" s="3" t="s">
        <v>1484</v>
      </c>
      <c r="D113" s="3" t="str">
        <f t="shared" si="17"/>
        <v/>
      </c>
      <c r="E113" s="3" t="str">
        <f t="shared" si="18"/>
        <v>san_friend_guest_back_01</v>
      </c>
      <c r="F113" s="3" t="str">
        <f t="shared" si="19"/>
        <v xml:space="preserve">  &lt;Clip SoundPath="san_friend_guest_back_01" /&gt;</v>
      </c>
      <c r="G113" s="3" t="s">
        <v>1571</v>
      </c>
    </row>
    <row r="114" spans="1:7">
      <c r="A114" s="1" t="str">
        <f t="shared" si="14"/>
        <v>3</v>
      </c>
      <c r="B114" s="3" t="str">
        <f t="shared" si="16"/>
        <v/>
      </c>
      <c r="C114" s="3" t="s">
        <v>1484</v>
      </c>
      <c r="D114" s="3" t="str">
        <f t="shared" si="17"/>
        <v/>
      </c>
      <c r="E114" s="3" t="str">
        <f t="shared" si="18"/>
        <v/>
      </c>
      <c r="F114" s="3" t="str">
        <f t="shared" si="19"/>
        <v>&lt;/Sound&gt;</v>
      </c>
      <c r="G114" s="3" t="s">
        <v>1488</v>
      </c>
    </row>
    <row r="115" spans="1:7">
      <c r="A115" s="1" t="str">
        <f t="shared" si="14"/>
        <v>1</v>
      </c>
      <c r="B115" s="3" t="str">
        <f t="shared" si="16"/>
        <v>san_friend_fail_01</v>
      </c>
      <c r="C115" s="3" t="s">
        <v>1484</v>
      </c>
      <c r="D115" s="3" t="str">
        <f t="shared" si="17"/>
        <v/>
      </c>
      <c r="E115" s="3" t="str">
        <f t="shared" si="18"/>
        <v/>
      </c>
      <c r="F115" s="3" t="str">
        <f t="shared" si="19"/>
        <v>&lt;Sound Type="san_friend_fail_01" Storage="Remote" Dec=""&gt;</v>
      </c>
      <c r="G115" s="3" t="s">
        <v>1572</v>
      </c>
    </row>
    <row r="116" spans="1:7">
      <c r="A116" s="1" t="str">
        <f t="shared" si="14"/>
        <v>2</v>
      </c>
      <c r="B116" s="3" t="str">
        <f t="shared" si="16"/>
        <v/>
      </c>
      <c r="C116" s="3" t="s">
        <v>1484</v>
      </c>
      <c r="D116" s="3" t="str">
        <f t="shared" si="17"/>
        <v/>
      </c>
      <c r="E116" s="3" t="str">
        <f t="shared" si="18"/>
        <v>san_friend_fail_01</v>
      </c>
      <c r="F116" s="3" t="str">
        <f t="shared" si="19"/>
        <v xml:space="preserve">  &lt;Clip SoundPath="san_friend_fail_01" /&gt;</v>
      </c>
      <c r="G116" s="3" t="s">
        <v>1573</v>
      </c>
    </row>
    <row r="117" spans="1:7">
      <c r="A117" s="1" t="str">
        <f t="shared" si="14"/>
        <v>3</v>
      </c>
      <c r="B117" s="3" t="str">
        <f t="shared" si="16"/>
        <v/>
      </c>
      <c r="C117" s="3" t="s">
        <v>1484</v>
      </c>
      <c r="D117" s="3" t="str">
        <f t="shared" si="17"/>
        <v/>
      </c>
      <c r="E117" s="3" t="str">
        <f t="shared" si="18"/>
        <v/>
      </c>
      <c r="F117" s="3" t="str">
        <f t="shared" si="19"/>
        <v>&lt;/Sound&gt;</v>
      </c>
      <c r="G117" s="3" t="s">
        <v>1488</v>
      </c>
    </row>
    <row r="118" spans="1:7">
      <c r="A118" s="1" t="str">
        <f t="shared" si="14"/>
        <v>1</v>
      </c>
      <c r="B118" s="3" t="str">
        <f t="shared" si="16"/>
        <v>san_sleep_end_01</v>
      </c>
      <c r="C118" s="3" t="s">
        <v>1484</v>
      </c>
      <c r="D118" s="3" t="str">
        <f t="shared" si="17"/>
        <v/>
      </c>
      <c r="E118" s="3" t="str">
        <f t="shared" si="18"/>
        <v/>
      </c>
      <c r="F118" s="3" t="str">
        <f t="shared" si="19"/>
        <v>&lt;Sound Type="san_sleep_end_01" Storage="Remote" Dec=""&gt;</v>
      </c>
      <c r="G118" s="3" t="s">
        <v>1574</v>
      </c>
    </row>
    <row r="119" spans="1:7">
      <c r="A119" s="1" t="str">
        <f t="shared" si="14"/>
        <v>2</v>
      </c>
      <c r="B119" s="3" t="str">
        <f t="shared" si="16"/>
        <v/>
      </c>
      <c r="C119" s="3" t="s">
        <v>1484</v>
      </c>
      <c r="D119" s="3" t="str">
        <f t="shared" si="17"/>
        <v/>
      </c>
      <c r="E119" s="3" t="str">
        <f t="shared" si="18"/>
        <v>san_morning_01_01</v>
      </c>
      <c r="F119" s="3" t="str">
        <f t="shared" si="19"/>
        <v xml:space="preserve">  &lt;Clip SoundPath="san_morning_01_01" /&gt;</v>
      </c>
      <c r="G119" s="3" t="s">
        <v>1575</v>
      </c>
    </row>
    <row r="120" spans="1:7">
      <c r="A120" s="1" t="str">
        <f t="shared" si="14"/>
        <v>2</v>
      </c>
      <c r="B120" s="3" t="str">
        <f t="shared" si="16"/>
        <v/>
      </c>
      <c r="C120" s="3" t="s">
        <v>1484</v>
      </c>
      <c r="D120" s="3" t="str">
        <f t="shared" si="17"/>
        <v/>
      </c>
      <c r="E120" s="3" t="str">
        <f t="shared" si="18"/>
        <v>san_morning_01_02</v>
      </c>
      <c r="F120" s="3" t="str">
        <f t="shared" si="19"/>
        <v xml:space="preserve">  &lt;Clip SoundPath="san_morning_01_02" /&gt;</v>
      </c>
      <c r="G120" s="3" t="s">
        <v>1576</v>
      </c>
    </row>
    <row r="121" spans="1:7">
      <c r="A121" s="1" t="str">
        <f t="shared" si="14"/>
        <v>2</v>
      </c>
      <c r="B121" s="3" t="str">
        <f t="shared" si="16"/>
        <v/>
      </c>
      <c r="C121" s="3" t="s">
        <v>1484</v>
      </c>
      <c r="D121" s="3" t="str">
        <f t="shared" si="17"/>
        <v/>
      </c>
      <c r="E121" s="3" t="str">
        <f t="shared" si="18"/>
        <v>san_morning_01_03</v>
      </c>
      <c r="F121" s="3" t="str">
        <f t="shared" si="19"/>
        <v xml:space="preserve">  &lt;Clip SoundPath="san_morning_01_03" /&gt;</v>
      </c>
      <c r="G121" s="3" t="s">
        <v>1577</v>
      </c>
    </row>
    <row r="122" spans="1:7">
      <c r="A122" s="1" t="str">
        <f t="shared" si="14"/>
        <v>2</v>
      </c>
      <c r="B122" s="3" t="str">
        <f t="shared" si="16"/>
        <v/>
      </c>
      <c r="C122" s="3" t="s">
        <v>1484</v>
      </c>
      <c r="D122" s="3" t="str">
        <f t="shared" si="17"/>
        <v/>
      </c>
      <c r="E122" s="3" t="str">
        <f t="shared" si="18"/>
        <v>san_morning_01_04</v>
      </c>
      <c r="F122" s="3" t="str">
        <f t="shared" si="19"/>
        <v xml:space="preserve">  &lt;Clip SoundPath="san_morning_01_04" /&gt;</v>
      </c>
      <c r="G122" s="3" t="s">
        <v>1578</v>
      </c>
    </row>
    <row r="123" spans="1:7">
      <c r="A123" s="1" t="str">
        <f t="shared" si="14"/>
        <v>2</v>
      </c>
      <c r="B123" s="3" t="str">
        <f t="shared" si="16"/>
        <v/>
      </c>
      <c r="C123" s="3" t="s">
        <v>1484</v>
      </c>
      <c r="D123" s="3" t="str">
        <f t="shared" si="17"/>
        <v/>
      </c>
      <c r="E123" s="3" t="str">
        <f t="shared" si="18"/>
        <v>san_morning_01_05</v>
      </c>
      <c r="F123" s="3" t="str">
        <f t="shared" si="19"/>
        <v xml:space="preserve">  &lt;Clip SoundPath="san_morning_01_05" /&gt;</v>
      </c>
      <c r="G123" s="3" t="s">
        <v>1579</v>
      </c>
    </row>
    <row r="124" spans="1:7">
      <c r="A124" s="1" t="str">
        <f t="shared" si="14"/>
        <v>2</v>
      </c>
      <c r="B124" s="3" t="str">
        <f t="shared" si="16"/>
        <v/>
      </c>
      <c r="C124" s="3" t="s">
        <v>1484</v>
      </c>
      <c r="D124" s="3" t="str">
        <f t="shared" si="17"/>
        <v/>
      </c>
      <c r="E124" s="3" t="str">
        <f t="shared" si="18"/>
        <v>san_morning_01_06</v>
      </c>
      <c r="F124" s="3" t="str">
        <f t="shared" si="19"/>
        <v xml:space="preserve">  &lt;Clip SoundPath="san_morning_01_06" /&gt;</v>
      </c>
      <c r="G124" s="3" t="s">
        <v>1580</v>
      </c>
    </row>
    <row r="125" spans="1:7">
      <c r="A125" s="1" t="str">
        <f t="shared" si="14"/>
        <v>2</v>
      </c>
      <c r="B125" s="3" t="str">
        <f t="shared" si="16"/>
        <v/>
      </c>
      <c r="C125" s="3" t="s">
        <v>1484</v>
      </c>
      <c r="D125" s="3" t="str">
        <f t="shared" si="17"/>
        <v/>
      </c>
      <c r="E125" s="3" t="str">
        <f t="shared" si="18"/>
        <v>san_morning_01_07</v>
      </c>
      <c r="F125" s="3" t="str">
        <f t="shared" si="19"/>
        <v xml:space="preserve">  &lt;Clip SoundPath="san_morning_01_07" /&gt;</v>
      </c>
      <c r="G125" s="3" t="s">
        <v>1581</v>
      </c>
    </row>
    <row r="126" spans="1:7">
      <c r="A126" s="1" t="str">
        <f t="shared" si="14"/>
        <v>2</v>
      </c>
      <c r="B126" s="3" t="str">
        <f t="shared" si="16"/>
        <v/>
      </c>
      <c r="C126" s="3" t="s">
        <v>1484</v>
      </c>
      <c r="D126" s="3" t="str">
        <f t="shared" si="17"/>
        <v/>
      </c>
      <c r="E126" s="3" t="str">
        <f t="shared" si="18"/>
        <v>san_morning_01_08</v>
      </c>
      <c r="F126" s="3" t="str">
        <f t="shared" si="19"/>
        <v xml:space="preserve">  &lt;Clip SoundPath="san_morning_01_08" /&gt;</v>
      </c>
      <c r="G126" s="3" t="s">
        <v>1582</v>
      </c>
    </row>
    <row r="127" spans="1:7">
      <c r="A127" s="1" t="str">
        <f t="shared" si="14"/>
        <v>3</v>
      </c>
      <c r="B127" s="3" t="str">
        <f t="shared" si="16"/>
        <v/>
      </c>
      <c r="C127" s="3" t="s">
        <v>1484</v>
      </c>
      <c r="D127" s="3" t="str">
        <f t="shared" si="17"/>
        <v/>
      </c>
      <c r="E127" s="3" t="str">
        <f t="shared" si="18"/>
        <v/>
      </c>
      <c r="F127" s="3" t="str">
        <f t="shared" si="19"/>
        <v>&lt;/Sound&gt;</v>
      </c>
      <c r="G127" s="3" t="s">
        <v>1488</v>
      </c>
    </row>
    <row r="128" spans="1:7">
      <c r="A128" s="1" t="str">
        <f t="shared" si="14"/>
        <v>1</v>
      </c>
      <c r="B128" s="3" t="str">
        <f t="shared" si="16"/>
        <v>san_play_up_01</v>
      </c>
      <c r="C128" s="3" t="s">
        <v>1484</v>
      </c>
      <c r="D128" s="3" t="str">
        <f t="shared" si="17"/>
        <v/>
      </c>
      <c r="E128" s="3" t="str">
        <f t="shared" si="18"/>
        <v/>
      </c>
      <c r="F128" s="3" t="str">
        <f t="shared" si="19"/>
        <v>&lt;Sound Type="san_play_up_01" Storage="Remote" Dec=""&gt;</v>
      </c>
      <c r="G128" s="3" t="s">
        <v>1583</v>
      </c>
    </row>
    <row r="129" spans="1:7">
      <c r="A129" s="1" t="str">
        <f t="shared" si="14"/>
        <v>2</v>
      </c>
      <c r="B129" s="3" t="str">
        <f t="shared" si="16"/>
        <v/>
      </c>
      <c r="C129" s="3" t="s">
        <v>1484</v>
      </c>
      <c r="D129" s="3" t="str">
        <f t="shared" si="17"/>
        <v/>
      </c>
      <c r="E129" s="3" t="str">
        <f t="shared" si="18"/>
        <v>san_play_up_01</v>
      </c>
      <c r="F129" s="3" t="str">
        <f t="shared" si="19"/>
        <v xml:space="preserve">  &lt;Clip SoundPath="san_play_up_01" /&gt;</v>
      </c>
      <c r="G129" s="3" t="s">
        <v>1584</v>
      </c>
    </row>
    <row r="130" spans="1:7">
      <c r="A130" s="1" t="str">
        <f t="shared" si="14"/>
        <v>2</v>
      </c>
      <c r="B130" s="3" t="str">
        <f t="shared" si="16"/>
        <v/>
      </c>
      <c r="C130" s="3" t="s">
        <v>1484</v>
      </c>
      <c r="D130" s="3" t="str">
        <f t="shared" si="17"/>
        <v/>
      </c>
      <c r="E130" s="3" t="str">
        <f t="shared" si="18"/>
        <v>san_play_up_02</v>
      </c>
      <c r="F130" s="3" t="str">
        <f t="shared" si="19"/>
        <v xml:space="preserve">  &lt;Clip SoundPath="san_play_up_02" /&gt;</v>
      </c>
      <c r="G130" s="3" t="s">
        <v>1585</v>
      </c>
    </row>
    <row r="131" spans="1:7">
      <c r="A131" s="1" t="str">
        <f t="shared" si="14"/>
        <v>2</v>
      </c>
      <c r="B131" s="3" t="str">
        <f t="shared" si="16"/>
        <v/>
      </c>
      <c r="C131" s="3" t="s">
        <v>1484</v>
      </c>
      <c r="D131" s="3" t="str">
        <f t="shared" si="17"/>
        <v/>
      </c>
      <c r="E131" s="3" t="str">
        <f t="shared" si="18"/>
        <v>san_play_up_03</v>
      </c>
      <c r="F131" s="3" t="str">
        <f t="shared" si="19"/>
        <v xml:space="preserve">  &lt;Clip SoundPath="san_play_up_03" /&gt;</v>
      </c>
      <c r="G131" s="3" t="s">
        <v>1586</v>
      </c>
    </row>
    <row r="132" spans="1:7">
      <c r="A132" s="1" t="str">
        <f t="shared" ref="A132:A206" si="20">IF(ISERROR(FIND("&lt;Sound",G132))=FALSE,"1",IF(ISERROR(FIND("&lt;Clip",G132))=FALSE,"2","3"))</f>
        <v>2</v>
      </c>
      <c r="B132" s="3" t="str">
        <f t="shared" si="16"/>
        <v/>
      </c>
      <c r="C132" s="3" t="s">
        <v>1484</v>
      </c>
      <c r="D132" s="3" t="str">
        <f t="shared" si="17"/>
        <v/>
      </c>
      <c r="E132" s="3" t="str">
        <f t="shared" si="18"/>
        <v>san_play_up_04</v>
      </c>
      <c r="F132" s="3" t="str">
        <f t="shared" si="19"/>
        <v xml:space="preserve">  &lt;Clip SoundPath="san_play_up_04" /&gt;</v>
      </c>
      <c r="G132" s="3" t="s">
        <v>1587</v>
      </c>
    </row>
    <row r="133" spans="1:7">
      <c r="A133" s="1" t="str">
        <f t="shared" si="20"/>
        <v>2</v>
      </c>
      <c r="B133" s="3" t="str">
        <f t="shared" si="16"/>
        <v/>
      </c>
      <c r="C133" s="3" t="s">
        <v>1484</v>
      </c>
      <c r="D133" s="3" t="str">
        <f t="shared" si="17"/>
        <v/>
      </c>
      <c r="E133" s="3" t="str">
        <f t="shared" si="18"/>
        <v>san_play_up_05</v>
      </c>
      <c r="F133" s="3" t="str">
        <f t="shared" si="19"/>
        <v xml:space="preserve">  &lt;Clip SoundPath="san_play_up_05" /&gt;</v>
      </c>
      <c r="G133" s="3" t="s">
        <v>1588</v>
      </c>
    </row>
    <row r="134" spans="1:7">
      <c r="A134" s="1" t="str">
        <f t="shared" si="20"/>
        <v>3</v>
      </c>
      <c r="B134" s="3" t="str">
        <f t="shared" si="16"/>
        <v/>
      </c>
      <c r="C134" s="3" t="s">
        <v>1484</v>
      </c>
      <c r="D134" s="3" t="str">
        <f t="shared" si="17"/>
        <v/>
      </c>
      <c r="E134" s="3" t="str">
        <f t="shared" si="18"/>
        <v/>
      </c>
      <c r="F134" s="3" t="str">
        <f t="shared" si="19"/>
        <v>&lt;/Sound&gt;</v>
      </c>
      <c r="G134" s="3" t="s">
        <v>1488</v>
      </c>
    </row>
    <row r="135" spans="1:7">
      <c r="A135" s="1" t="str">
        <f t="shared" si="20"/>
        <v>1</v>
      </c>
      <c r="B135" s="3" t="str">
        <f t="shared" si="16"/>
        <v>san_play_down_01</v>
      </c>
      <c r="C135" s="3" t="s">
        <v>1484</v>
      </c>
      <c r="D135" s="3" t="str">
        <f t="shared" si="17"/>
        <v/>
      </c>
      <c r="E135" s="3" t="str">
        <f t="shared" si="18"/>
        <v/>
      </c>
      <c r="F135" s="3" t="str">
        <f t="shared" si="19"/>
        <v>&lt;Sound Type="san_play_down_01" Storage="Remote" Dec=""&gt;</v>
      </c>
      <c r="G135" s="3" t="s">
        <v>1589</v>
      </c>
    </row>
    <row r="136" spans="1:7">
      <c r="A136" s="1" t="str">
        <f t="shared" si="20"/>
        <v>2</v>
      </c>
      <c r="B136" s="3" t="str">
        <f t="shared" si="16"/>
        <v/>
      </c>
      <c r="C136" s="3" t="s">
        <v>1484</v>
      </c>
      <c r="D136" s="3" t="str">
        <f t="shared" si="17"/>
        <v/>
      </c>
      <c r="E136" s="3" t="str">
        <f t="shared" si="18"/>
        <v>san_play_down_01</v>
      </c>
      <c r="F136" s="3" t="str">
        <f t="shared" si="19"/>
        <v xml:space="preserve">  &lt;Clip SoundPath="san_play_down_01" /&gt;</v>
      </c>
      <c r="G136" s="3" t="s">
        <v>1590</v>
      </c>
    </row>
    <row r="137" spans="1:7">
      <c r="A137" s="1" t="str">
        <f t="shared" si="20"/>
        <v>2</v>
      </c>
      <c r="B137" s="3" t="str">
        <f t="shared" si="16"/>
        <v/>
      </c>
      <c r="C137" s="3" t="s">
        <v>1484</v>
      </c>
      <c r="D137" s="3" t="str">
        <f t="shared" si="17"/>
        <v/>
      </c>
      <c r="E137" s="3" t="str">
        <f t="shared" si="18"/>
        <v>san_play_down_02</v>
      </c>
      <c r="F137" s="3" t="str">
        <f t="shared" si="19"/>
        <v xml:space="preserve">  &lt;Clip SoundPath="san_play_down_02" /&gt;</v>
      </c>
      <c r="G137" s="3" t="s">
        <v>1591</v>
      </c>
    </row>
    <row r="138" spans="1:7">
      <c r="A138" s="1" t="str">
        <f t="shared" si="20"/>
        <v>2</v>
      </c>
      <c r="B138" s="3" t="str">
        <f t="shared" si="16"/>
        <v/>
      </c>
      <c r="C138" s="3" t="s">
        <v>1484</v>
      </c>
      <c r="D138" s="3" t="str">
        <f t="shared" si="17"/>
        <v/>
      </c>
      <c r="E138" s="3" t="str">
        <f t="shared" si="18"/>
        <v>san_play_down_03</v>
      </c>
      <c r="F138" s="3" t="str">
        <f t="shared" si="19"/>
        <v xml:space="preserve">  &lt;Clip SoundPath="san_play_down_03" /&gt;</v>
      </c>
      <c r="G138" s="3" t="s">
        <v>1592</v>
      </c>
    </row>
    <row r="139" spans="1:7">
      <c r="A139" s="1" t="str">
        <f t="shared" si="20"/>
        <v>2</v>
      </c>
      <c r="B139" s="3" t="str">
        <f t="shared" si="16"/>
        <v/>
      </c>
      <c r="C139" s="3" t="s">
        <v>1484</v>
      </c>
      <c r="D139" s="3" t="str">
        <f t="shared" si="17"/>
        <v/>
      </c>
      <c r="E139" s="3" t="str">
        <f t="shared" si="18"/>
        <v>san_play_down_04</v>
      </c>
      <c r="F139" s="3" t="str">
        <f t="shared" si="19"/>
        <v xml:space="preserve">  &lt;Clip SoundPath="san_play_down_04" /&gt;</v>
      </c>
      <c r="G139" s="3" t="s">
        <v>1593</v>
      </c>
    </row>
    <row r="140" spans="1:7">
      <c r="A140" s="1" t="str">
        <f t="shared" si="20"/>
        <v>2</v>
      </c>
      <c r="B140" s="3" t="str">
        <f t="shared" si="16"/>
        <v/>
      </c>
      <c r="C140" s="3" t="s">
        <v>1484</v>
      </c>
      <c r="D140" s="3" t="str">
        <f t="shared" si="17"/>
        <v/>
      </c>
      <c r="E140" s="3" t="str">
        <f t="shared" si="18"/>
        <v>san_play_down_05</v>
      </c>
      <c r="F140" s="3" t="str">
        <f t="shared" si="19"/>
        <v xml:space="preserve">  &lt;Clip SoundPath="san_play_down_05" /&gt;</v>
      </c>
      <c r="G140" s="3" t="s">
        <v>1594</v>
      </c>
    </row>
    <row r="141" spans="1:7">
      <c r="A141" s="1" t="str">
        <f t="shared" si="20"/>
        <v>3</v>
      </c>
      <c r="B141" s="3" t="str">
        <f t="shared" si="16"/>
        <v/>
      </c>
      <c r="C141" s="3" t="s">
        <v>1484</v>
      </c>
      <c r="D141" s="3" t="str">
        <f t="shared" si="17"/>
        <v/>
      </c>
      <c r="E141" s="3" t="str">
        <f t="shared" si="18"/>
        <v/>
      </c>
      <c r="F141" s="3" t="str">
        <f t="shared" si="19"/>
        <v>&lt;/Sound&gt;</v>
      </c>
      <c r="G141" s="3" t="s">
        <v>1488</v>
      </c>
    </row>
    <row r="142" spans="1:7">
      <c r="A142" s="1" t="str">
        <f t="shared" si="20"/>
        <v>1</v>
      </c>
      <c r="B142" s="3" t="str">
        <f t="shared" si="16"/>
        <v>san_play_up_down_01</v>
      </c>
      <c r="C142" s="3" t="s">
        <v>1484</v>
      </c>
      <c r="D142" s="3" t="str">
        <f t="shared" si="17"/>
        <v/>
      </c>
      <c r="E142" s="3" t="str">
        <f t="shared" si="18"/>
        <v/>
      </c>
      <c r="F142" s="3" t="str">
        <f t="shared" si="19"/>
        <v>&lt;Sound Type="san_play_up_down_01" Storage="Remote" Dec=""&gt;</v>
      </c>
      <c r="G142" s="3" t="s">
        <v>1595</v>
      </c>
    </row>
    <row r="143" spans="1:7">
      <c r="A143" s="1" t="str">
        <f t="shared" si="20"/>
        <v>2</v>
      </c>
      <c r="B143" s="3" t="str">
        <f t="shared" si="16"/>
        <v/>
      </c>
      <c r="C143" s="3" t="s">
        <v>1484</v>
      </c>
      <c r="D143" s="3" t="str">
        <f t="shared" si="17"/>
        <v/>
      </c>
      <c r="E143" s="3" t="str">
        <f t="shared" si="18"/>
        <v>san_play_up_down_01_01</v>
      </c>
      <c r="F143" s="3" t="str">
        <f t="shared" si="19"/>
        <v xml:space="preserve">  &lt;Clip SoundPath="san_play_up_down_01_01" /&gt;</v>
      </c>
      <c r="G143" s="3" t="s">
        <v>1596</v>
      </c>
    </row>
    <row r="144" spans="1:7">
      <c r="A144" s="1" t="str">
        <f t="shared" si="20"/>
        <v>2</v>
      </c>
      <c r="B144" s="3" t="str">
        <f t="shared" si="16"/>
        <v/>
      </c>
      <c r="C144" s="3" t="s">
        <v>1484</v>
      </c>
      <c r="D144" s="3" t="str">
        <f t="shared" si="17"/>
        <v/>
      </c>
      <c r="E144" s="3" t="str">
        <f t="shared" si="18"/>
        <v>san_play_up_down_01_02</v>
      </c>
      <c r="F144" s="3" t="str">
        <f t="shared" si="19"/>
        <v xml:space="preserve">  &lt;Clip SoundPath="san_play_up_down_01_02" /&gt;</v>
      </c>
      <c r="G144" s="3" t="s">
        <v>1597</v>
      </c>
    </row>
    <row r="145" spans="1:7">
      <c r="A145" s="1" t="str">
        <f t="shared" si="20"/>
        <v>2</v>
      </c>
      <c r="B145" s="3" t="str">
        <f t="shared" si="16"/>
        <v/>
      </c>
      <c r="C145" s="3" t="s">
        <v>1484</v>
      </c>
      <c r="D145" s="3" t="str">
        <f t="shared" si="17"/>
        <v/>
      </c>
      <c r="E145" s="3" t="str">
        <f t="shared" si="18"/>
        <v>san_play_up_down_01_03</v>
      </c>
      <c r="F145" s="3" t="str">
        <f t="shared" si="19"/>
        <v xml:space="preserve">  &lt;Clip SoundPath="san_play_up_down_01_03" /&gt;</v>
      </c>
      <c r="G145" s="3" t="s">
        <v>1598</v>
      </c>
    </row>
    <row r="146" spans="1:7">
      <c r="A146" s="1" t="str">
        <f t="shared" si="20"/>
        <v>3</v>
      </c>
      <c r="B146" s="3" t="str">
        <f t="shared" si="16"/>
        <v/>
      </c>
      <c r="C146" s="3" t="s">
        <v>1484</v>
      </c>
      <c r="D146" s="3" t="str">
        <f t="shared" si="17"/>
        <v/>
      </c>
      <c r="E146" s="3" t="str">
        <f t="shared" si="18"/>
        <v/>
      </c>
      <c r="F146" s="3" t="str">
        <f t="shared" si="19"/>
        <v>&lt;/Sound&gt;</v>
      </c>
      <c r="G146" s="3" t="s">
        <v>1488</v>
      </c>
    </row>
    <row r="147" spans="1:7">
      <c r="A147" s="1" t="str">
        <f t="shared" ref="A147:A172" si="21">IF(ISERROR(FIND("&lt;Sound",G147))=FALSE,"1",IF(ISERROR(FIND("&lt;Clip",G147))=FALSE,"2","3"))</f>
        <v>1</v>
      </c>
      <c r="B147" s="3" t="str">
        <f t="shared" si="16"/>
        <v>level_up_SANSA</v>
      </c>
      <c r="C147" s="3" t="s">
        <v>1484</v>
      </c>
      <c r="D147" s="3" t="str">
        <f t="shared" si="17"/>
        <v>姗姗升级</v>
      </c>
      <c r="E147" s="3" t="str">
        <f t="shared" si="18"/>
        <v/>
      </c>
      <c r="F147" s="3" t="str">
        <f t="shared" si="19"/>
        <v>&lt;Sound Type="level_up_SANSA" Storage="Remote" Dec="姗姗升级"&gt;</v>
      </c>
      <c r="G147" s="3" t="s">
        <v>1599</v>
      </c>
    </row>
    <row r="148" spans="1:7">
      <c r="A148" s="1" t="str">
        <f t="shared" si="21"/>
        <v>2</v>
      </c>
      <c r="B148" s="3" t="str">
        <f t="shared" si="16"/>
        <v/>
      </c>
      <c r="C148" s="3" t="s">
        <v>1484</v>
      </c>
      <c r="D148" s="3" t="str">
        <f t="shared" si="17"/>
        <v/>
      </c>
      <c r="E148" s="3" t="str">
        <f t="shared" si="18"/>
        <v>level_up_san_01</v>
      </c>
      <c r="F148" s="3" t="str">
        <f t="shared" si="19"/>
        <v xml:space="preserve">  &lt;Clip SoundPath="level_up_san_01" /&gt;</v>
      </c>
      <c r="G148" s="3" t="s">
        <v>1600</v>
      </c>
    </row>
    <row r="149" spans="1:7">
      <c r="A149" s="1" t="str">
        <f t="shared" si="21"/>
        <v>2</v>
      </c>
      <c r="B149" s="3" t="str">
        <f t="shared" si="16"/>
        <v/>
      </c>
      <c r="C149" s="3" t="s">
        <v>1484</v>
      </c>
      <c r="D149" s="3" t="str">
        <f t="shared" si="17"/>
        <v/>
      </c>
      <c r="E149" s="3" t="str">
        <f t="shared" si="18"/>
        <v>level_up_san_02</v>
      </c>
      <c r="F149" s="3" t="str">
        <f t="shared" si="19"/>
        <v xml:space="preserve">  &lt;Clip SoundPath="level_up_san_02" /&gt;</v>
      </c>
      <c r="G149" s="3" t="s">
        <v>1601</v>
      </c>
    </row>
    <row r="150" spans="1:7">
      <c r="A150" s="1" t="str">
        <f t="shared" si="21"/>
        <v>2</v>
      </c>
      <c r="B150" s="3" t="str">
        <f t="shared" si="16"/>
        <v/>
      </c>
      <c r="C150" s="3" t="s">
        <v>1484</v>
      </c>
      <c r="D150" s="3" t="str">
        <f t="shared" si="17"/>
        <v/>
      </c>
      <c r="E150" s="3" t="str">
        <f t="shared" si="18"/>
        <v>level_up_san_03</v>
      </c>
      <c r="F150" s="3" t="str">
        <f t="shared" si="19"/>
        <v xml:space="preserve">  &lt;Clip SoundPath="level_up_san_03" /&gt;</v>
      </c>
      <c r="G150" s="3" t="s">
        <v>1602</v>
      </c>
    </row>
    <row r="151" spans="1:7">
      <c r="A151" s="1" t="str">
        <f t="shared" si="21"/>
        <v>3</v>
      </c>
      <c r="B151" s="3" t="str">
        <f t="shared" si="16"/>
        <v/>
      </c>
      <c r="C151" s="3" t="s">
        <v>1484</v>
      </c>
      <c r="D151" s="3" t="str">
        <f t="shared" si="17"/>
        <v/>
      </c>
      <c r="E151" s="3" t="str">
        <f t="shared" si="18"/>
        <v/>
      </c>
      <c r="F151" s="3" t="str">
        <f t="shared" si="19"/>
        <v>&lt;/Sound&gt;</v>
      </c>
      <c r="G151" s="3" t="s">
        <v>1488</v>
      </c>
    </row>
    <row r="152" spans="1:7">
      <c r="A152" s="1" t="str">
        <f t="shared" si="21"/>
        <v>1</v>
      </c>
      <c r="B152" s="3" t="str">
        <f t="shared" si="16"/>
        <v>nim_chest_open_SANSA</v>
      </c>
      <c r="C152" s="3" t="s">
        <v>1484</v>
      </c>
      <c r="D152" s="3" t="str">
        <f t="shared" si="17"/>
        <v>姗姗小生物宝箱</v>
      </c>
      <c r="E152" s="3" t="str">
        <f t="shared" si="18"/>
        <v/>
      </c>
      <c r="F152" s="3" t="str">
        <f t="shared" si="19"/>
        <v>&lt;Sound Type="nim_chest_open_SANSA" Storage="Remote" Dec="姗姗小生物宝箱"&gt;</v>
      </c>
      <c r="G152" s="3" t="s">
        <v>1603</v>
      </c>
    </row>
    <row r="153" spans="1:7">
      <c r="A153" s="1" t="str">
        <f t="shared" si="21"/>
        <v>2</v>
      </c>
      <c r="B153" s="3" t="str">
        <f t="shared" si="16"/>
        <v/>
      </c>
      <c r="C153" s="3" t="s">
        <v>1484</v>
      </c>
      <c r="D153" s="3" t="str">
        <f t="shared" si="17"/>
        <v/>
      </c>
      <c r="E153" s="3" t="str">
        <f t="shared" si="18"/>
        <v>nim_chest_open_san_01</v>
      </c>
      <c r="F153" s="3" t="str">
        <f t="shared" si="19"/>
        <v xml:space="preserve">  &lt;Clip SoundPath="nim_chest_open_san_01" /&gt;</v>
      </c>
      <c r="G153" s="3" t="s">
        <v>1604</v>
      </c>
    </row>
    <row r="154" spans="1:7">
      <c r="A154" s="1" t="str">
        <f t="shared" si="21"/>
        <v>2</v>
      </c>
      <c r="B154" s="3" t="str">
        <f t="shared" si="16"/>
        <v/>
      </c>
      <c r="C154" s="3" t="s">
        <v>1484</v>
      </c>
      <c r="D154" s="3" t="str">
        <f t="shared" si="17"/>
        <v/>
      </c>
      <c r="E154" s="3" t="str">
        <f t="shared" si="18"/>
        <v>nim_chest_open_san_02</v>
      </c>
      <c r="F154" s="3" t="str">
        <f t="shared" si="19"/>
        <v xml:space="preserve">  &lt;Clip SoundPath="nim_chest_open_san_02" /&gt;</v>
      </c>
      <c r="G154" s="3" t="s">
        <v>1605</v>
      </c>
    </row>
    <row r="155" spans="1:7">
      <c r="A155" s="1" t="str">
        <f t="shared" si="21"/>
        <v>2</v>
      </c>
      <c r="B155" s="3" t="str">
        <f t="shared" si="16"/>
        <v/>
      </c>
      <c r="C155" s="3" t="s">
        <v>1484</v>
      </c>
      <c r="D155" s="3" t="str">
        <f t="shared" si="17"/>
        <v/>
      </c>
      <c r="E155" s="3" t="str">
        <f t="shared" si="18"/>
        <v>nim_chest_open_san_03</v>
      </c>
      <c r="F155" s="3" t="str">
        <f t="shared" si="19"/>
        <v xml:space="preserve">  &lt;Clip SoundPath="nim_chest_open_san_03" /&gt;</v>
      </c>
      <c r="G155" s="3" t="s">
        <v>1606</v>
      </c>
    </row>
    <row r="156" spans="1:7">
      <c r="A156" s="1" t="str">
        <f t="shared" si="21"/>
        <v>2</v>
      </c>
      <c r="B156" s="3" t="str">
        <f t="shared" si="16"/>
        <v/>
      </c>
      <c r="C156" s="3" t="s">
        <v>1484</v>
      </c>
      <c r="D156" s="3" t="str">
        <f t="shared" si="17"/>
        <v/>
      </c>
      <c r="E156" s="3" t="str">
        <f t="shared" si="18"/>
        <v>nim_chest_open_san_04</v>
      </c>
      <c r="F156" s="3" t="str">
        <f t="shared" si="19"/>
        <v xml:space="preserve">  &lt;Clip SoundPath="nim_chest_open_san_04" /&gt;</v>
      </c>
      <c r="G156" s="3" t="s">
        <v>1607</v>
      </c>
    </row>
    <row r="157" spans="1:7">
      <c r="A157" s="1" t="str">
        <f t="shared" si="21"/>
        <v>2</v>
      </c>
      <c r="B157" s="3" t="str">
        <f t="shared" si="16"/>
        <v/>
      </c>
      <c r="C157" s="3" t="s">
        <v>1484</v>
      </c>
      <c r="D157" s="3" t="str">
        <f t="shared" si="17"/>
        <v/>
      </c>
      <c r="E157" s="3" t="str">
        <f t="shared" si="18"/>
        <v>nim_chest_open_san_05</v>
      </c>
      <c r="F157" s="3" t="str">
        <f t="shared" si="19"/>
        <v xml:space="preserve">  &lt;Clip SoundPath="nim_chest_open_san_05" /&gt;</v>
      </c>
      <c r="G157" s="3" t="s">
        <v>1608</v>
      </c>
    </row>
    <row r="158" spans="1:7">
      <c r="A158" s="1" t="str">
        <f t="shared" si="21"/>
        <v>3</v>
      </c>
      <c r="B158" s="3" t="str">
        <f t="shared" si="16"/>
        <v/>
      </c>
      <c r="C158" s="3" t="s">
        <v>1484</v>
      </c>
      <c r="D158" s="3" t="str">
        <f t="shared" si="17"/>
        <v/>
      </c>
      <c r="E158" s="3" t="str">
        <f t="shared" si="18"/>
        <v/>
      </c>
      <c r="F158" s="3" t="str">
        <f t="shared" si="19"/>
        <v>&lt;/Sound&gt;</v>
      </c>
      <c r="G158" s="3" t="s">
        <v>1488</v>
      </c>
    </row>
    <row r="159" spans="1:7">
      <c r="A159" s="1" t="str">
        <f t="shared" si="21"/>
        <v>1</v>
      </c>
      <c r="B159" s="3" t="str">
        <f t="shared" si="16"/>
        <v>sansa_eat_act_loop</v>
      </c>
      <c r="C159" s="3" t="s">
        <v>1484</v>
      </c>
      <c r="D159" s="3" t="str">
        <f t="shared" si="17"/>
        <v>SANSA吃食物的音效</v>
      </c>
      <c r="E159" s="3" t="str">
        <f t="shared" si="18"/>
        <v/>
      </c>
      <c r="F159" s="3" t="str">
        <f t="shared" si="19"/>
        <v>&lt;Sound Type="sansa_eat_act_loop" Storage="Remote" Dec="SANSA吃食物的音效"&gt;</v>
      </c>
      <c r="G159" s="3" t="s">
        <v>1609</v>
      </c>
    </row>
    <row r="160" spans="1:7">
      <c r="A160" s="1" t="str">
        <f t="shared" si="21"/>
        <v>2</v>
      </c>
      <c r="B160" s="3" t="str">
        <f t="shared" si="16"/>
        <v/>
      </c>
      <c r="C160" s="3" t="s">
        <v>1484</v>
      </c>
      <c r="D160" s="3" t="str">
        <f t="shared" si="17"/>
        <v/>
      </c>
      <c r="E160" s="3" t="str">
        <f t="shared" si="18"/>
        <v>sansa_eat_act_loop</v>
      </c>
      <c r="F160" s="3" t="str">
        <f t="shared" si="19"/>
        <v xml:space="preserve">  &lt;Clip SoundPath="sansa_eat_act_loop" /&gt;</v>
      </c>
      <c r="G160" s="3" t="s">
        <v>1610</v>
      </c>
    </row>
    <row r="161" spans="1:7">
      <c r="A161" s="1" t="str">
        <f t="shared" si="21"/>
        <v>3</v>
      </c>
      <c r="B161" s="3" t="str">
        <f t="shared" si="16"/>
        <v/>
      </c>
      <c r="C161" s="3" t="s">
        <v>1484</v>
      </c>
      <c r="D161" s="3" t="str">
        <f t="shared" si="17"/>
        <v/>
      </c>
      <c r="E161" s="3" t="str">
        <f t="shared" si="18"/>
        <v/>
      </c>
      <c r="F161" s="3" t="str">
        <f t="shared" si="19"/>
        <v>&lt;/Sound&gt;</v>
      </c>
      <c r="G161" s="3" t="s">
        <v>1488</v>
      </c>
    </row>
    <row r="162" spans="1:7">
      <c r="A162" s="1" t="str">
        <f t="shared" si="21"/>
        <v>1</v>
      </c>
      <c r="B162" s="3" t="str">
        <f t="shared" si="16"/>
        <v>SANSA_eat_act_loop_after</v>
      </c>
      <c r="C162" s="3" t="s">
        <v>1484</v>
      </c>
      <c r="D162" s="3" t="str">
        <f t="shared" si="17"/>
        <v>SANSA吃完食物之后播放的随机音效</v>
      </c>
      <c r="E162" s="3" t="str">
        <f t="shared" si="18"/>
        <v/>
      </c>
      <c r="F162" s="3" t="str">
        <f t="shared" si="19"/>
        <v>&lt;Sound Type="SANSA_eat_act_loop_after" Storage="Remote" Dec="SANSA吃完食物之后播放的随机音效"&gt;</v>
      </c>
      <c r="G162" s="3" t="s">
        <v>1611</v>
      </c>
    </row>
    <row r="163" spans="1:7">
      <c r="A163" s="1" t="str">
        <f t="shared" si="21"/>
        <v>2</v>
      </c>
      <c r="B163" s="3" t="str">
        <f t="shared" si="16"/>
        <v/>
      </c>
      <c r="C163" s="3" t="s">
        <v>1484</v>
      </c>
      <c r="D163" s="3" t="str">
        <f t="shared" si="17"/>
        <v/>
      </c>
      <c r="E163" s="3" t="str">
        <f t="shared" si="18"/>
        <v>sansa_eat_act_01</v>
      </c>
      <c r="F163" s="3" t="str">
        <f t="shared" si="19"/>
        <v xml:space="preserve">  &lt;Clip SoundPath="sansa_eat_act_01" /&gt;</v>
      </c>
      <c r="G163" s="3" t="s">
        <v>1612</v>
      </c>
    </row>
    <row r="164" spans="1:7">
      <c r="A164" s="1" t="str">
        <f t="shared" si="21"/>
        <v>2</v>
      </c>
      <c r="B164" s="3" t="str">
        <f t="shared" si="16"/>
        <v/>
      </c>
      <c r="C164" s="3" t="s">
        <v>1484</v>
      </c>
      <c r="D164" s="3" t="str">
        <f t="shared" si="17"/>
        <v/>
      </c>
      <c r="E164" s="3" t="str">
        <f t="shared" si="18"/>
        <v>sansa_eat_act_02</v>
      </c>
      <c r="F164" s="3" t="str">
        <f t="shared" si="19"/>
        <v xml:space="preserve">  &lt;Clip SoundPath="sansa_eat_act_02" /&gt;</v>
      </c>
      <c r="G164" s="3" t="s">
        <v>1613</v>
      </c>
    </row>
    <row r="165" spans="1:7">
      <c r="A165" s="1" t="str">
        <f t="shared" si="21"/>
        <v>2</v>
      </c>
      <c r="B165" s="3" t="str">
        <f t="shared" si="16"/>
        <v/>
      </c>
      <c r="C165" s="3" t="s">
        <v>1484</v>
      </c>
      <c r="D165" s="3" t="str">
        <f t="shared" si="17"/>
        <v/>
      </c>
      <c r="E165" s="3" t="str">
        <f t="shared" si="18"/>
        <v>sansa_eat_act_03</v>
      </c>
      <c r="F165" s="3" t="str">
        <f t="shared" si="19"/>
        <v xml:space="preserve">  &lt;Clip SoundPath="sansa_eat_act_03" /&gt;</v>
      </c>
      <c r="G165" s="3" t="s">
        <v>1614</v>
      </c>
    </row>
    <row r="166" spans="1:7">
      <c r="A166" s="1" t="str">
        <f t="shared" si="21"/>
        <v>3</v>
      </c>
      <c r="B166" s="3" t="str">
        <f t="shared" si="16"/>
        <v/>
      </c>
      <c r="C166" s="3" t="s">
        <v>1484</v>
      </c>
      <c r="D166" s="3" t="str">
        <f t="shared" si="17"/>
        <v/>
      </c>
      <c r="E166" s="3" t="str">
        <f t="shared" si="18"/>
        <v/>
      </c>
      <c r="F166" s="3" t="str">
        <f t="shared" si="19"/>
        <v>&lt;/Sound&gt;</v>
      </c>
      <c r="G166" s="3" t="s">
        <v>1488</v>
      </c>
    </row>
    <row r="167" spans="1:7">
      <c r="A167" s="1" t="str">
        <f t="shared" si="21"/>
        <v>1</v>
      </c>
      <c r="B167" s="3" t="str">
        <f t="shared" si="16"/>
        <v>sansa_eat_full_loop</v>
      </c>
      <c r="C167" s="3" t="s">
        <v>1484</v>
      </c>
      <c r="D167" s="3" t="str">
        <f t="shared" si="17"/>
        <v>SANSA吃饱了的音效</v>
      </c>
      <c r="E167" s="3" t="str">
        <f t="shared" si="18"/>
        <v/>
      </c>
      <c r="F167" s="3" t="str">
        <f t="shared" si="19"/>
        <v>&lt;Sound Type="sansa_eat_full_loop" Storage="Remote" Dec="SANSA吃饱了的音效"&gt;</v>
      </c>
      <c r="G167" s="3" t="s">
        <v>1615</v>
      </c>
    </row>
    <row r="168" spans="1:7">
      <c r="A168" s="1" t="str">
        <f t="shared" si="21"/>
        <v>2</v>
      </c>
      <c r="B168" s="3" t="str">
        <f t="shared" ref="B168:B216" si="22">IF(ISERROR(FIND("&lt;Sound",G168))=FALSE,MID(G168,FIND("Type=""",G168)+6,IF(ISERROR(FIND("Des=",G168))=FALSE,FIND("Des=",G168),FIND("""&gt;",G168))-FIND("Type=""",G168)-IF(ISERROR(FIND("Des=",G168))=FALSE,8,6)),"")</f>
        <v/>
      </c>
      <c r="C168" s="3" t="s">
        <v>1484</v>
      </c>
      <c r="D168" s="3" t="str">
        <f t="shared" ref="D168:D216" si="23">IF(ISERROR(FIND("Des=",G168))=FALSE,MID(G168,FIND("Des=""",G168)+5,FIND("""&gt;",G168)-FIND("Des=""",G168)-5),"")</f>
        <v/>
      </c>
      <c r="E168" s="3" t="str">
        <f t="shared" ref="E168:E216" si="24">IF(ISERROR(FIND("&lt;Clip",G168))=FALSE,MID(G168,FIND("SoundPath=""",G168)+11,FIND(""" /&gt;",G168)-FIND("SoundPath=""",G168)-11),"")</f>
        <v>sansa_eat_full_loop</v>
      </c>
      <c r="F168" s="3" t="str">
        <f t="shared" ref="F168:F216" si="25">IF(A168="1","&lt;Sound Type="""&amp;B168&amp;""" Storage="""&amp;C168&amp;""" Dec="""&amp;D168&amp;"""&gt;",IF(A168="2","  &lt;Clip SoundPath="""&amp;E168&amp;""" /&gt;",IF(A168="3",G168,"")))</f>
        <v xml:space="preserve">  &lt;Clip SoundPath="sansa_eat_full_loop" /&gt;</v>
      </c>
      <c r="G168" s="3" t="s">
        <v>1616</v>
      </c>
    </row>
    <row r="169" spans="1:7">
      <c r="A169" s="1" t="str">
        <f t="shared" si="21"/>
        <v>3</v>
      </c>
      <c r="B169" s="3" t="str">
        <f t="shared" si="22"/>
        <v/>
      </c>
      <c r="C169" s="3" t="s">
        <v>1484</v>
      </c>
      <c r="D169" s="3" t="str">
        <f t="shared" si="23"/>
        <v/>
      </c>
      <c r="E169" s="3" t="str">
        <f t="shared" si="24"/>
        <v/>
      </c>
      <c r="F169" s="3" t="str">
        <f t="shared" si="25"/>
        <v>&lt;/Sound&gt;</v>
      </c>
      <c r="G169" s="3" t="s">
        <v>1488</v>
      </c>
    </row>
    <row r="170" spans="1:7">
      <c r="A170" s="1" t="str">
        <f t="shared" si="21"/>
        <v>1</v>
      </c>
      <c r="B170" s="3" t="str">
        <f t="shared" si="22"/>
        <v>sansa_eat_satisfaction</v>
      </c>
      <c r="C170" s="3" t="s">
        <v>1484</v>
      </c>
      <c r="D170" s="3" t="str">
        <f t="shared" si="23"/>
        <v>SANSA吃满意的音效</v>
      </c>
      <c r="E170" s="3" t="str">
        <f t="shared" si="24"/>
        <v/>
      </c>
      <c r="F170" s="3" t="str">
        <f t="shared" si="25"/>
        <v>&lt;Sound Type="sansa_eat_satisfaction" Storage="Remote" Dec="SANSA吃满意的音效"&gt;</v>
      </c>
      <c r="G170" s="3" t="s">
        <v>1617</v>
      </c>
    </row>
    <row r="171" spans="1:7">
      <c r="A171" s="1" t="str">
        <f t="shared" si="21"/>
        <v>2</v>
      </c>
      <c r="B171" s="3" t="str">
        <f t="shared" si="22"/>
        <v/>
      </c>
      <c r="C171" s="3" t="s">
        <v>1484</v>
      </c>
      <c r="D171" s="3" t="str">
        <f t="shared" si="23"/>
        <v/>
      </c>
      <c r="E171" s="3" t="str">
        <f t="shared" si="24"/>
        <v>sansa_eat_satisfaction</v>
      </c>
      <c r="F171" s="3" t="str">
        <f t="shared" si="25"/>
        <v xml:space="preserve">  &lt;Clip SoundPath="sansa_eat_satisfaction" /&gt;</v>
      </c>
      <c r="G171" s="3" t="s">
        <v>1618</v>
      </c>
    </row>
    <row r="172" spans="1:7">
      <c r="A172" s="1" t="str">
        <f t="shared" si="21"/>
        <v>3</v>
      </c>
      <c r="B172" s="3" t="str">
        <f t="shared" si="22"/>
        <v/>
      </c>
      <c r="C172" s="3" t="s">
        <v>1484</v>
      </c>
      <c r="D172" s="3" t="str">
        <f t="shared" si="23"/>
        <v/>
      </c>
      <c r="E172" s="3" t="str">
        <f t="shared" si="24"/>
        <v/>
      </c>
      <c r="F172" s="3" t="str">
        <f t="shared" si="25"/>
        <v>&lt;/Sound&gt;</v>
      </c>
      <c r="G172" s="3" t="s">
        <v>1488</v>
      </c>
    </row>
    <row r="173" spans="1:7">
      <c r="A173" s="1" t="str">
        <f t="shared" si="20"/>
        <v>3</v>
      </c>
      <c r="B173" s="3" t="str">
        <f t="shared" si="22"/>
        <v/>
      </c>
      <c r="C173" s="3" t="s">
        <v>1484</v>
      </c>
      <c r="D173" s="3" t="str">
        <f t="shared" si="23"/>
        <v/>
      </c>
      <c r="E173" s="3" t="str">
        <f t="shared" si="24"/>
        <v/>
      </c>
      <c r="F173" s="3" t="str">
        <f t="shared" si="25"/>
        <v>&lt;!--========Purpie语音========--&gt;</v>
      </c>
      <c r="G173" s="3" t="s">
        <v>1619</v>
      </c>
    </row>
    <row r="174" spans="1:7">
      <c r="A174" s="1" t="str">
        <f t="shared" si="20"/>
        <v>1</v>
      </c>
      <c r="B174" s="3" t="str">
        <f t="shared" si="22"/>
        <v>pur_level_end_01</v>
      </c>
      <c r="C174" s="3" t="s">
        <v>1484</v>
      </c>
      <c r="D174" s="3" t="str">
        <f t="shared" si="23"/>
        <v/>
      </c>
      <c r="E174" s="3" t="str">
        <f t="shared" si="24"/>
        <v/>
      </c>
      <c r="F174" s="3" t="str">
        <f t="shared" si="25"/>
        <v>&lt;Sound Type="pur_level_end_01" Storage="Remote" Dec=""&gt;</v>
      </c>
      <c r="G174" s="3" t="s">
        <v>1620</v>
      </c>
    </row>
    <row r="175" spans="1:7">
      <c r="A175" s="1" t="str">
        <f t="shared" si="20"/>
        <v>2</v>
      </c>
      <c r="B175" s="3" t="str">
        <f t="shared" si="22"/>
        <v/>
      </c>
      <c r="C175" s="3" t="s">
        <v>1484</v>
      </c>
      <c r="D175" s="3" t="str">
        <f t="shared" si="23"/>
        <v/>
      </c>
      <c r="E175" s="3" t="str">
        <f t="shared" si="24"/>
        <v>pur_level_end_01</v>
      </c>
      <c r="F175" s="3" t="str">
        <f t="shared" si="25"/>
        <v xml:space="preserve">  &lt;Clip SoundPath="pur_level_end_01" /&gt;</v>
      </c>
      <c r="G175" s="3" t="s">
        <v>1621</v>
      </c>
    </row>
    <row r="176" spans="1:7">
      <c r="A176" s="1" t="str">
        <f t="shared" si="20"/>
        <v>3</v>
      </c>
      <c r="B176" s="3" t="str">
        <f t="shared" si="22"/>
        <v/>
      </c>
      <c r="C176" s="3" t="s">
        <v>1484</v>
      </c>
      <c r="D176" s="3" t="str">
        <f t="shared" si="23"/>
        <v/>
      </c>
      <c r="E176" s="3" t="str">
        <f t="shared" si="24"/>
        <v/>
      </c>
      <c r="F176" s="3" t="str">
        <f t="shared" si="25"/>
        <v>&lt;/Sound&gt;</v>
      </c>
      <c r="G176" s="3" t="s">
        <v>1488</v>
      </c>
    </row>
    <row r="177" spans="1:7">
      <c r="A177" s="1" t="str">
        <f t="shared" si="20"/>
        <v>1</v>
      </c>
      <c r="B177" s="3" t="str">
        <f t="shared" si="22"/>
        <v>pur_hello_01</v>
      </c>
      <c r="C177" s="3" t="s">
        <v>1484</v>
      </c>
      <c r="D177" s="3" t="str">
        <f t="shared" si="23"/>
        <v/>
      </c>
      <c r="E177" s="3" t="str">
        <f t="shared" si="24"/>
        <v/>
      </c>
      <c r="F177" s="3" t="str">
        <f t="shared" si="25"/>
        <v>&lt;Sound Type="pur_hello_01" Storage="Remote" Dec=""&gt;</v>
      </c>
      <c r="G177" s="3" t="s">
        <v>1622</v>
      </c>
    </row>
    <row r="178" spans="1:7">
      <c r="A178" s="1" t="str">
        <f t="shared" si="20"/>
        <v>2</v>
      </c>
      <c r="B178" s="3" t="str">
        <f t="shared" si="22"/>
        <v/>
      </c>
      <c r="C178" s="3" t="s">
        <v>1484</v>
      </c>
      <c r="D178" s="3" t="str">
        <f t="shared" si="23"/>
        <v/>
      </c>
      <c r="E178" s="3" t="str">
        <f t="shared" si="24"/>
        <v>pur_hello_01</v>
      </c>
      <c r="F178" s="3" t="str">
        <f t="shared" si="25"/>
        <v xml:space="preserve">  &lt;Clip SoundPath="pur_hello_01" /&gt;</v>
      </c>
      <c r="G178" s="3" t="s">
        <v>1623</v>
      </c>
    </row>
    <row r="179" spans="1:7">
      <c r="A179" s="1" t="str">
        <f t="shared" si="20"/>
        <v>3</v>
      </c>
      <c r="B179" s="3" t="str">
        <f t="shared" si="22"/>
        <v/>
      </c>
      <c r="C179" s="3" t="s">
        <v>1484</v>
      </c>
      <c r="D179" s="3" t="str">
        <f t="shared" si="23"/>
        <v/>
      </c>
      <c r="E179" s="3" t="str">
        <f t="shared" si="24"/>
        <v/>
      </c>
      <c r="F179" s="3" t="str">
        <f t="shared" si="25"/>
        <v>&lt;/Sound&gt;</v>
      </c>
      <c r="G179" s="3" t="s">
        <v>1488</v>
      </c>
    </row>
    <row r="180" spans="1:7">
      <c r="A180" s="1" t="str">
        <f t="shared" si="20"/>
        <v>1</v>
      </c>
      <c r="B180" s="3" t="str">
        <f t="shared" si="22"/>
        <v>pur_sleep_begin_01</v>
      </c>
      <c r="C180" s="3" t="s">
        <v>1484</v>
      </c>
      <c r="D180" s="3" t="str">
        <f t="shared" si="23"/>
        <v/>
      </c>
      <c r="E180" s="3" t="str">
        <f t="shared" si="24"/>
        <v/>
      </c>
      <c r="F180" s="3" t="str">
        <f t="shared" si="25"/>
        <v>&lt;Sound Type="pur_sleep_begin_01" Storage="Remote" Dec=""&gt;</v>
      </c>
      <c r="G180" s="3" t="s">
        <v>1624</v>
      </c>
    </row>
    <row r="181" spans="1:7">
      <c r="A181" s="1" t="str">
        <f t="shared" si="20"/>
        <v>2</v>
      </c>
      <c r="B181" s="3" t="str">
        <f t="shared" si="22"/>
        <v/>
      </c>
      <c r="C181" s="3" t="s">
        <v>1484</v>
      </c>
      <c r="D181" s="3" t="str">
        <f t="shared" si="23"/>
        <v/>
      </c>
      <c r="E181" s="3" t="str">
        <f t="shared" si="24"/>
        <v>pur_nod_01_01</v>
      </c>
      <c r="F181" s="3" t="str">
        <f t="shared" si="25"/>
        <v xml:space="preserve">  &lt;Clip SoundPath="pur_nod_01_01" /&gt;</v>
      </c>
      <c r="G181" s="3" t="s">
        <v>1625</v>
      </c>
    </row>
    <row r="182" spans="1:7">
      <c r="A182" s="1" t="str">
        <f t="shared" si="20"/>
        <v>2</v>
      </c>
      <c r="B182" s="3" t="str">
        <f t="shared" si="22"/>
        <v/>
      </c>
      <c r="C182" s="3" t="s">
        <v>1484</v>
      </c>
      <c r="D182" s="3" t="str">
        <f t="shared" si="23"/>
        <v/>
      </c>
      <c r="E182" s="3" t="str">
        <f t="shared" si="24"/>
        <v>pur_nod_01_02</v>
      </c>
      <c r="F182" s="3" t="str">
        <f t="shared" si="25"/>
        <v xml:space="preserve">  &lt;Clip SoundPath="pur_nod_01_02" /&gt;</v>
      </c>
      <c r="G182" s="3" t="s">
        <v>1626</v>
      </c>
    </row>
    <row r="183" spans="1:7">
      <c r="A183" s="1" t="str">
        <f t="shared" si="20"/>
        <v>2</v>
      </c>
      <c r="B183" s="3" t="str">
        <f t="shared" si="22"/>
        <v/>
      </c>
      <c r="C183" s="3" t="s">
        <v>1484</v>
      </c>
      <c r="D183" s="3" t="str">
        <f t="shared" si="23"/>
        <v/>
      </c>
      <c r="E183" s="3" t="str">
        <f t="shared" si="24"/>
        <v>pur_nod_01_03</v>
      </c>
      <c r="F183" s="3" t="str">
        <f t="shared" si="25"/>
        <v xml:space="preserve">  &lt;Clip SoundPath="pur_nod_01_03" /&gt;</v>
      </c>
      <c r="G183" s="3" t="s">
        <v>1627</v>
      </c>
    </row>
    <row r="184" spans="1:7">
      <c r="A184" s="1" t="str">
        <f t="shared" si="20"/>
        <v>3</v>
      </c>
      <c r="B184" s="3" t="str">
        <f t="shared" si="22"/>
        <v/>
      </c>
      <c r="C184" s="3" t="s">
        <v>1484</v>
      </c>
      <c r="D184" s="3" t="str">
        <f t="shared" si="23"/>
        <v/>
      </c>
      <c r="E184" s="3" t="str">
        <f t="shared" si="24"/>
        <v/>
      </c>
      <c r="F184" s="3" t="str">
        <f t="shared" si="25"/>
        <v>&lt;/Sound&gt;</v>
      </c>
      <c r="G184" s="3" t="s">
        <v>1488</v>
      </c>
    </row>
    <row r="185" spans="1:7">
      <c r="A185" s="1" t="str">
        <f t="shared" si="20"/>
        <v>1</v>
      </c>
      <c r="B185" s="3" t="str">
        <f t="shared" si="22"/>
        <v>pur_friend_search_01</v>
      </c>
      <c r="C185" s="3" t="s">
        <v>1484</v>
      </c>
      <c r="D185" s="3" t="str">
        <f t="shared" si="23"/>
        <v/>
      </c>
      <c r="E185" s="3" t="str">
        <f t="shared" si="24"/>
        <v/>
      </c>
      <c r="F185" s="3" t="str">
        <f t="shared" si="25"/>
        <v>&lt;Sound Type="pur_friend_search_01" Storage="Remote" Dec=""&gt;</v>
      </c>
      <c r="G185" s="3" t="s">
        <v>1628</v>
      </c>
    </row>
    <row r="186" spans="1:7">
      <c r="A186" s="1" t="str">
        <f t="shared" si="20"/>
        <v>2</v>
      </c>
      <c r="B186" s="3" t="str">
        <f t="shared" si="22"/>
        <v/>
      </c>
      <c r="C186" s="3" t="s">
        <v>1484</v>
      </c>
      <c r="D186" s="3" t="str">
        <f t="shared" si="23"/>
        <v/>
      </c>
      <c r="E186" s="3" t="str">
        <f t="shared" si="24"/>
        <v>pur_friend_search_01</v>
      </c>
      <c r="F186" s="3" t="str">
        <f t="shared" si="25"/>
        <v xml:space="preserve">  &lt;Clip SoundPath="pur_friend_search_01" /&gt;</v>
      </c>
      <c r="G186" s="3" t="s">
        <v>1629</v>
      </c>
    </row>
    <row r="187" spans="1:7">
      <c r="A187" s="1" t="str">
        <f t="shared" si="20"/>
        <v>3</v>
      </c>
      <c r="B187" s="3" t="str">
        <f t="shared" si="22"/>
        <v/>
      </c>
      <c r="C187" s="3" t="s">
        <v>1484</v>
      </c>
      <c r="D187" s="3" t="str">
        <f t="shared" si="23"/>
        <v/>
      </c>
      <c r="E187" s="3" t="str">
        <f t="shared" si="24"/>
        <v/>
      </c>
      <c r="F187" s="3" t="str">
        <f t="shared" si="25"/>
        <v>&lt;/Sound&gt;</v>
      </c>
      <c r="G187" s="3" t="s">
        <v>1488</v>
      </c>
    </row>
    <row r="188" spans="1:7">
      <c r="A188" s="1" t="str">
        <f t="shared" si="20"/>
        <v>1</v>
      </c>
      <c r="B188" s="3" t="str">
        <f t="shared" si="22"/>
        <v>pur_friend_host_01</v>
      </c>
      <c r="C188" s="3" t="s">
        <v>1484</v>
      </c>
      <c r="D188" s="3" t="str">
        <f t="shared" si="23"/>
        <v/>
      </c>
      <c r="E188" s="3" t="str">
        <f t="shared" si="24"/>
        <v/>
      </c>
      <c r="F188" s="3" t="str">
        <f t="shared" si="25"/>
        <v>&lt;Sound Type="pur_friend_host_01" Storage="Remote" Dec=""&gt;</v>
      </c>
      <c r="G188" s="3" t="s">
        <v>1630</v>
      </c>
    </row>
    <row r="189" spans="1:7">
      <c r="A189" s="1" t="str">
        <f t="shared" si="20"/>
        <v>2</v>
      </c>
      <c r="B189" s="3" t="str">
        <f t="shared" si="22"/>
        <v/>
      </c>
      <c r="C189" s="3" t="s">
        <v>1484</v>
      </c>
      <c r="D189" s="3" t="str">
        <f t="shared" si="23"/>
        <v/>
      </c>
      <c r="E189" s="3" t="str">
        <f t="shared" si="24"/>
        <v>pur_friend_host_01</v>
      </c>
      <c r="F189" s="3" t="str">
        <f t="shared" si="25"/>
        <v xml:space="preserve">  &lt;Clip SoundPath="pur_friend_host_01" /&gt;</v>
      </c>
      <c r="G189" s="3" t="s">
        <v>1631</v>
      </c>
    </row>
    <row r="190" spans="1:7">
      <c r="A190" s="1" t="str">
        <f t="shared" si="20"/>
        <v>3</v>
      </c>
      <c r="B190" s="3" t="str">
        <f t="shared" si="22"/>
        <v/>
      </c>
      <c r="C190" s="3" t="s">
        <v>1484</v>
      </c>
      <c r="D190" s="3" t="str">
        <f t="shared" si="23"/>
        <v/>
      </c>
      <c r="E190" s="3" t="str">
        <f t="shared" si="24"/>
        <v/>
      </c>
      <c r="F190" s="3" t="str">
        <f t="shared" si="25"/>
        <v>&lt;/Sound&gt;</v>
      </c>
      <c r="G190" s="3" t="s">
        <v>1488</v>
      </c>
    </row>
    <row r="191" spans="1:7">
      <c r="A191" s="1" t="str">
        <f t="shared" si="20"/>
        <v>1</v>
      </c>
      <c r="B191" s="3" t="str">
        <f t="shared" si="22"/>
        <v>pur_friend_guest_01</v>
      </c>
      <c r="C191" s="3" t="s">
        <v>1484</v>
      </c>
      <c r="D191" s="3" t="str">
        <f t="shared" si="23"/>
        <v/>
      </c>
      <c r="E191" s="3" t="str">
        <f t="shared" si="24"/>
        <v/>
      </c>
      <c r="F191" s="3" t="str">
        <f t="shared" si="25"/>
        <v>&lt;Sound Type="pur_friend_guest_01" Storage="Remote" Dec=""&gt;</v>
      </c>
      <c r="G191" s="3" t="s">
        <v>1632</v>
      </c>
    </row>
    <row r="192" spans="1:7">
      <c r="A192" s="1" t="str">
        <f t="shared" si="20"/>
        <v>2</v>
      </c>
      <c r="B192" s="3" t="str">
        <f t="shared" si="22"/>
        <v/>
      </c>
      <c r="C192" s="3" t="s">
        <v>1484</v>
      </c>
      <c r="D192" s="3" t="str">
        <f t="shared" si="23"/>
        <v/>
      </c>
      <c r="E192" s="3" t="str">
        <f t="shared" si="24"/>
        <v>pur_friend_guest_01</v>
      </c>
      <c r="F192" s="3" t="str">
        <f t="shared" si="25"/>
        <v xml:space="preserve">  &lt;Clip SoundPath="pur_friend_guest_01" /&gt;</v>
      </c>
      <c r="G192" s="3" t="s">
        <v>1633</v>
      </c>
    </row>
    <row r="193" spans="1:7">
      <c r="A193" s="1" t="str">
        <f t="shared" si="20"/>
        <v>3</v>
      </c>
      <c r="B193" s="3" t="str">
        <f t="shared" si="22"/>
        <v/>
      </c>
      <c r="C193" s="3" t="s">
        <v>1484</v>
      </c>
      <c r="D193" s="3" t="str">
        <f t="shared" si="23"/>
        <v/>
      </c>
      <c r="E193" s="3" t="str">
        <f t="shared" si="24"/>
        <v/>
      </c>
      <c r="F193" s="3" t="str">
        <f t="shared" si="25"/>
        <v>&lt;/Sound&gt;</v>
      </c>
      <c r="G193" s="3" t="s">
        <v>1488</v>
      </c>
    </row>
    <row r="194" spans="1:7">
      <c r="A194" s="1" t="str">
        <f t="shared" si="20"/>
        <v>1</v>
      </c>
      <c r="B194" s="3" t="str">
        <f t="shared" si="22"/>
        <v>pur_friend_guest_out_01</v>
      </c>
      <c r="C194" s="3" t="s">
        <v>1484</v>
      </c>
      <c r="D194" s="3" t="str">
        <f t="shared" si="23"/>
        <v/>
      </c>
      <c r="E194" s="3" t="str">
        <f t="shared" si="24"/>
        <v/>
      </c>
      <c r="F194" s="3" t="str">
        <f t="shared" si="25"/>
        <v>&lt;Sound Type="pur_friend_guest_out_01" Storage="Remote" Dec=""&gt;</v>
      </c>
      <c r="G194" s="3" t="s">
        <v>1634</v>
      </c>
    </row>
    <row r="195" spans="1:7">
      <c r="A195" s="1" t="str">
        <f t="shared" si="20"/>
        <v>2</v>
      </c>
      <c r="B195" s="3" t="str">
        <f t="shared" si="22"/>
        <v/>
      </c>
      <c r="C195" s="3" t="s">
        <v>1484</v>
      </c>
      <c r="D195" s="3" t="str">
        <f t="shared" si="23"/>
        <v/>
      </c>
      <c r="E195" s="3" t="str">
        <f t="shared" si="24"/>
        <v>pur_friend_guest_out_01</v>
      </c>
      <c r="F195" s="3" t="str">
        <f t="shared" si="25"/>
        <v xml:space="preserve">  &lt;Clip SoundPath="pur_friend_guest_out_01" /&gt;</v>
      </c>
      <c r="G195" s="3" t="s">
        <v>1635</v>
      </c>
    </row>
    <row r="196" spans="1:7">
      <c r="A196" s="1" t="str">
        <f t="shared" si="20"/>
        <v>3</v>
      </c>
      <c r="B196" s="3" t="str">
        <f t="shared" si="22"/>
        <v/>
      </c>
      <c r="C196" s="3" t="s">
        <v>1484</v>
      </c>
      <c r="D196" s="3" t="str">
        <f t="shared" si="23"/>
        <v/>
      </c>
      <c r="E196" s="3" t="str">
        <f t="shared" si="24"/>
        <v/>
      </c>
      <c r="F196" s="3" t="str">
        <f t="shared" si="25"/>
        <v>&lt;/Sound&gt;</v>
      </c>
      <c r="G196" s="3" t="s">
        <v>1488</v>
      </c>
    </row>
    <row r="197" spans="1:7">
      <c r="A197" s="1" t="str">
        <f t="shared" si="20"/>
        <v>1</v>
      </c>
      <c r="B197" s="3" t="str">
        <f t="shared" si="22"/>
        <v>pur_friend_guest_back_01</v>
      </c>
      <c r="C197" s="3" t="s">
        <v>1484</v>
      </c>
      <c r="D197" s="3" t="str">
        <f t="shared" si="23"/>
        <v/>
      </c>
      <c r="E197" s="3" t="str">
        <f t="shared" si="24"/>
        <v/>
      </c>
      <c r="F197" s="3" t="str">
        <f t="shared" si="25"/>
        <v>&lt;Sound Type="pur_friend_guest_back_01" Storage="Remote" Dec=""&gt;</v>
      </c>
      <c r="G197" s="3" t="s">
        <v>1636</v>
      </c>
    </row>
    <row r="198" spans="1:7">
      <c r="A198" s="1" t="str">
        <f t="shared" si="20"/>
        <v>2</v>
      </c>
      <c r="B198" s="3" t="str">
        <f t="shared" si="22"/>
        <v/>
      </c>
      <c r="C198" s="3" t="s">
        <v>1484</v>
      </c>
      <c r="D198" s="3" t="str">
        <f t="shared" si="23"/>
        <v/>
      </c>
      <c r="E198" s="3" t="str">
        <f t="shared" si="24"/>
        <v>pur_friend_guest_back_01</v>
      </c>
      <c r="F198" s="3" t="str">
        <f t="shared" si="25"/>
        <v xml:space="preserve">  &lt;Clip SoundPath="pur_friend_guest_back_01" /&gt;</v>
      </c>
      <c r="G198" s="3" t="s">
        <v>1637</v>
      </c>
    </row>
    <row r="199" spans="1:7">
      <c r="A199" s="1" t="str">
        <f t="shared" si="20"/>
        <v>3</v>
      </c>
      <c r="B199" s="3" t="str">
        <f t="shared" si="22"/>
        <v/>
      </c>
      <c r="C199" s="3" t="s">
        <v>1484</v>
      </c>
      <c r="D199" s="3" t="str">
        <f t="shared" si="23"/>
        <v/>
      </c>
      <c r="E199" s="3" t="str">
        <f t="shared" si="24"/>
        <v/>
      </c>
      <c r="F199" s="3" t="str">
        <f t="shared" si="25"/>
        <v>&lt;/Sound&gt;</v>
      </c>
      <c r="G199" s="3" t="s">
        <v>1488</v>
      </c>
    </row>
    <row r="200" spans="1:7">
      <c r="A200" s="1" t="str">
        <f t="shared" si="20"/>
        <v>1</v>
      </c>
      <c r="B200" s="3" t="str">
        <f t="shared" si="22"/>
        <v>pur_friend_fail_01</v>
      </c>
      <c r="C200" s="3" t="s">
        <v>1484</v>
      </c>
      <c r="D200" s="3" t="str">
        <f t="shared" si="23"/>
        <v/>
      </c>
      <c r="E200" s="3" t="str">
        <f t="shared" si="24"/>
        <v/>
      </c>
      <c r="F200" s="3" t="str">
        <f t="shared" si="25"/>
        <v>&lt;Sound Type="pur_friend_fail_01" Storage="Remote" Dec=""&gt;</v>
      </c>
      <c r="G200" s="3" t="s">
        <v>1638</v>
      </c>
    </row>
    <row r="201" spans="1:7">
      <c r="A201" s="1" t="str">
        <f t="shared" si="20"/>
        <v>2</v>
      </c>
      <c r="B201" s="3" t="str">
        <f t="shared" si="22"/>
        <v/>
      </c>
      <c r="C201" s="3" t="s">
        <v>1484</v>
      </c>
      <c r="D201" s="3" t="str">
        <f t="shared" si="23"/>
        <v/>
      </c>
      <c r="E201" s="3" t="str">
        <f t="shared" si="24"/>
        <v>pur_friend_fail_01</v>
      </c>
      <c r="F201" s="3" t="str">
        <f t="shared" si="25"/>
        <v xml:space="preserve">  &lt;Clip SoundPath="pur_friend_fail_01" /&gt;</v>
      </c>
      <c r="G201" s="3" t="s">
        <v>1639</v>
      </c>
    </row>
    <row r="202" spans="1:7">
      <c r="A202" s="1" t="str">
        <f t="shared" si="20"/>
        <v>3</v>
      </c>
      <c r="B202" s="3" t="str">
        <f t="shared" si="22"/>
        <v/>
      </c>
      <c r="C202" s="3" t="s">
        <v>1484</v>
      </c>
      <c r="D202" s="3" t="str">
        <f t="shared" si="23"/>
        <v/>
      </c>
      <c r="E202" s="3" t="str">
        <f t="shared" si="24"/>
        <v/>
      </c>
      <c r="F202" s="3" t="str">
        <f t="shared" si="25"/>
        <v>&lt;/Sound&gt;</v>
      </c>
      <c r="G202" s="3" t="s">
        <v>1488</v>
      </c>
    </row>
    <row r="203" spans="1:7">
      <c r="A203" s="1" t="str">
        <f t="shared" si="20"/>
        <v>1</v>
      </c>
      <c r="B203" s="3" t="str">
        <f t="shared" si="22"/>
        <v>pur_sleep_end_01</v>
      </c>
      <c r="C203" s="3" t="s">
        <v>1484</v>
      </c>
      <c r="D203" s="3" t="str">
        <f t="shared" si="23"/>
        <v/>
      </c>
      <c r="E203" s="3" t="str">
        <f t="shared" si="24"/>
        <v/>
      </c>
      <c r="F203" s="3" t="str">
        <f t="shared" si="25"/>
        <v>&lt;Sound Type="pur_sleep_end_01" Storage="Remote" Dec=""&gt;</v>
      </c>
      <c r="G203" s="3" t="s">
        <v>1640</v>
      </c>
    </row>
    <row r="204" spans="1:7">
      <c r="A204" s="1" t="str">
        <f t="shared" si="20"/>
        <v>2</v>
      </c>
      <c r="B204" s="3" t="str">
        <f t="shared" si="22"/>
        <v/>
      </c>
      <c r="C204" s="3" t="s">
        <v>1484</v>
      </c>
      <c r="D204" s="3" t="str">
        <f t="shared" si="23"/>
        <v/>
      </c>
      <c r="E204" s="3" t="str">
        <f t="shared" si="24"/>
        <v>pur_morning_01_01</v>
      </c>
      <c r="F204" s="3" t="str">
        <f t="shared" si="25"/>
        <v xml:space="preserve">  &lt;Clip SoundPath="pur_morning_01_01" /&gt;</v>
      </c>
      <c r="G204" s="3" t="s">
        <v>1641</v>
      </c>
    </row>
    <row r="205" spans="1:7">
      <c r="A205" s="1" t="str">
        <f t="shared" si="20"/>
        <v>2</v>
      </c>
      <c r="B205" s="3" t="str">
        <f t="shared" si="22"/>
        <v/>
      </c>
      <c r="C205" s="3" t="s">
        <v>1484</v>
      </c>
      <c r="D205" s="3" t="str">
        <f t="shared" si="23"/>
        <v/>
      </c>
      <c r="E205" s="3" t="str">
        <f t="shared" si="24"/>
        <v>pur_morning_01_02</v>
      </c>
      <c r="F205" s="3" t="str">
        <f t="shared" si="25"/>
        <v xml:space="preserve">  &lt;Clip SoundPath="pur_morning_01_02" /&gt;</v>
      </c>
      <c r="G205" s="3" t="s">
        <v>1642</v>
      </c>
    </row>
    <row r="206" spans="1:7">
      <c r="A206" s="1" t="str">
        <f t="shared" si="20"/>
        <v>2</v>
      </c>
      <c r="B206" s="3" t="str">
        <f t="shared" si="22"/>
        <v/>
      </c>
      <c r="C206" s="3" t="s">
        <v>1484</v>
      </c>
      <c r="D206" s="3" t="str">
        <f t="shared" si="23"/>
        <v/>
      </c>
      <c r="E206" s="3" t="str">
        <f t="shared" si="24"/>
        <v>pur_morning_01_03</v>
      </c>
      <c r="F206" s="3" t="str">
        <f t="shared" si="25"/>
        <v xml:space="preserve">  &lt;Clip SoundPath="pur_morning_01_03" /&gt;</v>
      </c>
      <c r="G206" s="3" t="s">
        <v>1643</v>
      </c>
    </row>
    <row r="207" spans="1:7">
      <c r="A207" s="1" t="str">
        <f t="shared" ref="A207:A287" si="26">IF(ISERROR(FIND("&lt;Sound",G207))=FALSE,"1",IF(ISERROR(FIND("&lt;Clip",G207))=FALSE,"2","3"))</f>
        <v>2</v>
      </c>
      <c r="B207" s="3" t="str">
        <f t="shared" si="22"/>
        <v/>
      </c>
      <c r="C207" s="3" t="s">
        <v>1484</v>
      </c>
      <c r="D207" s="3" t="str">
        <f t="shared" si="23"/>
        <v/>
      </c>
      <c r="E207" s="3" t="str">
        <f t="shared" si="24"/>
        <v>pur_morning_01_04</v>
      </c>
      <c r="F207" s="3" t="str">
        <f t="shared" si="25"/>
        <v xml:space="preserve">  &lt;Clip SoundPath="pur_morning_01_04" /&gt;</v>
      </c>
      <c r="G207" s="3" t="s">
        <v>1644</v>
      </c>
    </row>
    <row r="208" spans="1:7">
      <c r="A208" s="1" t="str">
        <f t="shared" si="26"/>
        <v>2</v>
      </c>
      <c r="B208" s="3" t="str">
        <f t="shared" si="22"/>
        <v/>
      </c>
      <c r="C208" s="3" t="s">
        <v>1484</v>
      </c>
      <c r="D208" s="3" t="str">
        <f t="shared" si="23"/>
        <v/>
      </c>
      <c r="E208" s="3" t="str">
        <f t="shared" si="24"/>
        <v>pur_morning_01_05</v>
      </c>
      <c r="F208" s="3" t="str">
        <f t="shared" si="25"/>
        <v xml:space="preserve">  &lt;Clip SoundPath="pur_morning_01_05" /&gt;</v>
      </c>
      <c r="G208" s="3" t="s">
        <v>1645</v>
      </c>
    </row>
    <row r="209" spans="1:7">
      <c r="A209" s="1" t="str">
        <f t="shared" si="26"/>
        <v>2</v>
      </c>
      <c r="B209" s="3" t="str">
        <f t="shared" si="22"/>
        <v/>
      </c>
      <c r="C209" s="3" t="s">
        <v>1484</v>
      </c>
      <c r="D209" s="3" t="str">
        <f t="shared" si="23"/>
        <v/>
      </c>
      <c r="E209" s="3" t="str">
        <f t="shared" si="24"/>
        <v>pur_morning_01_06</v>
      </c>
      <c r="F209" s="3" t="str">
        <f t="shared" si="25"/>
        <v xml:space="preserve">  &lt;Clip SoundPath="pur_morning_01_06" /&gt;</v>
      </c>
      <c r="G209" s="3" t="s">
        <v>1646</v>
      </c>
    </row>
    <row r="210" spans="1:7">
      <c r="A210" s="1" t="str">
        <f t="shared" si="26"/>
        <v>2</v>
      </c>
      <c r="B210" s="3" t="str">
        <f t="shared" si="22"/>
        <v/>
      </c>
      <c r="C210" s="3" t="s">
        <v>1484</v>
      </c>
      <c r="D210" s="3" t="str">
        <f t="shared" si="23"/>
        <v/>
      </c>
      <c r="E210" s="3" t="str">
        <f t="shared" si="24"/>
        <v>pur_morning_01_07</v>
      </c>
      <c r="F210" s="3" t="str">
        <f t="shared" si="25"/>
        <v xml:space="preserve">  &lt;Clip SoundPath="pur_morning_01_07" /&gt;</v>
      </c>
      <c r="G210" s="3" t="s">
        <v>1647</v>
      </c>
    </row>
    <row r="211" spans="1:7">
      <c r="A211" s="1" t="str">
        <f t="shared" si="26"/>
        <v>2</v>
      </c>
      <c r="B211" s="3" t="str">
        <f t="shared" si="22"/>
        <v/>
      </c>
      <c r="C211" s="3" t="s">
        <v>1484</v>
      </c>
      <c r="D211" s="3" t="str">
        <f t="shared" si="23"/>
        <v/>
      </c>
      <c r="E211" s="3" t="str">
        <f t="shared" si="24"/>
        <v>pur_morning_01_08</v>
      </c>
      <c r="F211" s="3" t="str">
        <f t="shared" si="25"/>
        <v xml:space="preserve">  &lt;Clip SoundPath="pur_morning_01_08" /&gt;</v>
      </c>
      <c r="G211" s="3" t="s">
        <v>1648</v>
      </c>
    </row>
    <row r="212" spans="1:7">
      <c r="A212" s="1" t="str">
        <f t="shared" si="26"/>
        <v>3</v>
      </c>
      <c r="B212" s="3" t="str">
        <f t="shared" si="22"/>
        <v/>
      </c>
      <c r="C212" s="3" t="s">
        <v>1484</v>
      </c>
      <c r="D212" s="3" t="str">
        <f t="shared" si="23"/>
        <v/>
      </c>
      <c r="E212" s="3" t="str">
        <f t="shared" si="24"/>
        <v/>
      </c>
      <c r="F212" s="3" t="str">
        <f t="shared" si="25"/>
        <v>&lt;/Sound&gt;</v>
      </c>
      <c r="G212" s="3" t="s">
        <v>1488</v>
      </c>
    </row>
    <row r="213" spans="1:7">
      <c r="A213" s="1" t="str">
        <f t="shared" si="26"/>
        <v>1</v>
      </c>
      <c r="B213" s="3" t="str">
        <f t="shared" si="22"/>
        <v>pur_play_up_01</v>
      </c>
      <c r="C213" s="3" t="s">
        <v>1484</v>
      </c>
      <c r="D213" s="3" t="str">
        <f t="shared" si="23"/>
        <v/>
      </c>
      <c r="E213" s="3" t="str">
        <f t="shared" si="24"/>
        <v/>
      </c>
      <c r="F213" s="3" t="str">
        <f t="shared" si="25"/>
        <v>&lt;Sound Type="pur_play_up_01" Storage="Remote" Dec=""&gt;</v>
      </c>
      <c r="G213" s="3" t="s">
        <v>1649</v>
      </c>
    </row>
    <row r="214" spans="1:7">
      <c r="A214" s="1" t="str">
        <f t="shared" si="26"/>
        <v>2</v>
      </c>
      <c r="B214" s="3" t="str">
        <f t="shared" si="22"/>
        <v/>
      </c>
      <c r="C214" s="3" t="s">
        <v>1484</v>
      </c>
      <c r="D214" s="3" t="str">
        <f t="shared" si="23"/>
        <v/>
      </c>
      <c r="E214" s="3" t="str">
        <f t="shared" si="24"/>
        <v>pur_play_up_01</v>
      </c>
      <c r="F214" s="3" t="str">
        <f t="shared" si="25"/>
        <v xml:space="preserve">  &lt;Clip SoundPath="pur_play_up_01" /&gt;</v>
      </c>
      <c r="G214" s="3" t="s">
        <v>1650</v>
      </c>
    </row>
    <row r="215" spans="1:7">
      <c r="A215" s="1" t="str">
        <f t="shared" si="26"/>
        <v>2</v>
      </c>
      <c r="B215" s="3" t="str">
        <f t="shared" si="22"/>
        <v/>
      </c>
      <c r="C215" s="3" t="s">
        <v>1484</v>
      </c>
      <c r="D215" s="3" t="str">
        <f t="shared" si="23"/>
        <v/>
      </c>
      <c r="E215" s="3" t="str">
        <f t="shared" si="24"/>
        <v>pur_play_up_02</v>
      </c>
      <c r="F215" s="3" t="str">
        <f t="shared" si="25"/>
        <v xml:space="preserve">  &lt;Clip SoundPath="pur_play_up_02" /&gt;</v>
      </c>
      <c r="G215" s="3" t="s">
        <v>1651</v>
      </c>
    </row>
    <row r="216" spans="1:7">
      <c r="A216" s="1" t="str">
        <f t="shared" si="26"/>
        <v>2</v>
      </c>
      <c r="B216" s="3" t="str">
        <f t="shared" si="22"/>
        <v/>
      </c>
      <c r="C216" s="3" t="s">
        <v>1484</v>
      </c>
      <c r="D216" s="3" t="str">
        <f t="shared" si="23"/>
        <v/>
      </c>
      <c r="E216" s="3" t="str">
        <f t="shared" si="24"/>
        <v>pur_play_up_03</v>
      </c>
      <c r="F216" s="3" t="str">
        <f t="shared" si="25"/>
        <v xml:space="preserve">  &lt;Clip SoundPath="pur_play_up_03" /&gt;</v>
      </c>
      <c r="G216" s="3" t="s">
        <v>1652</v>
      </c>
    </row>
    <row r="217" spans="1:7">
      <c r="A217" s="1" t="str">
        <f t="shared" si="26"/>
        <v>2</v>
      </c>
      <c r="B217" s="3" t="str">
        <f t="shared" ref="B217:B271" si="27">IF(ISERROR(FIND("&lt;Sound",G217))=FALSE,MID(G217,FIND("Type=""",G217)+6,IF(ISERROR(FIND("Des=",G217))=FALSE,FIND("Des=",G217),FIND("""&gt;",G217))-FIND("Type=""",G217)-IF(ISERROR(FIND("Des=",G217))=FALSE,8,6)),"")</f>
        <v/>
      </c>
      <c r="C217" s="3" t="s">
        <v>1484</v>
      </c>
      <c r="D217" s="3" t="str">
        <f t="shared" ref="D217:D271" si="28">IF(ISERROR(FIND("Des=",G217))=FALSE,MID(G217,FIND("Des=""",G217)+5,FIND("""&gt;",G217)-FIND("Des=""",G217)-5),"")</f>
        <v/>
      </c>
      <c r="E217" s="3" t="str">
        <f t="shared" ref="E217:E271" si="29">IF(ISERROR(FIND("&lt;Clip",G217))=FALSE,MID(G217,FIND("SoundPath=""",G217)+11,FIND(""" /&gt;",G217)-FIND("SoundPath=""",G217)-11),"")</f>
        <v>pur_play_up_04</v>
      </c>
      <c r="F217" s="3" t="str">
        <f t="shared" ref="F217:F271" si="30">IF(A217="1","&lt;Sound Type="""&amp;B217&amp;""" Storage="""&amp;C217&amp;""" Dec="""&amp;D217&amp;"""&gt;",IF(A217="2","  &lt;Clip SoundPath="""&amp;E217&amp;""" /&gt;",IF(A217="3",G217,"")))</f>
        <v xml:space="preserve">  &lt;Clip SoundPath="pur_play_up_04" /&gt;</v>
      </c>
      <c r="G217" s="3" t="s">
        <v>1653</v>
      </c>
    </row>
    <row r="218" spans="1:7">
      <c r="A218" s="1" t="str">
        <f t="shared" si="26"/>
        <v>3</v>
      </c>
      <c r="B218" s="3" t="str">
        <f t="shared" si="27"/>
        <v/>
      </c>
      <c r="C218" s="3" t="s">
        <v>1484</v>
      </c>
      <c r="D218" s="3" t="str">
        <f t="shared" si="28"/>
        <v/>
      </c>
      <c r="E218" s="3" t="str">
        <f t="shared" si="29"/>
        <v/>
      </c>
      <c r="F218" s="3" t="str">
        <f t="shared" si="30"/>
        <v>&lt;/Sound&gt;</v>
      </c>
      <c r="G218" s="3" t="s">
        <v>1488</v>
      </c>
    </row>
    <row r="219" spans="1:7">
      <c r="A219" s="1" t="str">
        <f t="shared" si="26"/>
        <v>1</v>
      </c>
      <c r="B219" s="3" t="str">
        <f t="shared" si="27"/>
        <v>pur_play_down_01</v>
      </c>
      <c r="C219" s="3" t="s">
        <v>1484</v>
      </c>
      <c r="D219" s="3" t="str">
        <f t="shared" si="28"/>
        <v/>
      </c>
      <c r="E219" s="3" t="str">
        <f t="shared" si="29"/>
        <v/>
      </c>
      <c r="F219" s="3" t="str">
        <f t="shared" si="30"/>
        <v>&lt;Sound Type="pur_play_down_01" Storage="Remote" Dec=""&gt;</v>
      </c>
      <c r="G219" s="3" t="s">
        <v>1654</v>
      </c>
    </row>
    <row r="220" spans="1:7">
      <c r="A220" s="1" t="str">
        <f t="shared" si="26"/>
        <v>2</v>
      </c>
      <c r="B220" s="3" t="str">
        <f t="shared" si="27"/>
        <v/>
      </c>
      <c r="C220" s="3" t="s">
        <v>1484</v>
      </c>
      <c r="D220" s="3" t="str">
        <f t="shared" si="28"/>
        <v/>
      </c>
      <c r="E220" s="3" t="str">
        <f t="shared" si="29"/>
        <v>pur_play_down_01</v>
      </c>
      <c r="F220" s="3" t="str">
        <f t="shared" si="30"/>
        <v xml:space="preserve">  &lt;Clip SoundPath="pur_play_down_01" /&gt;</v>
      </c>
      <c r="G220" s="3" t="s">
        <v>1655</v>
      </c>
    </row>
    <row r="221" spans="1:7">
      <c r="A221" s="1" t="str">
        <f t="shared" si="26"/>
        <v>2</v>
      </c>
      <c r="B221" s="3" t="str">
        <f t="shared" si="27"/>
        <v/>
      </c>
      <c r="C221" s="3" t="s">
        <v>1484</v>
      </c>
      <c r="D221" s="3" t="str">
        <f t="shared" si="28"/>
        <v/>
      </c>
      <c r="E221" s="3" t="str">
        <f t="shared" si="29"/>
        <v>pur_play_down_02</v>
      </c>
      <c r="F221" s="3" t="str">
        <f t="shared" si="30"/>
        <v xml:space="preserve">  &lt;Clip SoundPath="pur_play_down_02" /&gt;</v>
      </c>
      <c r="G221" s="3" t="s">
        <v>1656</v>
      </c>
    </row>
    <row r="222" spans="1:7">
      <c r="A222" s="1" t="str">
        <f t="shared" si="26"/>
        <v>2</v>
      </c>
      <c r="B222" s="3" t="str">
        <f t="shared" si="27"/>
        <v/>
      </c>
      <c r="C222" s="3" t="s">
        <v>1484</v>
      </c>
      <c r="D222" s="3" t="str">
        <f t="shared" si="28"/>
        <v/>
      </c>
      <c r="E222" s="3" t="str">
        <f t="shared" si="29"/>
        <v>pur_play_down_03</v>
      </c>
      <c r="F222" s="3" t="str">
        <f t="shared" si="30"/>
        <v xml:space="preserve">  &lt;Clip SoundPath="pur_play_down_03" /&gt;</v>
      </c>
      <c r="G222" s="3" t="s">
        <v>1657</v>
      </c>
    </row>
    <row r="223" spans="1:7">
      <c r="A223" s="1" t="str">
        <f t="shared" si="26"/>
        <v>2</v>
      </c>
      <c r="B223" s="3" t="str">
        <f t="shared" si="27"/>
        <v/>
      </c>
      <c r="C223" s="3" t="s">
        <v>1484</v>
      </c>
      <c r="D223" s="3" t="str">
        <f t="shared" si="28"/>
        <v/>
      </c>
      <c r="E223" s="3" t="str">
        <f t="shared" si="29"/>
        <v>pur_play_down_04</v>
      </c>
      <c r="F223" s="3" t="str">
        <f t="shared" si="30"/>
        <v xml:space="preserve">  &lt;Clip SoundPath="pur_play_down_04" /&gt;</v>
      </c>
      <c r="G223" s="3" t="s">
        <v>1658</v>
      </c>
    </row>
    <row r="224" spans="1:7">
      <c r="A224" s="1" t="str">
        <f t="shared" si="26"/>
        <v>3</v>
      </c>
      <c r="B224" s="3" t="str">
        <f t="shared" si="27"/>
        <v/>
      </c>
      <c r="C224" s="3" t="s">
        <v>1484</v>
      </c>
      <c r="D224" s="3" t="str">
        <f t="shared" si="28"/>
        <v/>
      </c>
      <c r="E224" s="3" t="str">
        <f t="shared" si="29"/>
        <v/>
      </c>
      <c r="F224" s="3" t="str">
        <f t="shared" si="30"/>
        <v>&lt;/Sound&gt;</v>
      </c>
      <c r="G224" s="3" t="s">
        <v>1488</v>
      </c>
    </row>
    <row r="225" spans="1:7">
      <c r="A225" s="1" t="str">
        <f t="shared" si="26"/>
        <v>1</v>
      </c>
      <c r="B225" s="3" t="str">
        <f t="shared" si="27"/>
        <v>pur_play_up_down_01</v>
      </c>
      <c r="C225" s="3" t="s">
        <v>1484</v>
      </c>
      <c r="D225" s="3" t="str">
        <f t="shared" si="28"/>
        <v/>
      </c>
      <c r="E225" s="3" t="str">
        <f t="shared" si="29"/>
        <v/>
      </c>
      <c r="F225" s="3" t="str">
        <f t="shared" si="30"/>
        <v>&lt;Sound Type="pur_play_up_down_01" Storage="Remote" Dec=""&gt;</v>
      </c>
      <c r="G225" s="3" t="s">
        <v>1659</v>
      </c>
    </row>
    <row r="226" spans="1:7">
      <c r="A226" s="1" t="str">
        <f t="shared" si="26"/>
        <v>2</v>
      </c>
      <c r="B226" s="3" t="str">
        <f t="shared" si="27"/>
        <v/>
      </c>
      <c r="C226" s="3" t="s">
        <v>1484</v>
      </c>
      <c r="D226" s="3" t="str">
        <f t="shared" si="28"/>
        <v/>
      </c>
      <c r="E226" s="3" t="str">
        <f t="shared" si="29"/>
        <v>pur_play_up_down_01_01</v>
      </c>
      <c r="F226" s="3" t="str">
        <f t="shared" si="30"/>
        <v xml:space="preserve">  &lt;Clip SoundPath="pur_play_up_down_01_01" /&gt;</v>
      </c>
      <c r="G226" s="3" t="s">
        <v>1660</v>
      </c>
    </row>
    <row r="227" spans="1:7">
      <c r="A227" s="1" t="str">
        <f t="shared" si="26"/>
        <v>2</v>
      </c>
      <c r="B227" s="3" t="str">
        <f t="shared" si="27"/>
        <v/>
      </c>
      <c r="C227" s="3" t="s">
        <v>1484</v>
      </c>
      <c r="D227" s="3" t="str">
        <f t="shared" si="28"/>
        <v/>
      </c>
      <c r="E227" s="3" t="str">
        <f t="shared" si="29"/>
        <v>pur_play_up_down_01_02</v>
      </c>
      <c r="F227" s="3" t="str">
        <f t="shared" si="30"/>
        <v xml:space="preserve">  &lt;Clip SoundPath="pur_play_up_down_01_02" /&gt;</v>
      </c>
      <c r="G227" s="3" t="s">
        <v>1661</v>
      </c>
    </row>
    <row r="228" spans="1:7">
      <c r="A228" s="1" t="str">
        <f t="shared" si="26"/>
        <v>2</v>
      </c>
      <c r="B228" s="3" t="str">
        <f t="shared" si="27"/>
        <v/>
      </c>
      <c r="C228" s="3" t="s">
        <v>1484</v>
      </c>
      <c r="D228" s="3" t="str">
        <f t="shared" si="28"/>
        <v/>
      </c>
      <c r="E228" s="3" t="str">
        <f t="shared" si="29"/>
        <v>pur_play_up_down_01_03</v>
      </c>
      <c r="F228" s="3" t="str">
        <f t="shared" si="30"/>
        <v xml:space="preserve">  &lt;Clip SoundPath="pur_play_up_down_01_03" /&gt;</v>
      </c>
      <c r="G228" s="3" t="s">
        <v>1662</v>
      </c>
    </row>
    <row r="229" spans="1:7">
      <c r="A229" s="1" t="str">
        <f t="shared" si="26"/>
        <v>3</v>
      </c>
      <c r="B229" s="3" t="str">
        <f t="shared" si="27"/>
        <v/>
      </c>
      <c r="C229" s="3" t="s">
        <v>1484</v>
      </c>
      <c r="D229" s="3" t="str">
        <f t="shared" si="28"/>
        <v/>
      </c>
      <c r="E229" s="3" t="str">
        <f t="shared" si="29"/>
        <v/>
      </c>
      <c r="F229" s="3" t="str">
        <f t="shared" si="30"/>
        <v>&lt;/Sound&gt;</v>
      </c>
      <c r="G229" s="3" t="s">
        <v>1488</v>
      </c>
    </row>
    <row r="230" spans="1:7">
      <c r="A230" s="1" t="str">
        <f t="shared" ref="A230:A242" si="31">IF(ISERROR(FIND("&lt;Sound",G230))=FALSE,"1",IF(ISERROR(FIND("&lt;Clip",G230))=FALSE,"2","3"))</f>
        <v>1</v>
      </c>
      <c r="B230" s="3" t="str">
        <f t="shared" si="27"/>
        <v>level_up_PURPIE</v>
      </c>
      <c r="C230" s="3" t="s">
        <v>1484</v>
      </c>
      <c r="D230" s="3" t="str">
        <f t="shared" si="28"/>
        <v>胖紫升级</v>
      </c>
      <c r="E230" s="3" t="str">
        <f t="shared" si="29"/>
        <v/>
      </c>
      <c r="F230" s="3" t="str">
        <f t="shared" si="30"/>
        <v>&lt;Sound Type="level_up_PURPIE" Storage="Remote" Dec="胖紫升级"&gt;</v>
      </c>
      <c r="G230" s="3" t="s">
        <v>1663</v>
      </c>
    </row>
    <row r="231" spans="1:7">
      <c r="A231" s="1" t="str">
        <f t="shared" si="31"/>
        <v>2</v>
      </c>
      <c r="B231" s="3" t="str">
        <f t="shared" si="27"/>
        <v/>
      </c>
      <c r="C231" s="3" t="s">
        <v>1484</v>
      </c>
      <c r="D231" s="3" t="str">
        <f t="shared" si="28"/>
        <v/>
      </c>
      <c r="E231" s="3" t="str">
        <f t="shared" si="29"/>
        <v>level_up_pur_01</v>
      </c>
      <c r="F231" s="3" t="str">
        <f t="shared" si="30"/>
        <v xml:space="preserve">  &lt;Clip SoundPath="level_up_pur_01" /&gt;</v>
      </c>
      <c r="G231" s="3" t="s">
        <v>1664</v>
      </c>
    </row>
    <row r="232" spans="1:7">
      <c r="A232" s="1" t="str">
        <f t="shared" si="31"/>
        <v>2</v>
      </c>
      <c r="B232" s="3" t="str">
        <f t="shared" si="27"/>
        <v/>
      </c>
      <c r="C232" s="3" t="s">
        <v>1484</v>
      </c>
      <c r="D232" s="3" t="str">
        <f t="shared" si="28"/>
        <v/>
      </c>
      <c r="E232" s="3" t="str">
        <f t="shared" si="29"/>
        <v>level_up_pur_02</v>
      </c>
      <c r="F232" s="3" t="str">
        <f t="shared" si="30"/>
        <v xml:space="preserve">  &lt;Clip SoundPath="level_up_pur_02" /&gt;</v>
      </c>
      <c r="G232" s="3" t="s">
        <v>1665</v>
      </c>
    </row>
    <row r="233" spans="1:7">
      <c r="A233" s="1" t="str">
        <f t="shared" si="31"/>
        <v>2</v>
      </c>
      <c r="B233" s="3" t="str">
        <f t="shared" si="27"/>
        <v/>
      </c>
      <c r="C233" s="3" t="s">
        <v>1484</v>
      </c>
      <c r="D233" s="3" t="str">
        <f t="shared" si="28"/>
        <v/>
      </c>
      <c r="E233" s="3" t="str">
        <f t="shared" si="29"/>
        <v>level_up_pur_03</v>
      </c>
      <c r="F233" s="3" t="str">
        <f t="shared" si="30"/>
        <v xml:space="preserve">  &lt;Clip SoundPath="level_up_pur_03" /&gt;</v>
      </c>
      <c r="G233" s="3" t="s">
        <v>1666</v>
      </c>
    </row>
    <row r="234" spans="1:7">
      <c r="A234" s="1" t="str">
        <f t="shared" si="31"/>
        <v>3</v>
      </c>
      <c r="B234" s="3" t="str">
        <f t="shared" si="27"/>
        <v/>
      </c>
      <c r="C234" s="3" t="s">
        <v>1484</v>
      </c>
      <c r="D234" s="3" t="str">
        <f t="shared" si="28"/>
        <v/>
      </c>
      <c r="E234" s="3" t="str">
        <f t="shared" si="29"/>
        <v/>
      </c>
      <c r="F234" s="3" t="str">
        <f t="shared" si="30"/>
        <v>&lt;/Sound&gt;</v>
      </c>
      <c r="G234" s="3" t="s">
        <v>1488</v>
      </c>
    </row>
    <row r="235" spans="1:7">
      <c r="A235" s="1" t="str">
        <f t="shared" si="31"/>
        <v>1</v>
      </c>
      <c r="B235" s="3" t="str">
        <f t="shared" si="27"/>
        <v>nim_chest_open_PURPIE</v>
      </c>
      <c r="C235" s="3" t="s">
        <v>1484</v>
      </c>
      <c r="D235" s="3" t="str">
        <f t="shared" si="28"/>
        <v>胖紫小生物宝箱</v>
      </c>
      <c r="E235" s="3" t="str">
        <f t="shared" si="29"/>
        <v/>
      </c>
      <c r="F235" s="3" t="str">
        <f t="shared" si="30"/>
        <v>&lt;Sound Type="nim_chest_open_PURPIE" Storage="Remote" Dec="胖紫小生物宝箱"&gt;</v>
      </c>
      <c r="G235" s="3" t="s">
        <v>1667</v>
      </c>
    </row>
    <row r="236" spans="1:7">
      <c r="A236" s="1" t="str">
        <f t="shared" si="31"/>
        <v>2</v>
      </c>
      <c r="B236" s="3" t="str">
        <f t="shared" si="27"/>
        <v/>
      </c>
      <c r="C236" s="3" t="s">
        <v>1484</v>
      </c>
      <c r="D236" s="3" t="str">
        <f t="shared" si="28"/>
        <v/>
      </c>
      <c r="E236" s="3" t="str">
        <f t="shared" si="29"/>
        <v>nim_chest_open_pur_01</v>
      </c>
      <c r="F236" s="3" t="str">
        <f t="shared" si="30"/>
        <v xml:space="preserve">  &lt;Clip SoundPath="nim_chest_open_pur_01" /&gt;</v>
      </c>
      <c r="G236" s="3" t="s">
        <v>1668</v>
      </c>
    </row>
    <row r="237" spans="1:7">
      <c r="A237" s="1" t="str">
        <f t="shared" si="31"/>
        <v>2</v>
      </c>
      <c r="B237" s="3" t="str">
        <f t="shared" si="27"/>
        <v/>
      </c>
      <c r="C237" s="3" t="s">
        <v>1484</v>
      </c>
      <c r="D237" s="3" t="str">
        <f t="shared" si="28"/>
        <v/>
      </c>
      <c r="E237" s="3" t="str">
        <f t="shared" si="29"/>
        <v>nim_chest_open_pur_02</v>
      </c>
      <c r="F237" s="3" t="str">
        <f t="shared" si="30"/>
        <v xml:space="preserve">  &lt;Clip SoundPath="nim_chest_open_pur_02" /&gt;</v>
      </c>
      <c r="G237" s="3" t="s">
        <v>1669</v>
      </c>
    </row>
    <row r="238" spans="1:7">
      <c r="A238" s="1" t="str">
        <f t="shared" si="31"/>
        <v>2</v>
      </c>
      <c r="B238" s="3" t="str">
        <f t="shared" si="27"/>
        <v/>
      </c>
      <c r="C238" s="3" t="s">
        <v>1484</v>
      </c>
      <c r="D238" s="3" t="str">
        <f t="shared" si="28"/>
        <v/>
      </c>
      <c r="E238" s="3" t="str">
        <f t="shared" si="29"/>
        <v>nim_chest_open_pur_03</v>
      </c>
      <c r="F238" s="3" t="str">
        <f t="shared" si="30"/>
        <v xml:space="preserve">  &lt;Clip SoundPath="nim_chest_open_pur_03" /&gt;</v>
      </c>
      <c r="G238" s="3" t="s">
        <v>1670</v>
      </c>
    </row>
    <row r="239" spans="1:7">
      <c r="A239" s="1" t="str">
        <f t="shared" si="31"/>
        <v>2</v>
      </c>
      <c r="B239" s="3" t="str">
        <f t="shared" si="27"/>
        <v/>
      </c>
      <c r="C239" s="3" t="s">
        <v>1484</v>
      </c>
      <c r="D239" s="3" t="str">
        <f t="shared" si="28"/>
        <v/>
      </c>
      <c r="E239" s="3" t="str">
        <f t="shared" si="29"/>
        <v>nim_chest_open_pur_04</v>
      </c>
      <c r="F239" s="3" t="str">
        <f t="shared" si="30"/>
        <v xml:space="preserve">  &lt;Clip SoundPath="nim_chest_open_pur_04" /&gt;</v>
      </c>
      <c r="G239" s="3" t="s">
        <v>1671</v>
      </c>
    </row>
    <row r="240" spans="1:7">
      <c r="A240" s="1" t="str">
        <f t="shared" si="31"/>
        <v>2</v>
      </c>
      <c r="B240" s="3" t="str">
        <f t="shared" si="27"/>
        <v/>
      </c>
      <c r="C240" s="3" t="s">
        <v>1484</v>
      </c>
      <c r="D240" s="3" t="str">
        <f t="shared" si="28"/>
        <v/>
      </c>
      <c r="E240" s="3" t="str">
        <f t="shared" si="29"/>
        <v>nim_chest_open_pur_05</v>
      </c>
      <c r="F240" s="3" t="str">
        <f t="shared" si="30"/>
        <v xml:space="preserve">  &lt;Clip SoundPath="nim_chest_open_pur_05" /&gt;</v>
      </c>
      <c r="G240" s="3" t="s">
        <v>1672</v>
      </c>
    </row>
    <row r="241" spans="1:7">
      <c r="A241" s="1" t="str">
        <f t="shared" si="31"/>
        <v>2</v>
      </c>
      <c r="B241" s="3" t="str">
        <f t="shared" si="27"/>
        <v/>
      </c>
      <c r="C241" s="3" t="s">
        <v>1484</v>
      </c>
      <c r="D241" s="3" t="str">
        <f t="shared" si="28"/>
        <v/>
      </c>
      <c r="E241" s="3" t="str">
        <f t="shared" si="29"/>
        <v>nim_chest_open_pur_06</v>
      </c>
      <c r="F241" s="3" t="str">
        <f t="shared" si="30"/>
        <v xml:space="preserve">  &lt;Clip SoundPath="nim_chest_open_pur_06" /&gt;</v>
      </c>
      <c r="G241" s="3" t="s">
        <v>1673</v>
      </c>
    </row>
    <row r="242" spans="1:7">
      <c r="A242" s="1" t="str">
        <f t="shared" si="31"/>
        <v>3</v>
      </c>
      <c r="B242" s="3" t="str">
        <f t="shared" si="27"/>
        <v/>
      </c>
      <c r="C242" s="3" t="s">
        <v>1484</v>
      </c>
      <c r="D242" s="3" t="str">
        <f t="shared" si="28"/>
        <v/>
      </c>
      <c r="E242" s="3" t="str">
        <f t="shared" si="29"/>
        <v/>
      </c>
      <c r="F242" s="3" t="str">
        <f t="shared" si="30"/>
        <v>&lt;/Sound&gt;</v>
      </c>
      <c r="G242" s="3" t="s">
        <v>1488</v>
      </c>
    </row>
    <row r="243" spans="1:7">
      <c r="A243" s="1" t="str">
        <f t="shared" ref="A243:A256" si="32">IF(ISERROR(FIND("&lt;Sound",G243))=FALSE,"1",IF(ISERROR(FIND("&lt;Clip",G243))=FALSE,"2","3"))</f>
        <v>1</v>
      </c>
      <c r="B243" s="3" t="str">
        <f t="shared" si="27"/>
        <v>pur_eat_act_loop</v>
      </c>
      <c r="C243" s="3" t="s">
        <v>1484</v>
      </c>
      <c r="D243" s="3" t="str">
        <f t="shared" si="28"/>
        <v>PUR吃食物的音效</v>
      </c>
      <c r="E243" s="3" t="str">
        <f t="shared" si="29"/>
        <v/>
      </c>
      <c r="F243" s="3" t="str">
        <f t="shared" si="30"/>
        <v>&lt;Sound Type="pur_eat_act_loop" Storage="Remote" Dec="PUR吃食物的音效"&gt;</v>
      </c>
      <c r="G243" s="3" t="s">
        <v>1674</v>
      </c>
    </row>
    <row r="244" spans="1:7">
      <c r="A244" s="1" t="str">
        <f t="shared" si="32"/>
        <v>2</v>
      </c>
      <c r="B244" s="3" t="str">
        <f t="shared" si="27"/>
        <v/>
      </c>
      <c r="C244" s="3" t="s">
        <v>1484</v>
      </c>
      <c r="D244" s="3" t="str">
        <f t="shared" si="28"/>
        <v/>
      </c>
      <c r="E244" s="3" t="str">
        <f t="shared" si="29"/>
        <v>pur_eat_act_loop</v>
      </c>
      <c r="F244" s="3" t="str">
        <f t="shared" si="30"/>
        <v xml:space="preserve">  &lt;Clip SoundPath="pur_eat_act_loop" /&gt;</v>
      </c>
      <c r="G244" s="3" t="s">
        <v>1675</v>
      </c>
    </row>
    <row r="245" spans="1:7">
      <c r="A245" s="1" t="str">
        <f t="shared" si="32"/>
        <v>3</v>
      </c>
      <c r="B245" s="3" t="str">
        <f t="shared" si="27"/>
        <v/>
      </c>
      <c r="C245" s="3" t="s">
        <v>1484</v>
      </c>
      <c r="D245" s="3" t="str">
        <f t="shared" si="28"/>
        <v/>
      </c>
      <c r="E245" s="3" t="str">
        <f t="shared" si="29"/>
        <v/>
      </c>
      <c r="F245" s="3" t="str">
        <f t="shared" si="30"/>
        <v>&lt;/Sound&gt;</v>
      </c>
      <c r="G245" s="3" t="s">
        <v>1488</v>
      </c>
    </row>
    <row r="246" spans="1:7">
      <c r="A246" s="1" t="str">
        <f t="shared" si="32"/>
        <v>1</v>
      </c>
      <c r="B246" s="3" t="str">
        <f t="shared" si="27"/>
        <v>PURPIE_eat_act_loop_after</v>
      </c>
      <c r="C246" s="3" t="s">
        <v>1484</v>
      </c>
      <c r="D246" s="3" t="str">
        <f t="shared" si="28"/>
        <v>PUR吃完食物之后播放的随机音效</v>
      </c>
      <c r="E246" s="3" t="str">
        <f t="shared" si="29"/>
        <v/>
      </c>
      <c r="F246" s="3" t="str">
        <f t="shared" si="30"/>
        <v>&lt;Sound Type="PURPIE_eat_act_loop_after" Storage="Remote" Dec="PUR吃完食物之后播放的随机音效"&gt;</v>
      </c>
      <c r="G246" s="3" t="s">
        <v>1676</v>
      </c>
    </row>
    <row r="247" spans="1:7">
      <c r="A247" s="1" t="str">
        <f t="shared" si="32"/>
        <v>2</v>
      </c>
      <c r="B247" s="3" t="str">
        <f t="shared" si="27"/>
        <v/>
      </c>
      <c r="C247" s="3" t="s">
        <v>1484</v>
      </c>
      <c r="D247" s="3" t="str">
        <f t="shared" si="28"/>
        <v/>
      </c>
      <c r="E247" s="3" t="str">
        <f t="shared" si="29"/>
        <v>purpie_eat_act_01</v>
      </c>
      <c r="F247" s="3" t="str">
        <f t="shared" si="30"/>
        <v xml:space="preserve">  &lt;Clip SoundPath="purpie_eat_act_01" /&gt;</v>
      </c>
      <c r="G247" s="3" t="s">
        <v>1677</v>
      </c>
    </row>
    <row r="248" spans="1:7">
      <c r="A248" s="1" t="str">
        <f t="shared" si="32"/>
        <v>2</v>
      </c>
      <c r="B248" s="3" t="str">
        <f t="shared" si="27"/>
        <v/>
      </c>
      <c r="C248" s="3" t="s">
        <v>1484</v>
      </c>
      <c r="D248" s="3" t="str">
        <f t="shared" si="28"/>
        <v/>
      </c>
      <c r="E248" s="3" t="str">
        <f t="shared" si="29"/>
        <v>purpie_eat_act_02</v>
      </c>
      <c r="F248" s="3" t="str">
        <f t="shared" si="30"/>
        <v xml:space="preserve">  &lt;Clip SoundPath="purpie_eat_act_02" /&gt;</v>
      </c>
      <c r="G248" s="3" t="s">
        <v>1678</v>
      </c>
    </row>
    <row r="249" spans="1:7">
      <c r="A249" s="1" t="str">
        <f t="shared" si="32"/>
        <v>2</v>
      </c>
      <c r="B249" s="3" t="str">
        <f t="shared" si="27"/>
        <v/>
      </c>
      <c r="C249" s="3" t="s">
        <v>1484</v>
      </c>
      <c r="D249" s="3" t="str">
        <f t="shared" si="28"/>
        <v/>
      </c>
      <c r="E249" s="3" t="str">
        <f t="shared" si="29"/>
        <v>purpie_eat_act_03</v>
      </c>
      <c r="F249" s="3" t="str">
        <f t="shared" si="30"/>
        <v xml:space="preserve">  &lt;Clip SoundPath="purpie_eat_act_03" /&gt;</v>
      </c>
      <c r="G249" s="3" t="s">
        <v>1679</v>
      </c>
    </row>
    <row r="250" spans="1:7">
      <c r="A250" s="1" t="str">
        <f t="shared" si="32"/>
        <v>3</v>
      </c>
      <c r="B250" s="3" t="str">
        <f t="shared" si="27"/>
        <v/>
      </c>
      <c r="C250" s="3" t="s">
        <v>1484</v>
      </c>
      <c r="D250" s="3" t="str">
        <f t="shared" si="28"/>
        <v/>
      </c>
      <c r="E250" s="3" t="str">
        <f t="shared" si="29"/>
        <v/>
      </c>
      <c r="F250" s="3" t="str">
        <f t="shared" si="30"/>
        <v>&lt;/Sound&gt;</v>
      </c>
      <c r="G250" s="3" t="s">
        <v>1488</v>
      </c>
    </row>
    <row r="251" spans="1:7">
      <c r="A251" s="1" t="str">
        <f t="shared" si="32"/>
        <v>1</v>
      </c>
      <c r="B251" s="3" t="str">
        <f t="shared" si="27"/>
        <v>pur_eat_full_loop</v>
      </c>
      <c r="C251" s="3" t="s">
        <v>1484</v>
      </c>
      <c r="D251" s="3" t="str">
        <f t="shared" si="28"/>
        <v>PUR吃饱了的音效</v>
      </c>
      <c r="E251" s="3" t="str">
        <f t="shared" si="29"/>
        <v/>
      </c>
      <c r="F251" s="3" t="str">
        <f t="shared" si="30"/>
        <v>&lt;Sound Type="pur_eat_full_loop" Storage="Remote" Dec="PUR吃饱了的音效"&gt;</v>
      </c>
      <c r="G251" s="3" t="s">
        <v>1680</v>
      </c>
    </row>
    <row r="252" spans="1:7">
      <c r="A252" s="1" t="str">
        <f t="shared" si="32"/>
        <v>2</v>
      </c>
      <c r="B252" s="3" t="str">
        <f t="shared" si="27"/>
        <v/>
      </c>
      <c r="C252" s="3" t="s">
        <v>1484</v>
      </c>
      <c r="D252" s="3" t="str">
        <f t="shared" si="28"/>
        <v/>
      </c>
      <c r="E252" s="3" t="str">
        <f t="shared" si="29"/>
        <v>pur_eat_full_loop</v>
      </c>
      <c r="F252" s="3" t="str">
        <f t="shared" si="30"/>
        <v xml:space="preserve">  &lt;Clip SoundPath="pur_eat_full_loop" /&gt;</v>
      </c>
      <c r="G252" s="3" t="s">
        <v>1681</v>
      </c>
    </row>
    <row r="253" spans="1:7">
      <c r="A253" s="1" t="str">
        <f t="shared" si="32"/>
        <v>3</v>
      </c>
      <c r="B253" s="3" t="str">
        <f t="shared" si="27"/>
        <v/>
      </c>
      <c r="C253" s="3" t="s">
        <v>1484</v>
      </c>
      <c r="D253" s="3" t="str">
        <f t="shared" si="28"/>
        <v/>
      </c>
      <c r="E253" s="3" t="str">
        <f t="shared" si="29"/>
        <v/>
      </c>
      <c r="F253" s="3" t="str">
        <f t="shared" si="30"/>
        <v>&lt;/Sound&gt;</v>
      </c>
      <c r="G253" s="3" t="s">
        <v>1488</v>
      </c>
    </row>
    <row r="254" spans="1:7">
      <c r="A254" s="1" t="str">
        <f t="shared" si="32"/>
        <v>1</v>
      </c>
      <c r="B254" s="3" t="str">
        <f t="shared" si="27"/>
        <v>pur_eat_satisfaction</v>
      </c>
      <c r="C254" s="3" t="s">
        <v>1484</v>
      </c>
      <c r="D254" s="3" t="str">
        <f t="shared" si="28"/>
        <v>PUR吃满意的音效</v>
      </c>
      <c r="E254" s="3" t="str">
        <f t="shared" si="29"/>
        <v/>
      </c>
      <c r="F254" s="3" t="str">
        <f t="shared" si="30"/>
        <v>&lt;Sound Type="pur_eat_satisfaction" Storage="Remote" Dec="PUR吃满意的音效"&gt;</v>
      </c>
      <c r="G254" s="3" t="s">
        <v>1682</v>
      </c>
    </row>
    <row r="255" spans="1:7">
      <c r="A255" s="1" t="str">
        <f t="shared" si="32"/>
        <v>2</v>
      </c>
      <c r="B255" s="3" t="str">
        <f t="shared" si="27"/>
        <v/>
      </c>
      <c r="C255" s="3" t="s">
        <v>1484</v>
      </c>
      <c r="D255" s="3" t="str">
        <f t="shared" si="28"/>
        <v/>
      </c>
      <c r="E255" s="3" t="str">
        <f t="shared" si="29"/>
        <v>pur_eat_satisfaction</v>
      </c>
      <c r="F255" s="3" t="str">
        <f t="shared" si="30"/>
        <v xml:space="preserve">  &lt;Clip SoundPath="pur_eat_satisfaction" /&gt;</v>
      </c>
      <c r="G255" s="3" t="s">
        <v>1683</v>
      </c>
    </row>
    <row r="256" spans="1:7">
      <c r="A256" s="1" t="str">
        <f t="shared" si="32"/>
        <v>3</v>
      </c>
      <c r="B256" s="3" t="str">
        <f t="shared" si="27"/>
        <v/>
      </c>
      <c r="C256" s="3" t="s">
        <v>1484</v>
      </c>
      <c r="D256" s="3" t="str">
        <f t="shared" si="28"/>
        <v/>
      </c>
      <c r="E256" s="3" t="str">
        <f t="shared" si="29"/>
        <v/>
      </c>
      <c r="F256" s="3" t="str">
        <f t="shared" si="30"/>
        <v>&lt;/Sound&gt;</v>
      </c>
      <c r="G256" s="3" t="s">
        <v>1488</v>
      </c>
    </row>
    <row r="257" spans="1:7">
      <c r="A257" s="1" t="str">
        <f t="shared" si="26"/>
        <v>3</v>
      </c>
      <c r="B257" s="3" t="str">
        <f t="shared" si="27"/>
        <v/>
      </c>
      <c r="C257" s="3" t="s">
        <v>1484</v>
      </c>
      <c r="D257" s="3" t="str">
        <f t="shared" si="28"/>
        <v/>
      </c>
      <c r="E257" s="3" t="str">
        <f t="shared" si="29"/>
        <v/>
      </c>
      <c r="F257" s="3" t="str">
        <f t="shared" si="30"/>
        <v>&lt;!--========Donny语音========--&gt;</v>
      </c>
      <c r="G257" s="3" t="s">
        <v>1684</v>
      </c>
    </row>
    <row r="258" spans="1:7">
      <c r="A258" s="1" t="str">
        <f t="shared" si="26"/>
        <v>1</v>
      </c>
      <c r="B258" s="3" t="str">
        <f t="shared" si="27"/>
        <v>dony_level_end_01</v>
      </c>
      <c r="C258" s="3" t="s">
        <v>1484</v>
      </c>
      <c r="D258" s="3" t="str">
        <f t="shared" si="28"/>
        <v/>
      </c>
      <c r="E258" s="3" t="str">
        <f t="shared" si="29"/>
        <v/>
      </c>
      <c r="F258" s="3" t="str">
        <f t="shared" si="30"/>
        <v>&lt;Sound Type="dony_level_end_01" Storage="Remote" Dec=""&gt;</v>
      </c>
      <c r="G258" s="3" t="s">
        <v>1685</v>
      </c>
    </row>
    <row r="259" spans="1:7">
      <c r="A259" s="1" t="str">
        <f t="shared" si="26"/>
        <v>2</v>
      </c>
      <c r="B259" s="3" t="str">
        <f t="shared" si="27"/>
        <v/>
      </c>
      <c r="C259" s="3" t="s">
        <v>1484</v>
      </c>
      <c r="D259" s="3" t="str">
        <f t="shared" si="28"/>
        <v/>
      </c>
      <c r="E259" s="3" t="str">
        <f t="shared" si="29"/>
        <v>dony_level_end_01</v>
      </c>
      <c r="F259" s="3" t="str">
        <f t="shared" si="30"/>
        <v xml:space="preserve">  &lt;Clip SoundPath="dony_level_end_01" /&gt;</v>
      </c>
      <c r="G259" s="3" t="s">
        <v>1686</v>
      </c>
    </row>
    <row r="260" spans="1:7">
      <c r="A260" s="1" t="str">
        <f t="shared" si="26"/>
        <v>3</v>
      </c>
      <c r="B260" s="3" t="str">
        <f t="shared" si="27"/>
        <v/>
      </c>
      <c r="C260" s="3" t="s">
        <v>1484</v>
      </c>
      <c r="D260" s="3" t="str">
        <f t="shared" si="28"/>
        <v/>
      </c>
      <c r="E260" s="3" t="str">
        <f t="shared" si="29"/>
        <v/>
      </c>
      <c r="F260" s="3" t="str">
        <f t="shared" si="30"/>
        <v>&lt;/Sound&gt;</v>
      </c>
      <c r="G260" s="3" t="s">
        <v>1488</v>
      </c>
    </row>
    <row r="261" spans="1:7">
      <c r="A261" s="1" t="str">
        <f t="shared" si="26"/>
        <v>1</v>
      </c>
      <c r="B261" s="3" t="str">
        <f t="shared" si="27"/>
        <v>dony_hello_01</v>
      </c>
      <c r="C261" s="3" t="s">
        <v>1484</v>
      </c>
      <c r="D261" s="3" t="str">
        <f t="shared" si="28"/>
        <v/>
      </c>
      <c r="E261" s="3" t="str">
        <f t="shared" si="29"/>
        <v/>
      </c>
      <c r="F261" s="3" t="str">
        <f t="shared" si="30"/>
        <v>&lt;Sound Type="dony_hello_01" Storage="Remote" Dec=""&gt;</v>
      </c>
      <c r="G261" s="3" t="s">
        <v>1687</v>
      </c>
    </row>
    <row r="262" spans="1:7">
      <c r="A262" s="1" t="str">
        <f t="shared" si="26"/>
        <v>2</v>
      </c>
      <c r="B262" s="3" t="str">
        <f t="shared" si="27"/>
        <v/>
      </c>
      <c r="C262" s="3" t="s">
        <v>1484</v>
      </c>
      <c r="D262" s="3" t="str">
        <f t="shared" si="28"/>
        <v/>
      </c>
      <c r="E262" s="3" t="str">
        <f t="shared" si="29"/>
        <v>dony_hello_01</v>
      </c>
      <c r="F262" s="3" t="str">
        <f t="shared" si="30"/>
        <v xml:space="preserve">  &lt;Clip SoundPath="dony_hello_01" /&gt;</v>
      </c>
      <c r="G262" s="3" t="s">
        <v>1688</v>
      </c>
    </row>
    <row r="263" spans="1:7">
      <c r="A263" s="1" t="str">
        <f t="shared" si="26"/>
        <v>3</v>
      </c>
      <c r="B263" s="3" t="str">
        <f t="shared" si="27"/>
        <v/>
      </c>
      <c r="C263" s="3" t="s">
        <v>1484</v>
      </c>
      <c r="D263" s="3" t="str">
        <f t="shared" si="28"/>
        <v/>
      </c>
      <c r="E263" s="3" t="str">
        <f t="shared" si="29"/>
        <v/>
      </c>
      <c r="F263" s="3" t="str">
        <f t="shared" si="30"/>
        <v>&lt;/Sound&gt;</v>
      </c>
      <c r="G263" s="3" t="s">
        <v>1488</v>
      </c>
    </row>
    <row r="264" spans="1:7">
      <c r="A264" s="1" t="str">
        <f t="shared" si="26"/>
        <v>1</v>
      </c>
      <c r="B264" s="3" t="str">
        <f t="shared" si="27"/>
        <v>dony_sleep_begin_01</v>
      </c>
      <c r="C264" s="3" t="s">
        <v>1484</v>
      </c>
      <c r="D264" s="3" t="str">
        <f t="shared" si="28"/>
        <v/>
      </c>
      <c r="E264" s="3" t="str">
        <f t="shared" si="29"/>
        <v/>
      </c>
      <c r="F264" s="3" t="str">
        <f t="shared" si="30"/>
        <v>&lt;Sound Type="dony_sleep_begin_01" Storage="Remote" Dec=""&gt;</v>
      </c>
      <c r="G264" s="3" t="s">
        <v>1689</v>
      </c>
    </row>
    <row r="265" spans="1:7">
      <c r="A265" s="1" t="str">
        <f t="shared" si="26"/>
        <v>2</v>
      </c>
      <c r="B265" s="3" t="str">
        <f t="shared" si="27"/>
        <v/>
      </c>
      <c r="C265" s="3" t="s">
        <v>1484</v>
      </c>
      <c r="D265" s="3" t="str">
        <f t="shared" si="28"/>
        <v/>
      </c>
      <c r="E265" s="3" t="str">
        <f t="shared" si="29"/>
        <v>dony_nod_01_01</v>
      </c>
      <c r="F265" s="3" t="str">
        <f t="shared" si="30"/>
        <v xml:space="preserve">  &lt;Clip SoundPath="dony_nod_01_01" /&gt;</v>
      </c>
      <c r="G265" s="3" t="s">
        <v>1690</v>
      </c>
    </row>
    <row r="266" spans="1:7">
      <c r="A266" s="1" t="str">
        <f t="shared" si="26"/>
        <v>2</v>
      </c>
      <c r="B266" s="3" t="str">
        <f t="shared" si="27"/>
        <v/>
      </c>
      <c r="C266" s="3" t="s">
        <v>1484</v>
      </c>
      <c r="D266" s="3" t="str">
        <f t="shared" si="28"/>
        <v/>
      </c>
      <c r="E266" s="3" t="str">
        <f t="shared" si="29"/>
        <v>dony_nod_01_02</v>
      </c>
      <c r="F266" s="3" t="str">
        <f t="shared" si="30"/>
        <v xml:space="preserve">  &lt;Clip SoundPath="dony_nod_01_02" /&gt;</v>
      </c>
      <c r="G266" s="3" t="s">
        <v>1691</v>
      </c>
    </row>
    <row r="267" spans="1:7">
      <c r="A267" s="1" t="str">
        <f t="shared" si="26"/>
        <v>2</v>
      </c>
      <c r="B267" s="3" t="str">
        <f t="shared" si="27"/>
        <v/>
      </c>
      <c r="C267" s="3" t="s">
        <v>1484</v>
      </c>
      <c r="D267" s="3" t="str">
        <f t="shared" si="28"/>
        <v/>
      </c>
      <c r="E267" s="3" t="str">
        <f t="shared" si="29"/>
        <v>dony_nod_01_03</v>
      </c>
      <c r="F267" s="3" t="str">
        <f t="shared" si="30"/>
        <v xml:space="preserve">  &lt;Clip SoundPath="dony_nod_01_03" /&gt;</v>
      </c>
      <c r="G267" s="3" t="s">
        <v>1692</v>
      </c>
    </row>
    <row r="268" spans="1:7">
      <c r="A268" s="1" t="str">
        <f t="shared" si="26"/>
        <v>3</v>
      </c>
      <c r="B268" s="3" t="str">
        <f t="shared" si="27"/>
        <v/>
      </c>
      <c r="C268" s="3" t="s">
        <v>1484</v>
      </c>
      <c r="D268" s="3" t="str">
        <f t="shared" si="28"/>
        <v/>
      </c>
      <c r="E268" s="3" t="str">
        <f t="shared" si="29"/>
        <v/>
      </c>
      <c r="F268" s="3" t="str">
        <f t="shared" si="30"/>
        <v>&lt;/Sound&gt;</v>
      </c>
      <c r="G268" s="3" t="s">
        <v>1488</v>
      </c>
    </row>
    <row r="269" spans="1:7">
      <c r="A269" s="1" t="str">
        <f t="shared" si="26"/>
        <v>1</v>
      </c>
      <c r="B269" s="3" t="str">
        <f t="shared" si="27"/>
        <v>dony_friend_search_01</v>
      </c>
      <c r="C269" s="3" t="s">
        <v>1484</v>
      </c>
      <c r="D269" s="3" t="str">
        <f t="shared" si="28"/>
        <v/>
      </c>
      <c r="E269" s="3" t="str">
        <f t="shared" si="29"/>
        <v/>
      </c>
      <c r="F269" s="3" t="str">
        <f t="shared" si="30"/>
        <v>&lt;Sound Type="dony_friend_search_01" Storage="Remote" Dec=""&gt;</v>
      </c>
      <c r="G269" s="3" t="s">
        <v>1693</v>
      </c>
    </row>
    <row r="270" spans="1:7">
      <c r="A270" s="1" t="str">
        <f t="shared" si="26"/>
        <v>2</v>
      </c>
      <c r="B270" s="3" t="str">
        <f t="shared" si="27"/>
        <v/>
      </c>
      <c r="C270" s="3" t="s">
        <v>1484</v>
      </c>
      <c r="D270" s="3" t="str">
        <f t="shared" si="28"/>
        <v/>
      </c>
      <c r="E270" s="3" t="str">
        <f t="shared" si="29"/>
        <v>dony_friend_search_01_01</v>
      </c>
      <c r="F270" s="3" t="str">
        <f t="shared" si="30"/>
        <v xml:space="preserve">  &lt;Clip SoundPath="dony_friend_search_01_01" /&gt;</v>
      </c>
      <c r="G270" s="3" t="s">
        <v>1694</v>
      </c>
    </row>
    <row r="271" spans="1:7">
      <c r="A271" s="1" t="str">
        <f t="shared" si="26"/>
        <v>2</v>
      </c>
      <c r="B271" s="3" t="str">
        <f t="shared" si="27"/>
        <v/>
      </c>
      <c r="C271" s="3" t="s">
        <v>1484</v>
      </c>
      <c r="D271" s="3" t="str">
        <f t="shared" si="28"/>
        <v/>
      </c>
      <c r="E271" s="3" t="str">
        <f t="shared" si="29"/>
        <v>dony_friend_search_01_02</v>
      </c>
      <c r="F271" s="3" t="str">
        <f t="shared" si="30"/>
        <v xml:space="preserve">  &lt;Clip SoundPath="dony_friend_search_01_02" /&gt;</v>
      </c>
      <c r="G271" s="3" t="s">
        <v>1695</v>
      </c>
    </row>
    <row r="272" spans="1:7">
      <c r="A272" s="1" t="str">
        <f t="shared" si="26"/>
        <v>3</v>
      </c>
      <c r="B272" s="3" t="str">
        <f t="shared" ref="B272:B329" si="33">IF(ISERROR(FIND("&lt;Sound",G272))=FALSE,MID(G272,FIND("Type=""",G272)+6,IF(ISERROR(FIND("Des=",G272))=FALSE,FIND("Des=",G272),FIND("""&gt;",G272))-FIND("Type=""",G272)-IF(ISERROR(FIND("Des=",G272))=FALSE,8,6)),"")</f>
        <v/>
      </c>
      <c r="C272" s="3" t="s">
        <v>1484</v>
      </c>
      <c r="D272" s="3" t="str">
        <f t="shared" ref="D272:D329" si="34">IF(ISERROR(FIND("Des=",G272))=FALSE,MID(G272,FIND("Des=""",G272)+5,FIND("""&gt;",G272)-FIND("Des=""",G272)-5),"")</f>
        <v/>
      </c>
      <c r="E272" s="3" t="str">
        <f t="shared" ref="E272:E329" si="35">IF(ISERROR(FIND("&lt;Clip",G272))=FALSE,MID(G272,FIND("SoundPath=""",G272)+11,FIND(""" /&gt;",G272)-FIND("SoundPath=""",G272)-11),"")</f>
        <v/>
      </c>
      <c r="F272" s="3" t="str">
        <f t="shared" ref="F272:F329" si="36">IF(A272="1","&lt;Sound Type="""&amp;B272&amp;""" Storage="""&amp;C272&amp;""" Dec="""&amp;D272&amp;"""&gt;",IF(A272="2","  &lt;Clip SoundPath="""&amp;E272&amp;""" /&gt;",IF(A272="3",G272,"")))</f>
        <v>&lt;/Sound&gt;</v>
      </c>
      <c r="G272" s="3" t="s">
        <v>1488</v>
      </c>
    </row>
    <row r="273" spans="1:7">
      <c r="A273" s="1" t="str">
        <f t="shared" si="26"/>
        <v>1</v>
      </c>
      <c r="B273" s="3" t="str">
        <f t="shared" si="33"/>
        <v>dony_friend_host_01</v>
      </c>
      <c r="C273" s="3" t="s">
        <v>1484</v>
      </c>
      <c r="D273" s="3" t="str">
        <f t="shared" si="34"/>
        <v/>
      </c>
      <c r="E273" s="3" t="str">
        <f t="shared" si="35"/>
        <v/>
      </c>
      <c r="F273" s="3" t="str">
        <f t="shared" si="36"/>
        <v>&lt;Sound Type="dony_friend_host_01" Storage="Remote" Dec=""&gt;</v>
      </c>
      <c r="G273" s="3" t="s">
        <v>1696</v>
      </c>
    </row>
    <row r="274" spans="1:7">
      <c r="A274" s="1" t="str">
        <f t="shared" si="26"/>
        <v>2</v>
      </c>
      <c r="B274" s="3" t="str">
        <f t="shared" si="33"/>
        <v/>
      </c>
      <c r="C274" s="3" t="s">
        <v>1484</v>
      </c>
      <c r="D274" s="3" t="str">
        <f t="shared" si="34"/>
        <v/>
      </c>
      <c r="E274" s="3" t="str">
        <f t="shared" si="35"/>
        <v>dony_friend_host_01</v>
      </c>
      <c r="F274" s="3" t="str">
        <f t="shared" si="36"/>
        <v xml:space="preserve">  &lt;Clip SoundPath="dony_friend_host_01" /&gt;</v>
      </c>
      <c r="G274" s="3" t="s">
        <v>1697</v>
      </c>
    </row>
    <row r="275" spans="1:7">
      <c r="A275" s="1" t="str">
        <f t="shared" si="26"/>
        <v>3</v>
      </c>
      <c r="B275" s="3" t="str">
        <f t="shared" si="33"/>
        <v/>
      </c>
      <c r="C275" s="3" t="s">
        <v>1484</v>
      </c>
      <c r="D275" s="3" t="str">
        <f t="shared" si="34"/>
        <v/>
      </c>
      <c r="E275" s="3" t="str">
        <f t="shared" si="35"/>
        <v/>
      </c>
      <c r="F275" s="3" t="str">
        <f t="shared" si="36"/>
        <v>&lt;/Sound&gt;</v>
      </c>
      <c r="G275" s="3" t="s">
        <v>1488</v>
      </c>
    </row>
    <row r="276" spans="1:7">
      <c r="A276" s="1" t="str">
        <f t="shared" si="26"/>
        <v>1</v>
      </c>
      <c r="B276" s="3" t="str">
        <f t="shared" si="33"/>
        <v>dony_friend_guest_01</v>
      </c>
      <c r="C276" s="3" t="s">
        <v>1484</v>
      </c>
      <c r="D276" s="3" t="str">
        <f t="shared" si="34"/>
        <v/>
      </c>
      <c r="E276" s="3" t="str">
        <f t="shared" si="35"/>
        <v/>
      </c>
      <c r="F276" s="3" t="str">
        <f t="shared" si="36"/>
        <v>&lt;Sound Type="dony_friend_guest_01" Storage="Remote" Dec=""&gt;</v>
      </c>
      <c r="G276" s="3" t="s">
        <v>1698</v>
      </c>
    </row>
    <row r="277" spans="1:7">
      <c r="A277" s="1" t="str">
        <f t="shared" si="26"/>
        <v>2</v>
      </c>
      <c r="B277" s="3" t="str">
        <f t="shared" si="33"/>
        <v/>
      </c>
      <c r="C277" s="3" t="s">
        <v>1484</v>
      </c>
      <c r="D277" s="3" t="str">
        <f t="shared" si="34"/>
        <v/>
      </c>
      <c r="E277" s="3" t="str">
        <f t="shared" si="35"/>
        <v>dony_friend_guest_01</v>
      </c>
      <c r="F277" s="3" t="str">
        <f t="shared" si="36"/>
        <v xml:space="preserve">  &lt;Clip SoundPath="dony_friend_guest_01" /&gt;</v>
      </c>
      <c r="G277" s="3" t="s">
        <v>1699</v>
      </c>
    </row>
    <row r="278" spans="1:7">
      <c r="A278" s="1" t="str">
        <f t="shared" si="26"/>
        <v>3</v>
      </c>
      <c r="B278" s="3" t="str">
        <f t="shared" si="33"/>
        <v/>
      </c>
      <c r="C278" s="3" t="s">
        <v>1484</v>
      </c>
      <c r="D278" s="3" t="str">
        <f t="shared" si="34"/>
        <v/>
      </c>
      <c r="E278" s="3" t="str">
        <f t="shared" si="35"/>
        <v/>
      </c>
      <c r="F278" s="3" t="str">
        <f t="shared" si="36"/>
        <v>&lt;/Sound&gt;</v>
      </c>
      <c r="G278" s="3" t="s">
        <v>1488</v>
      </c>
    </row>
    <row r="279" spans="1:7">
      <c r="A279" s="1" t="str">
        <f t="shared" si="26"/>
        <v>1</v>
      </c>
      <c r="B279" s="3" t="str">
        <f t="shared" si="33"/>
        <v>dony_friend_guest_out_01</v>
      </c>
      <c r="C279" s="3" t="s">
        <v>1484</v>
      </c>
      <c r="D279" s="3" t="str">
        <f t="shared" si="34"/>
        <v/>
      </c>
      <c r="E279" s="3" t="str">
        <f t="shared" si="35"/>
        <v/>
      </c>
      <c r="F279" s="3" t="str">
        <f t="shared" si="36"/>
        <v>&lt;Sound Type="dony_friend_guest_out_01" Storage="Remote" Dec=""&gt;</v>
      </c>
      <c r="G279" s="3" t="s">
        <v>1700</v>
      </c>
    </row>
    <row r="280" spans="1:7">
      <c r="A280" s="1" t="str">
        <f t="shared" si="26"/>
        <v>2</v>
      </c>
      <c r="B280" s="3" t="str">
        <f t="shared" si="33"/>
        <v/>
      </c>
      <c r="C280" s="3" t="s">
        <v>1484</v>
      </c>
      <c r="D280" s="3" t="str">
        <f t="shared" si="34"/>
        <v/>
      </c>
      <c r="E280" s="3" t="str">
        <f t="shared" si="35"/>
        <v>dony_friend_guest_out_01</v>
      </c>
      <c r="F280" s="3" t="str">
        <f t="shared" si="36"/>
        <v xml:space="preserve">  &lt;Clip SoundPath="dony_friend_guest_out_01" /&gt;</v>
      </c>
      <c r="G280" s="3" t="s">
        <v>1701</v>
      </c>
    </row>
    <row r="281" spans="1:7">
      <c r="A281" s="1" t="str">
        <f t="shared" si="26"/>
        <v>3</v>
      </c>
      <c r="B281" s="3" t="str">
        <f t="shared" si="33"/>
        <v/>
      </c>
      <c r="C281" s="3" t="s">
        <v>1484</v>
      </c>
      <c r="D281" s="3" t="str">
        <f t="shared" si="34"/>
        <v/>
      </c>
      <c r="E281" s="3" t="str">
        <f t="shared" si="35"/>
        <v/>
      </c>
      <c r="F281" s="3" t="str">
        <f t="shared" si="36"/>
        <v>&lt;/Sound&gt;</v>
      </c>
      <c r="G281" s="3" t="s">
        <v>1488</v>
      </c>
    </row>
    <row r="282" spans="1:7">
      <c r="A282" s="1" t="str">
        <f t="shared" si="26"/>
        <v>1</v>
      </c>
      <c r="B282" s="3" t="str">
        <f t="shared" si="33"/>
        <v>dony_friend_guest_back_01</v>
      </c>
      <c r="C282" s="3" t="s">
        <v>1484</v>
      </c>
      <c r="D282" s="3" t="str">
        <f t="shared" si="34"/>
        <v/>
      </c>
      <c r="E282" s="3" t="str">
        <f t="shared" si="35"/>
        <v/>
      </c>
      <c r="F282" s="3" t="str">
        <f t="shared" si="36"/>
        <v>&lt;Sound Type="dony_friend_guest_back_01" Storage="Remote" Dec=""&gt;</v>
      </c>
      <c r="G282" s="3" t="s">
        <v>1702</v>
      </c>
    </row>
    <row r="283" spans="1:7">
      <c r="A283" s="1" t="str">
        <f t="shared" si="26"/>
        <v>2</v>
      </c>
      <c r="B283" s="3" t="str">
        <f t="shared" si="33"/>
        <v/>
      </c>
      <c r="C283" s="3" t="s">
        <v>1484</v>
      </c>
      <c r="D283" s="3" t="str">
        <f t="shared" si="34"/>
        <v/>
      </c>
      <c r="E283" s="3" t="str">
        <f t="shared" si="35"/>
        <v>dony_friend_guest_back_01</v>
      </c>
      <c r="F283" s="3" t="str">
        <f t="shared" si="36"/>
        <v xml:space="preserve">  &lt;Clip SoundPath="dony_friend_guest_back_01" /&gt;</v>
      </c>
      <c r="G283" s="3" t="s">
        <v>1703</v>
      </c>
    </row>
    <row r="284" spans="1:7">
      <c r="A284" s="1" t="str">
        <f t="shared" si="26"/>
        <v>3</v>
      </c>
      <c r="B284" s="3" t="str">
        <f t="shared" si="33"/>
        <v/>
      </c>
      <c r="C284" s="3" t="s">
        <v>1484</v>
      </c>
      <c r="D284" s="3" t="str">
        <f t="shared" si="34"/>
        <v/>
      </c>
      <c r="E284" s="3" t="str">
        <f t="shared" si="35"/>
        <v/>
      </c>
      <c r="F284" s="3" t="str">
        <f t="shared" si="36"/>
        <v>&lt;/Sound&gt;</v>
      </c>
      <c r="G284" s="3" t="s">
        <v>1488</v>
      </c>
    </row>
    <row r="285" spans="1:7">
      <c r="A285" s="1" t="str">
        <f t="shared" si="26"/>
        <v>1</v>
      </c>
      <c r="B285" s="3" t="str">
        <f t="shared" si="33"/>
        <v>dony_friend_fail_01</v>
      </c>
      <c r="C285" s="3" t="s">
        <v>1484</v>
      </c>
      <c r="D285" s="3" t="str">
        <f t="shared" si="34"/>
        <v/>
      </c>
      <c r="E285" s="3" t="str">
        <f t="shared" si="35"/>
        <v/>
      </c>
      <c r="F285" s="3" t="str">
        <f t="shared" si="36"/>
        <v>&lt;Sound Type="dony_friend_fail_01" Storage="Remote" Dec=""&gt;</v>
      </c>
      <c r="G285" s="3" t="s">
        <v>1704</v>
      </c>
    </row>
    <row r="286" spans="1:7">
      <c r="A286" s="1" t="str">
        <f t="shared" si="26"/>
        <v>2</v>
      </c>
      <c r="B286" s="3" t="str">
        <f t="shared" si="33"/>
        <v/>
      </c>
      <c r="C286" s="3" t="s">
        <v>1484</v>
      </c>
      <c r="D286" s="3" t="str">
        <f t="shared" si="34"/>
        <v/>
      </c>
      <c r="E286" s="3" t="str">
        <f t="shared" si="35"/>
        <v>dony_friend_fail_01</v>
      </c>
      <c r="F286" s="3" t="str">
        <f t="shared" si="36"/>
        <v xml:space="preserve">  &lt;Clip SoundPath="dony_friend_fail_01" /&gt;</v>
      </c>
      <c r="G286" s="3" t="s">
        <v>1705</v>
      </c>
    </row>
    <row r="287" spans="1:7">
      <c r="A287" s="1" t="str">
        <f t="shared" si="26"/>
        <v>3</v>
      </c>
      <c r="B287" s="3" t="str">
        <f t="shared" si="33"/>
        <v/>
      </c>
      <c r="C287" s="3" t="s">
        <v>1484</v>
      </c>
      <c r="D287" s="3" t="str">
        <f t="shared" si="34"/>
        <v/>
      </c>
      <c r="E287" s="3" t="str">
        <f t="shared" si="35"/>
        <v/>
      </c>
      <c r="F287" s="3" t="str">
        <f t="shared" si="36"/>
        <v>&lt;/Sound&gt;</v>
      </c>
      <c r="G287" s="3" t="s">
        <v>1488</v>
      </c>
    </row>
    <row r="288" spans="1:7">
      <c r="A288" s="1" t="str">
        <f t="shared" ref="A288:A362" si="37">IF(ISERROR(FIND("&lt;Sound",G288))=FALSE,"1",IF(ISERROR(FIND("&lt;Clip",G288))=FALSE,"2","3"))</f>
        <v>1</v>
      </c>
      <c r="B288" s="3" t="str">
        <f t="shared" si="33"/>
        <v>dony_sleep_end_01</v>
      </c>
      <c r="C288" s="3" t="s">
        <v>1484</v>
      </c>
      <c r="D288" s="3" t="str">
        <f t="shared" si="34"/>
        <v/>
      </c>
      <c r="E288" s="3" t="str">
        <f t="shared" si="35"/>
        <v/>
      </c>
      <c r="F288" s="3" t="str">
        <f t="shared" si="36"/>
        <v>&lt;Sound Type="dony_sleep_end_01" Storage="Remote" Dec=""&gt;</v>
      </c>
      <c r="G288" s="3" t="s">
        <v>1706</v>
      </c>
    </row>
    <row r="289" spans="1:7">
      <c r="A289" s="1" t="str">
        <f t="shared" si="37"/>
        <v>2</v>
      </c>
      <c r="B289" s="3" t="str">
        <f t="shared" si="33"/>
        <v/>
      </c>
      <c r="C289" s="3" t="s">
        <v>1484</v>
      </c>
      <c r="D289" s="3" t="str">
        <f t="shared" si="34"/>
        <v/>
      </c>
      <c r="E289" s="3" t="str">
        <f t="shared" si="35"/>
        <v>dony_morning_01_01</v>
      </c>
      <c r="F289" s="3" t="str">
        <f t="shared" si="36"/>
        <v xml:space="preserve">  &lt;Clip SoundPath="dony_morning_01_01" /&gt;</v>
      </c>
      <c r="G289" s="3" t="s">
        <v>1707</v>
      </c>
    </row>
    <row r="290" spans="1:7">
      <c r="A290" s="1" t="str">
        <f t="shared" si="37"/>
        <v>2</v>
      </c>
      <c r="B290" s="3" t="str">
        <f t="shared" si="33"/>
        <v/>
      </c>
      <c r="C290" s="3" t="s">
        <v>1484</v>
      </c>
      <c r="D290" s="3" t="str">
        <f t="shared" si="34"/>
        <v/>
      </c>
      <c r="E290" s="3" t="str">
        <f t="shared" si="35"/>
        <v>dony_morning_01_02</v>
      </c>
      <c r="F290" s="3" t="str">
        <f t="shared" si="36"/>
        <v xml:space="preserve">  &lt;Clip SoundPath="dony_morning_01_02" /&gt;</v>
      </c>
      <c r="G290" s="3" t="s">
        <v>1708</v>
      </c>
    </row>
    <row r="291" spans="1:7">
      <c r="A291" s="1" t="str">
        <f t="shared" si="37"/>
        <v>2</v>
      </c>
      <c r="B291" s="3" t="str">
        <f t="shared" si="33"/>
        <v/>
      </c>
      <c r="C291" s="3" t="s">
        <v>1484</v>
      </c>
      <c r="D291" s="3" t="str">
        <f t="shared" si="34"/>
        <v/>
      </c>
      <c r="E291" s="3" t="str">
        <f t="shared" si="35"/>
        <v>dony_morning_01_03</v>
      </c>
      <c r="F291" s="3" t="str">
        <f t="shared" si="36"/>
        <v xml:space="preserve">  &lt;Clip SoundPath="dony_morning_01_03" /&gt;</v>
      </c>
      <c r="G291" s="3" t="s">
        <v>1709</v>
      </c>
    </row>
    <row r="292" spans="1:7">
      <c r="A292" s="1" t="str">
        <f t="shared" si="37"/>
        <v>2</v>
      </c>
      <c r="B292" s="3" t="str">
        <f t="shared" si="33"/>
        <v/>
      </c>
      <c r="C292" s="3" t="s">
        <v>1484</v>
      </c>
      <c r="D292" s="3" t="str">
        <f t="shared" si="34"/>
        <v/>
      </c>
      <c r="E292" s="3" t="str">
        <f t="shared" si="35"/>
        <v>dony_morning_01_04</v>
      </c>
      <c r="F292" s="3" t="str">
        <f t="shared" si="36"/>
        <v xml:space="preserve">  &lt;Clip SoundPath="dony_morning_01_04" /&gt;</v>
      </c>
      <c r="G292" s="3" t="s">
        <v>1710</v>
      </c>
    </row>
    <row r="293" spans="1:7">
      <c r="A293" s="1" t="str">
        <f t="shared" si="37"/>
        <v>2</v>
      </c>
      <c r="B293" s="3" t="str">
        <f t="shared" si="33"/>
        <v/>
      </c>
      <c r="C293" s="3" t="s">
        <v>1484</v>
      </c>
      <c r="D293" s="3" t="str">
        <f t="shared" si="34"/>
        <v/>
      </c>
      <c r="E293" s="3" t="str">
        <f t="shared" si="35"/>
        <v>dony_morning_01_05</v>
      </c>
      <c r="F293" s="3" t="str">
        <f t="shared" si="36"/>
        <v xml:space="preserve">  &lt;Clip SoundPath="dony_morning_01_05" /&gt;</v>
      </c>
      <c r="G293" s="3" t="s">
        <v>1711</v>
      </c>
    </row>
    <row r="294" spans="1:7">
      <c r="A294" s="1" t="str">
        <f t="shared" si="37"/>
        <v>2</v>
      </c>
      <c r="B294" s="3" t="str">
        <f t="shared" si="33"/>
        <v/>
      </c>
      <c r="C294" s="3" t="s">
        <v>1484</v>
      </c>
      <c r="D294" s="3" t="str">
        <f t="shared" si="34"/>
        <v/>
      </c>
      <c r="E294" s="3" t="str">
        <f t="shared" si="35"/>
        <v>dony_morning_01_06</v>
      </c>
      <c r="F294" s="3" t="str">
        <f t="shared" si="36"/>
        <v xml:space="preserve">  &lt;Clip SoundPath="dony_morning_01_06" /&gt;</v>
      </c>
      <c r="G294" s="3" t="s">
        <v>1712</v>
      </c>
    </row>
    <row r="295" spans="1:7">
      <c r="A295" s="1" t="str">
        <f t="shared" si="37"/>
        <v>2</v>
      </c>
      <c r="B295" s="3" t="str">
        <f t="shared" si="33"/>
        <v/>
      </c>
      <c r="C295" s="3" t="s">
        <v>1484</v>
      </c>
      <c r="D295" s="3" t="str">
        <f t="shared" si="34"/>
        <v/>
      </c>
      <c r="E295" s="3" t="str">
        <f t="shared" si="35"/>
        <v>dony_morning_01_07</v>
      </c>
      <c r="F295" s="3" t="str">
        <f t="shared" si="36"/>
        <v xml:space="preserve">  &lt;Clip SoundPath="dony_morning_01_07" /&gt;</v>
      </c>
      <c r="G295" s="3" t="s">
        <v>1713</v>
      </c>
    </row>
    <row r="296" spans="1:7">
      <c r="A296" s="1" t="str">
        <f t="shared" si="37"/>
        <v>2</v>
      </c>
      <c r="B296" s="3" t="str">
        <f t="shared" si="33"/>
        <v/>
      </c>
      <c r="C296" s="3" t="s">
        <v>1484</v>
      </c>
      <c r="D296" s="3" t="str">
        <f t="shared" si="34"/>
        <v/>
      </c>
      <c r="E296" s="3" t="str">
        <f t="shared" si="35"/>
        <v>dony_morning_01_08</v>
      </c>
      <c r="F296" s="3" t="str">
        <f t="shared" si="36"/>
        <v xml:space="preserve">  &lt;Clip SoundPath="dony_morning_01_08" /&gt;</v>
      </c>
      <c r="G296" s="3" t="s">
        <v>1714</v>
      </c>
    </row>
    <row r="297" spans="1:7">
      <c r="A297" s="1" t="str">
        <f t="shared" si="37"/>
        <v>3</v>
      </c>
      <c r="B297" s="3" t="str">
        <f t="shared" si="33"/>
        <v/>
      </c>
      <c r="C297" s="3" t="s">
        <v>1484</v>
      </c>
      <c r="D297" s="3" t="str">
        <f t="shared" si="34"/>
        <v/>
      </c>
      <c r="E297" s="3" t="str">
        <f t="shared" si="35"/>
        <v/>
      </c>
      <c r="F297" s="3" t="str">
        <f t="shared" si="36"/>
        <v>&lt;/Sound&gt;</v>
      </c>
      <c r="G297" s="3" t="s">
        <v>1488</v>
      </c>
    </row>
    <row r="298" spans="1:7">
      <c r="A298" s="1" t="str">
        <f t="shared" si="37"/>
        <v>1</v>
      </c>
      <c r="B298" s="3" t="str">
        <f t="shared" si="33"/>
        <v>dony_play_up_01</v>
      </c>
      <c r="C298" s="3" t="s">
        <v>1484</v>
      </c>
      <c r="D298" s="3" t="str">
        <f t="shared" si="34"/>
        <v/>
      </c>
      <c r="E298" s="3" t="str">
        <f t="shared" si="35"/>
        <v/>
      </c>
      <c r="F298" s="3" t="str">
        <f t="shared" si="36"/>
        <v>&lt;Sound Type="dony_play_up_01" Storage="Remote" Dec=""&gt;</v>
      </c>
      <c r="G298" s="3" t="s">
        <v>1715</v>
      </c>
    </row>
    <row r="299" spans="1:7">
      <c r="A299" s="1" t="str">
        <f t="shared" si="37"/>
        <v>2</v>
      </c>
      <c r="B299" s="3" t="str">
        <f t="shared" si="33"/>
        <v/>
      </c>
      <c r="C299" s="3" t="s">
        <v>1484</v>
      </c>
      <c r="D299" s="3" t="str">
        <f t="shared" si="34"/>
        <v/>
      </c>
      <c r="E299" s="3" t="str">
        <f t="shared" si="35"/>
        <v>dony_play_up_01_01</v>
      </c>
      <c r="F299" s="3" t="str">
        <f t="shared" si="36"/>
        <v xml:space="preserve">  &lt;Clip SoundPath="dony_play_up_01_01" /&gt;</v>
      </c>
      <c r="G299" s="3" t="s">
        <v>1716</v>
      </c>
    </row>
    <row r="300" spans="1:7">
      <c r="A300" s="1" t="str">
        <f t="shared" si="37"/>
        <v>2</v>
      </c>
      <c r="B300" s="3" t="str">
        <f t="shared" si="33"/>
        <v/>
      </c>
      <c r="C300" s="3" t="s">
        <v>1484</v>
      </c>
      <c r="D300" s="3" t="str">
        <f t="shared" si="34"/>
        <v/>
      </c>
      <c r="E300" s="3" t="str">
        <f t="shared" si="35"/>
        <v>dony_play_up_01_02</v>
      </c>
      <c r="F300" s="3" t="str">
        <f t="shared" si="36"/>
        <v xml:space="preserve">  &lt;Clip SoundPath="dony_play_up_01_02" /&gt;</v>
      </c>
      <c r="G300" s="3" t="s">
        <v>1717</v>
      </c>
    </row>
    <row r="301" spans="1:7">
      <c r="A301" s="1" t="str">
        <f t="shared" si="37"/>
        <v>2</v>
      </c>
      <c r="B301" s="3" t="str">
        <f t="shared" si="33"/>
        <v/>
      </c>
      <c r="C301" s="3" t="s">
        <v>1484</v>
      </c>
      <c r="D301" s="3" t="str">
        <f t="shared" si="34"/>
        <v/>
      </c>
      <c r="E301" s="3" t="str">
        <f t="shared" si="35"/>
        <v>dony_play_up_01_03</v>
      </c>
      <c r="F301" s="3" t="str">
        <f t="shared" si="36"/>
        <v xml:space="preserve">  &lt;Clip SoundPath="dony_play_up_01_03" /&gt;</v>
      </c>
      <c r="G301" s="3" t="s">
        <v>1718</v>
      </c>
    </row>
    <row r="302" spans="1:7">
      <c r="A302" s="1" t="str">
        <f t="shared" si="37"/>
        <v>3</v>
      </c>
      <c r="B302" s="3" t="str">
        <f t="shared" si="33"/>
        <v/>
      </c>
      <c r="C302" s="3" t="s">
        <v>1484</v>
      </c>
      <c r="D302" s="3" t="str">
        <f t="shared" si="34"/>
        <v/>
      </c>
      <c r="E302" s="3" t="str">
        <f t="shared" si="35"/>
        <v/>
      </c>
      <c r="F302" s="3" t="str">
        <f t="shared" si="36"/>
        <v>&lt;/Sound&gt;</v>
      </c>
      <c r="G302" s="3" t="s">
        <v>1488</v>
      </c>
    </row>
    <row r="303" spans="1:7">
      <c r="A303" s="1" t="str">
        <f t="shared" si="37"/>
        <v>1</v>
      </c>
      <c r="B303" s="3" t="str">
        <f t="shared" si="33"/>
        <v>dony_play_down_01</v>
      </c>
      <c r="C303" s="3" t="s">
        <v>1484</v>
      </c>
      <c r="D303" s="3" t="str">
        <f t="shared" si="34"/>
        <v/>
      </c>
      <c r="E303" s="3" t="str">
        <f t="shared" si="35"/>
        <v/>
      </c>
      <c r="F303" s="3" t="str">
        <f t="shared" si="36"/>
        <v>&lt;Sound Type="dony_play_down_01" Storage="Remote" Dec=""&gt;</v>
      </c>
      <c r="G303" s="3" t="s">
        <v>1719</v>
      </c>
    </row>
    <row r="304" spans="1:7">
      <c r="A304" s="1" t="str">
        <f t="shared" si="37"/>
        <v>2</v>
      </c>
      <c r="B304" s="3" t="str">
        <f t="shared" si="33"/>
        <v/>
      </c>
      <c r="C304" s="3" t="s">
        <v>1484</v>
      </c>
      <c r="D304" s="3" t="str">
        <f t="shared" si="34"/>
        <v/>
      </c>
      <c r="E304" s="3" t="str">
        <f t="shared" si="35"/>
        <v>dony_play_down_01_01</v>
      </c>
      <c r="F304" s="3" t="str">
        <f t="shared" si="36"/>
        <v xml:space="preserve">  &lt;Clip SoundPath="dony_play_down_01_01" /&gt;</v>
      </c>
      <c r="G304" s="3" t="s">
        <v>1720</v>
      </c>
    </row>
    <row r="305" spans="1:7">
      <c r="A305" s="1" t="str">
        <f t="shared" si="37"/>
        <v>2</v>
      </c>
      <c r="B305" s="3" t="str">
        <f t="shared" si="33"/>
        <v/>
      </c>
      <c r="C305" s="3" t="s">
        <v>1484</v>
      </c>
      <c r="D305" s="3" t="str">
        <f t="shared" si="34"/>
        <v/>
      </c>
      <c r="E305" s="3" t="str">
        <f t="shared" si="35"/>
        <v>dony_play_down_01_02</v>
      </c>
      <c r="F305" s="3" t="str">
        <f t="shared" si="36"/>
        <v xml:space="preserve">  &lt;Clip SoundPath="dony_play_down_01_02" /&gt;</v>
      </c>
      <c r="G305" s="3" t="s">
        <v>1721</v>
      </c>
    </row>
    <row r="306" spans="1:7">
      <c r="A306" s="1" t="str">
        <f t="shared" si="37"/>
        <v>3</v>
      </c>
      <c r="B306" s="3" t="str">
        <f t="shared" si="33"/>
        <v/>
      </c>
      <c r="C306" s="3" t="s">
        <v>1484</v>
      </c>
      <c r="D306" s="3" t="str">
        <f t="shared" si="34"/>
        <v/>
      </c>
      <c r="E306" s="3" t="str">
        <f t="shared" si="35"/>
        <v/>
      </c>
      <c r="F306" s="3" t="str">
        <f t="shared" si="36"/>
        <v>&lt;/Sound&gt;</v>
      </c>
      <c r="G306" s="3" t="s">
        <v>1488</v>
      </c>
    </row>
    <row r="307" spans="1:7">
      <c r="A307" s="1" t="str">
        <f t="shared" si="37"/>
        <v>1</v>
      </c>
      <c r="B307" s="3" t="str">
        <f t="shared" si="33"/>
        <v>dony_play_up_down_01</v>
      </c>
      <c r="C307" s="3" t="s">
        <v>1484</v>
      </c>
      <c r="D307" s="3" t="str">
        <f t="shared" si="34"/>
        <v/>
      </c>
      <c r="E307" s="3" t="str">
        <f t="shared" si="35"/>
        <v/>
      </c>
      <c r="F307" s="3" t="str">
        <f t="shared" si="36"/>
        <v>&lt;Sound Type="dony_play_up_down_01" Storage="Remote" Dec=""&gt;</v>
      </c>
      <c r="G307" s="3" t="s">
        <v>1722</v>
      </c>
    </row>
    <row r="308" spans="1:7">
      <c r="A308" s="1" t="str">
        <f t="shared" si="37"/>
        <v>2</v>
      </c>
      <c r="B308" s="3" t="str">
        <f t="shared" si="33"/>
        <v/>
      </c>
      <c r="C308" s="3" t="s">
        <v>1484</v>
      </c>
      <c r="D308" s="3" t="str">
        <f t="shared" si="34"/>
        <v/>
      </c>
      <c r="E308" s="3" t="str">
        <f t="shared" si="35"/>
        <v>dony_play_up_down_01_01</v>
      </c>
      <c r="F308" s="3" t="str">
        <f t="shared" si="36"/>
        <v xml:space="preserve">  &lt;Clip SoundPath="dony_play_up_down_01_01" /&gt;</v>
      </c>
      <c r="G308" s="3" t="s">
        <v>1723</v>
      </c>
    </row>
    <row r="309" spans="1:7">
      <c r="A309" s="1" t="str">
        <f t="shared" si="37"/>
        <v>2</v>
      </c>
      <c r="B309" s="3" t="str">
        <f t="shared" si="33"/>
        <v/>
      </c>
      <c r="C309" s="3" t="s">
        <v>1484</v>
      </c>
      <c r="D309" s="3" t="str">
        <f t="shared" si="34"/>
        <v/>
      </c>
      <c r="E309" s="3" t="str">
        <f t="shared" si="35"/>
        <v>dony_play_up_down_01_02</v>
      </c>
      <c r="F309" s="3" t="str">
        <f t="shared" si="36"/>
        <v xml:space="preserve">  &lt;Clip SoundPath="dony_play_up_down_01_02" /&gt;</v>
      </c>
      <c r="G309" s="3" t="s">
        <v>1724</v>
      </c>
    </row>
    <row r="310" spans="1:7">
      <c r="A310" s="1" t="str">
        <f t="shared" si="37"/>
        <v>2</v>
      </c>
      <c r="B310" s="3" t="str">
        <f t="shared" si="33"/>
        <v/>
      </c>
      <c r="C310" s="3" t="s">
        <v>1484</v>
      </c>
      <c r="D310" s="3" t="str">
        <f t="shared" si="34"/>
        <v/>
      </c>
      <c r="E310" s="3" t="str">
        <f t="shared" si="35"/>
        <v>dony_play_up_down_01_03</v>
      </c>
      <c r="F310" s="3" t="str">
        <f t="shared" si="36"/>
        <v xml:space="preserve">  &lt;Clip SoundPath="dony_play_up_down_01_03" /&gt;</v>
      </c>
      <c r="G310" s="3" t="s">
        <v>1725</v>
      </c>
    </row>
    <row r="311" spans="1:7">
      <c r="A311" s="1" t="str">
        <f t="shared" si="37"/>
        <v>3</v>
      </c>
      <c r="B311" s="3" t="str">
        <f t="shared" si="33"/>
        <v/>
      </c>
      <c r="C311" s="3" t="s">
        <v>1484</v>
      </c>
      <c r="D311" s="3" t="str">
        <f t="shared" si="34"/>
        <v/>
      </c>
      <c r="E311" s="3" t="str">
        <f t="shared" si="35"/>
        <v/>
      </c>
      <c r="F311" s="3" t="str">
        <f t="shared" si="36"/>
        <v>&lt;/Sound&gt;</v>
      </c>
      <c r="G311" s="3" t="s">
        <v>1488</v>
      </c>
    </row>
    <row r="312" spans="1:7">
      <c r="A312" s="1" t="str">
        <f t="shared" si="37"/>
        <v>3</v>
      </c>
      <c r="B312" s="3" t="str">
        <f t="shared" si="33"/>
        <v/>
      </c>
      <c r="C312" s="3" t="s">
        <v>1484</v>
      </c>
      <c r="D312" s="3" t="str">
        <f t="shared" si="34"/>
        <v/>
      </c>
      <c r="E312" s="3" t="str">
        <f t="shared" si="35"/>
        <v/>
      </c>
      <c r="F312" s="3">
        <f t="shared" si="36"/>
        <v>0</v>
      </c>
    </row>
    <row r="313" spans="1:7">
      <c r="A313" s="1" t="str">
        <f t="shared" ref="A313:A337" si="38">IF(ISERROR(FIND("&lt;Sound",G313))=FALSE,"1",IF(ISERROR(FIND("&lt;Clip",G313))=FALSE,"2","3"))</f>
        <v>1</v>
      </c>
      <c r="B313" s="3" t="str">
        <f t="shared" si="33"/>
        <v>level_up_DONNY</v>
      </c>
      <c r="C313" s="3" t="s">
        <v>1484</v>
      </c>
      <c r="D313" s="3" t="str">
        <f t="shared" si="34"/>
        <v>逗泥升级</v>
      </c>
      <c r="E313" s="3" t="str">
        <f t="shared" si="35"/>
        <v/>
      </c>
      <c r="F313" s="3" t="str">
        <f t="shared" si="36"/>
        <v>&lt;Sound Type="level_up_DONNY" Storage="Remote" Dec="逗泥升级"&gt;</v>
      </c>
      <c r="G313" s="3" t="s">
        <v>1726</v>
      </c>
    </row>
    <row r="314" spans="1:7">
      <c r="A314" s="1" t="str">
        <f t="shared" si="38"/>
        <v>2</v>
      </c>
      <c r="B314" s="3" t="str">
        <f t="shared" si="33"/>
        <v/>
      </c>
      <c r="C314" s="3" t="s">
        <v>1484</v>
      </c>
      <c r="D314" s="3" t="str">
        <f t="shared" si="34"/>
        <v/>
      </c>
      <c r="E314" s="3" t="str">
        <f t="shared" si="35"/>
        <v>level_up_dony_01</v>
      </c>
      <c r="F314" s="3" t="str">
        <f t="shared" si="36"/>
        <v xml:space="preserve">  &lt;Clip SoundPath="level_up_dony_01" /&gt;</v>
      </c>
      <c r="G314" s="3" t="s">
        <v>1727</v>
      </c>
    </row>
    <row r="315" spans="1:7">
      <c r="A315" s="1" t="str">
        <f t="shared" si="38"/>
        <v>2</v>
      </c>
      <c r="B315" s="3" t="str">
        <f t="shared" si="33"/>
        <v/>
      </c>
      <c r="C315" s="3" t="s">
        <v>1484</v>
      </c>
      <c r="D315" s="3" t="str">
        <f t="shared" si="34"/>
        <v/>
      </c>
      <c r="E315" s="3" t="str">
        <f t="shared" si="35"/>
        <v>level_up_dony_02</v>
      </c>
      <c r="F315" s="3" t="str">
        <f t="shared" si="36"/>
        <v xml:space="preserve">  &lt;Clip SoundPath="level_up_dony_02" /&gt;</v>
      </c>
      <c r="G315" s="3" t="s">
        <v>1728</v>
      </c>
    </row>
    <row r="316" spans="1:7">
      <c r="A316" s="1" t="str">
        <f t="shared" si="38"/>
        <v>3</v>
      </c>
      <c r="B316" s="3" t="str">
        <f t="shared" si="33"/>
        <v/>
      </c>
      <c r="C316" s="3" t="s">
        <v>1484</v>
      </c>
      <c r="D316" s="3" t="str">
        <f t="shared" si="34"/>
        <v/>
      </c>
      <c r="E316" s="3" t="str">
        <f t="shared" si="35"/>
        <v/>
      </c>
      <c r="F316" s="3" t="str">
        <f t="shared" si="36"/>
        <v>&lt;/Sound&gt;</v>
      </c>
      <c r="G316" s="3" t="s">
        <v>1488</v>
      </c>
    </row>
    <row r="317" spans="1:7">
      <c r="A317" s="1" t="str">
        <f t="shared" si="38"/>
        <v>1</v>
      </c>
      <c r="B317" s="3" t="str">
        <f t="shared" si="33"/>
        <v>nim_chest_open_DONNY</v>
      </c>
      <c r="C317" s="3" t="s">
        <v>1484</v>
      </c>
      <c r="D317" s="3" t="str">
        <f t="shared" si="34"/>
        <v>逗泥小生物宝箱</v>
      </c>
      <c r="E317" s="3" t="str">
        <f t="shared" si="35"/>
        <v/>
      </c>
      <c r="F317" s="3" t="str">
        <f t="shared" si="36"/>
        <v>&lt;Sound Type="nim_chest_open_DONNY" Storage="Remote" Dec="逗泥小生物宝箱"&gt;</v>
      </c>
      <c r="G317" s="3" t="s">
        <v>1729</v>
      </c>
    </row>
    <row r="318" spans="1:7">
      <c r="A318" s="1" t="str">
        <f t="shared" si="38"/>
        <v>2</v>
      </c>
      <c r="B318" s="3" t="str">
        <f t="shared" si="33"/>
        <v/>
      </c>
      <c r="C318" s="3" t="s">
        <v>1484</v>
      </c>
      <c r="D318" s="3" t="str">
        <f t="shared" si="34"/>
        <v/>
      </c>
      <c r="E318" s="3" t="str">
        <f t="shared" si="35"/>
        <v>nim_chest_open_dony_01</v>
      </c>
      <c r="F318" s="3" t="str">
        <f t="shared" si="36"/>
        <v xml:space="preserve">  &lt;Clip SoundPath="nim_chest_open_dony_01" /&gt;</v>
      </c>
      <c r="G318" s="3" t="s">
        <v>1730</v>
      </c>
    </row>
    <row r="319" spans="1:7">
      <c r="A319" s="1" t="str">
        <f t="shared" si="38"/>
        <v>2</v>
      </c>
      <c r="B319" s="3" t="str">
        <f t="shared" si="33"/>
        <v/>
      </c>
      <c r="C319" s="3" t="s">
        <v>1484</v>
      </c>
      <c r="D319" s="3" t="str">
        <f t="shared" si="34"/>
        <v/>
      </c>
      <c r="E319" s="3" t="str">
        <f t="shared" si="35"/>
        <v>nim_chest_open_dony_02</v>
      </c>
      <c r="F319" s="3" t="str">
        <f t="shared" si="36"/>
        <v xml:space="preserve">  &lt;Clip SoundPath="nim_chest_open_dony_02" /&gt;</v>
      </c>
      <c r="G319" s="3" t="s">
        <v>1731</v>
      </c>
    </row>
    <row r="320" spans="1:7">
      <c r="A320" s="1" t="str">
        <f t="shared" si="38"/>
        <v>2</v>
      </c>
      <c r="B320" s="3" t="str">
        <f t="shared" si="33"/>
        <v/>
      </c>
      <c r="C320" s="3" t="s">
        <v>1484</v>
      </c>
      <c r="D320" s="3" t="str">
        <f t="shared" si="34"/>
        <v/>
      </c>
      <c r="E320" s="3" t="str">
        <f t="shared" si="35"/>
        <v>nim_chest_open_dony_03</v>
      </c>
      <c r="F320" s="3" t="str">
        <f t="shared" si="36"/>
        <v xml:space="preserve">  &lt;Clip SoundPath="nim_chest_open_dony_03" /&gt;</v>
      </c>
      <c r="G320" s="3" t="s">
        <v>1732</v>
      </c>
    </row>
    <row r="321" spans="1:7">
      <c r="A321" s="1" t="str">
        <f t="shared" si="38"/>
        <v>2</v>
      </c>
      <c r="B321" s="3" t="str">
        <f t="shared" si="33"/>
        <v/>
      </c>
      <c r="C321" s="3" t="s">
        <v>1484</v>
      </c>
      <c r="D321" s="3" t="str">
        <f t="shared" si="34"/>
        <v/>
      </c>
      <c r="E321" s="3" t="str">
        <f t="shared" si="35"/>
        <v>nim_chest_open_dony_04</v>
      </c>
      <c r="F321" s="3" t="str">
        <f t="shared" si="36"/>
        <v xml:space="preserve">  &lt;Clip SoundPath="nim_chest_open_dony_04" /&gt;</v>
      </c>
      <c r="G321" s="3" t="s">
        <v>1733</v>
      </c>
    </row>
    <row r="322" spans="1:7">
      <c r="A322" s="1" t="str">
        <f t="shared" si="38"/>
        <v>2</v>
      </c>
      <c r="B322" s="3" t="str">
        <f t="shared" si="33"/>
        <v/>
      </c>
      <c r="C322" s="3" t="s">
        <v>1484</v>
      </c>
      <c r="D322" s="3" t="str">
        <f t="shared" si="34"/>
        <v/>
      </c>
      <c r="E322" s="3" t="str">
        <f t="shared" si="35"/>
        <v>nim_chest_open_dony_05</v>
      </c>
      <c r="F322" s="3" t="str">
        <f t="shared" si="36"/>
        <v xml:space="preserve">  &lt;Clip SoundPath="nim_chest_open_dony_05" /&gt;</v>
      </c>
      <c r="G322" s="3" t="s">
        <v>1734</v>
      </c>
    </row>
    <row r="323" spans="1:7">
      <c r="A323" s="1" t="str">
        <f t="shared" si="38"/>
        <v>3</v>
      </c>
      <c r="B323" s="3" t="str">
        <f t="shared" si="33"/>
        <v/>
      </c>
      <c r="C323" s="3" t="s">
        <v>1484</v>
      </c>
      <c r="D323" s="3" t="str">
        <f t="shared" si="34"/>
        <v/>
      </c>
      <c r="E323" s="3" t="str">
        <f t="shared" si="35"/>
        <v/>
      </c>
      <c r="F323" s="3" t="str">
        <f t="shared" si="36"/>
        <v>&lt;/Sound&gt;</v>
      </c>
      <c r="G323" s="3" t="s">
        <v>1488</v>
      </c>
    </row>
    <row r="324" spans="1:7">
      <c r="A324" s="1" t="str">
        <f t="shared" si="38"/>
        <v>1</v>
      </c>
      <c r="B324" s="3" t="str">
        <f t="shared" si="33"/>
        <v>dony_eat_act_loop</v>
      </c>
      <c r="C324" s="3" t="s">
        <v>1484</v>
      </c>
      <c r="D324" s="3" t="str">
        <f t="shared" si="34"/>
        <v>DONNY吃食物的音效</v>
      </c>
      <c r="E324" s="3" t="str">
        <f t="shared" si="35"/>
        <v/>
      </c>
      <c r="F324" s="3" t="str">
        <f t="shared" si="36"/>
        <v>&lt;Sound Type="dony_eat_act_loop" Storage="Remote" Dec="DONNY吃食物的音效"&gt;</v>
      </c>
      <c r="G324" s="3" t="s">
        <v>1735</v>
      </c>
    </row>
    <row r="325" spans="1:7">
      <c r="A325" s="1" t="str">
        <f t="shared" si="38"/>
        <v>2</v>
      </c>
      <c r="B325" s="3" t="str">
        <f t="shared" si="33"/>
        <v/>
      </c>
      <c r="C325" s="3" t="s">
        <v>1484</v>
      </c>
      <c r="D325" s="3" t="str">
        <f t="shared" si="34"/>
        <v/>
      </c>
      <c r="E325" s="3" t="str">
        <f t="shared" si="35"/>
        <v>dony_eat_act_loop</v>
      </c>
      <c r="F325" s="3" t="str">
        <f t="shared" si="36"/>
        <v xml:space="preserve">  &lt;Clip SoundPath="dony_eat_act_loop" /&gt;</v>
      </c>
      <c r="G325" s="3" t="s">
        <v>1736</v>
      </c>
    </row>
    <row r="326" spans="1:7">
      <c r="A326" s="1" t="str">
        <f t="shared" si="38"/>
        <v>3</v>
      </c>
      <c r="B326" s="3" t="str">
        <f t="shared" si="33"/>
        <v/>
      </c>
      <c r="C326" s="3" t="s">
        <v>1484</v>
      </c>
      <c r="D326" s="3" t="str">
        <f t="shared" si="34"/>
        <v/>
      </c>
      <c r="E326" s="3" t="str">
        <f t="shared" si="35"/>
        <v/>
      </c>
      <c r="F326" s="3" t="str">
        <f t="shared" si="36"/>
        <v>&lt;/Sound&gt;</v>
      </c>
      <c r="G326" s="3" t="s">
        <v>1488</v>
      </c>
    </row>
    <row r="327" spans="1:7">
      <c r="A327" s="1" t="str">
        <f t="shared" si="38"/>
        <v>1</v>
      </c>
      <c r="B327" s="3" t="str">
        <f t="shared" si="33"/>
        <v>DONNY_eat_act_loop_after</v>
      </c>
      <c r="C327" s="3" t="s">
        <v>1484</v>
      </c>
      <c r="D327" s="3" t="str">
        <f t="shared" si="34"/>
        <v>DONNY吃完食物之后播放的随机音效</v>
      </c>
      <c r="E327" s="3" t="str">
        <f t="shared" si="35"/>
        <v/>
      </c>
      <c r="F327" s="3" t="str">
        <f t="shared" si="36"/>
        <v>&lt;Sound Type="DONNY_eat_act_loop_after" Storage="Remote" Dec="DONNY吃完食物之后播放的随机音效"&gt;</v>
      </c>
      <c r="G327" s="3" t="s">
        <v>1737</v>
      </c>
    </row>
    <row r="328" spans="1:7">
      <c r="A328" s="1" t="str">
        <f t="shared" si="38"/>
        <v>2</v>
      </c>
      <c r="B328" s="3" t="str">
        <f t="shared" si="33"/>
        <v/>
      </c>
      <c r="C328" s="3" t="s">
        <v>1484</v>
      </c>
      <c r="D328" s="3" t="str">
        <f t="shared" si="34"/>
        <v/>
      </c>
      <c r="E328" s="3" t="str">
        <f t="shared" si="35"/>
        <v>dony_eat_act_01</v>
      </c>
      <c r="F328" s="3" t="str">
        <f t="shared" si="36"/>
        <v xml:space="preserve">  &lt;Clip SoundPath="dony_eat_act_01" /&gt;</v>
      </c>
      <c r="G328" s="3" t="s">
        <v>1738</v>
      </c>
    </row>
    <row r="329" spans="1:7">
      <c r="A329" s="1" t="str">
        <f t="shared" si="38"/>
        <v>2</v>
      </c>
      <c r="B329" s="3" t="str">
        <f t="shared" si="33"/>
        <v/>
      </c>
      <c r="C329" s="3" t="s">
        <v>1484</v>
      </c>
      <c r="D329" s="3" t="str">
        <f t="shared" si="34"/>
        <v/>
      </c>
      <c r="E329" s="3" t="str">
        <f t="shared" si="35"/>
        <v>dony_eat_act_02</v>
      </c>
      <c r="F329" s="3" t="str">
        <f t="shared" si="36"/>
        <v xml:space="preserve">  &lt;Clip SoundPath="dony_eat_act_02" /&gt;</v>
      </c>
      <c r="G329" s="3" t="s">
        <v>1739</v>
      </c>
    </row>
    <row r="330" spans="1:7">
      <c r="A330" s="1" t="str">
        <f t="shared" si="38"/>
        <v>2</v>
      </c>
      <c r="B330" s="3" t="str">
        <f t="shared" ref="B330:B378" si="39">IF(ISERROR(FIND("&lt;Sound",G330))=FALSE,MID(G330,FIND("Type=""",G330)+6,IF(ISERROR(FIND("Des=",G330))=FALSE,FIND("Des=",G330),FIND("""&gt;",G330))-FIND("Type=""",G330)-IF(ISERROR(FIND("Des=",G330))=FALSE,8,6)),"")</f>
        <v/>
      </c>
      <c r="C330" s="3" t="s">
        <v>1484</v>
      </c>
      <c r="D330" s="3" t="str">
        <f t="shared" ref="D330:D378" si="40">IF(ISERROR(FIND("Des=",G330))=FALSE,MID(G330,FIND("Des=""",G330)+5,FIND("""&gt;",G330)-FIND("Des=""",G330)-5),"")</f>
        <v/>
      </c>
      <c r="E330" s="3" t="str">
        <f t="shared" ref="E330:E378" si="41">IF(ISERROR(FIND("&lt;Clip",G330))=FALSE,MID(G330,FIND("SoundPath=""",G330)+11,FIND(""" /&gt;",G330)-FIND("SoundPath=""",G330)-11),"")</f>
        <v>dony_eat_act_03</v>
      </c>
      <c r="F330" s="3" t="str">
        <f t="shared" ref="F330:F378" si="42">IF(A330="1","&lt;Sound Type="""&amp;B330&amp;""" Storage="""&amp;C330&amp;""" Dec="""&amp;D330&amp;"""&gt;",IF(A330="2","  &lt;Clip SoundPath="""&amp;E330&amp;""" /&gt;",IF(A330="3",G330,"")))</f>
        <v xml:space="preserve">  &lt;Clip SoundPath="dony_eat_act_03" /&gt;</v>
      </c>
      <c r="G330" s="3" t="s">
        <v>1740</v>
      </c>
    </row>
    <row r="331" spans="1:7">
      <c r="A331" s="1" t="str">
        <f t="shared" si="38"/>
        <v>3</v>
      </c>
      <c r="B331" s="3" t="str">
        <f t="shared" si="39"/>
        <v/>
      </c>
      <c r="C331" s="3" t="s">
        <v>1484</v>
      </c>
      <c r="D331" s="3" t="str">
        <f t="shared" si="40"/>
        <v/>
      </c>
      <c r="E331" s="3" t="str">
        <f t="shared" si="41"/>
        <v/>
      </c>
      <c r="F331" s="3" t="str">
        <f t="shared" si="42"/>
        <v>&lt;/Sound&gt;</v>
      </c>
      <c r="G331" s="3" t="s">
        <v>1488</v>
      </c>
    </row>
    <row r="332" spans="1:7">
      <c r="A332" s="1" t="str">
        <f t="shared" si="38"/>
        <v>1</v>
      </c>
      <c r="B332" s="3" t="str">
        <f t="shared" si="39"/>
        <v>dony_eat_full_loop</v>
      </c>
      <c r="C332" s="3" t="s">
        <v>1484</v>
      </c>
      <c r="D332" s="3" t="str">
        <f t="shared" si="40"/>
        <v>DONNY吃饱了的音效</v>
      </c>
      <c r="E332" s="3" t="str">
        <f t="shared" si="41"/>
        <v/>
      </c>
      <c r="F332" s="3" t="str">
        <f t="shared" si="42"/>
        <v>&lt;Sound Type="dony_eat_full_loop" Storage="Remote" Dec="DONNY吃饱了的音效"&gt;</v>
      </c>
      <c r="G332" s="3" t="s">
        <v>1741</v>
      </c>
    </row>
    <row r="333" spans="1:7">
      <c r="A333" s="1" t="str">
        <f t="shared" si="38"/>
        <v>2</v>
      </c>
      <c r="B333" s="3" t="str">
        <f t="shared" si="39"/>
        <v/>
      </c>
      <c r="C333" s="3" t="s">
        <v>1484</v>
      </c>
      <c r="D333" s="3" t="str">
        <f t="shared" si="40"/>
        <v/>
      </c>
      <c r="E333" s="3" t="str">
        <f t="shared" si="41"/>
        <v>dony_eat_full_loop</v>
      </c>
      <c r="F333" s="3" t="str">
        <f t="shared" si="42"/>
        <v xml:space="preserve">  &lt;Clip SoundPath="dony_eat_full_loop" /&gt;</v>
      </c>
      <c r="G333" s="3" t="s">
        <v>1742</v>
      </c>
    </row>
    <row r="334" spans="1:7">
      <c r="A334" s="1" t="str">
        <f t="shared" si="38"/>
        <v>3</v>
      </c>
      <c r="B334" s="3" t="str">
        <f t="shared" si="39"/>
        <v/>
      </c>
      <c r="C334" s="3" t="s">
        <v>1484</v>
      </c>
      <c r="D334" s="3" t="str">
        <f t="shared" si="40"/>
        <v/>
      </c>
      <c r="E334" s="3" t="str">
        <f t="shared" si="41"/>
        <v/>
      </c>
      <c r="F334" s="3" t="str">
        <f t="shared" si="42"/>
        <v>&lt;/Sound&gt;</v>
      </c>
      <c r="G334" s="3" t="s">
        <v>1488</v>
      </c>
    </row>
    <row r="335" spans="1:7">
      <c r="A335" s="1" t="str">
        <f t="shared" si="38"/>
        <v>1</v>
      </c>
      <c r="B335" s="3" t="str">
        <f t="shared" si="39"/>
        <v>dony_eat_satisfaction</v>
      </c>
      <c r="C335" s="3" t="s">
        <v>1484</v>
      </c>
      <c r="D335" s="3" t="str">
        <f t="shared" si="40"/>
        <v>DONNY吃满意的音效</v>
      </c>
      <c r="E335" s="3" t="str">
        <f t="shared" si="41"/>
        <v/>
      </c>
      <c r="F335" s="3" t="str">
        <f t="shared" si="42"/>
        <v>&lt;Sound Type="dony_eat_satisfaction" Storage="Remote" Dec="DONNY吃满意的音效"&gt;</v>
      </c>
      <c r="G335" s="3" t="s">
        <v>1743</v>
      </c>
    </row>
    <row r="336" spans="1:7">
      <c r="A336" s="1" t="str">
        <f t="shared" si="38"/>
        <v>2</v>
      </c>
      <c r="B336" s="3" t="str">
        <f t="shared" si="39"/>
        <v/>
      </c>
      <c r="C336" s="3" t="s">
        <v>1484</v>
      </c>
      <c r="D336" s="3" t="str">
        <f t="shared" si="40"/>
        <v/>
      </c>
      <c r="E336" s="3" t="str">
        <f t="shared" si="41"/>
        <v>dony_eat_satisfaction</v>
      </c>
      <c r="F336" s="3" t="str">
        <f t="shared" si="42"/>
        <v xml:space="preserve">  &lt;Clip SoundPath="dony_eat_satisfaction" /&gt;</v>
      </c>
      <c r="G336" s="3" t="s">
        <v>1744</v>
      </c>
    </row>
    <row r="337" spans="1:7">
      <c r="A337" s="1" t="str">
        <f t="shared" si="38"/>
        <v>3</v>
      </c>
      <c r="B337" s="3" t="str">
        <f t="shared" si="39"/>
        <v/>
      </c>
      <c r="C337" s="3" t="s">
        <v>1484</v>
      </c>
      <c r="D337" s="3" t="str">
        <f t="shared" si="40"/>
        <v/>
      </c>
      <c r="E337" s="3" t="str">
        <f t="shared" si="41"/>
        <v/>
      </c>
      <c r="F337" s="3" t="str">
        <f t="shared" si="42"/>
        <v>&lt;/Sound&gt;</v>
      </c>
      <c r="G337" s="3" t="s">
        <v>1488</v>
      </c>
    </row>
    <row r="338" spans="1:7">
      <c r="A338" s="1" t="str">
        <f t="shared" si="37"/>
        <v>3</v>
      </c>
      <c r="B338" s="3" t="str">
        <f t="shared" si="39"/>
        <v/>
      </c>
      <c r="C338" s="3" t="s">
        <v>1484</v>
      </c>
      <c r="D338" s="3" t="str">
        <f t="shared" si="40"/>
        <v/>
      </c>
      <c r="E338" s="3" t="str">
        <f t="shared" si="41"/>
        <v/>
      </c>
      <c r="F338" s="3" t="str">
        <f t="shared" si="42"/>
        <v>&lt;!--========YoYo语音========--&gt;</v>
      </c>
      <c r="G338" s="3" t="s">
        <v>1745</v>
      </c>
    </row>
    <row r="339" spans="1:7">
      <c r="A339" s="1" t="str">
        <f t="shared" si="37"/>
        <v>1</v>
      </c>
      <c r="B339" s="3" t="str">
        <f t="shared" si="39"/>
        <v>yoyo_level_end_01</v>
      </c>
      <c r="C339" s="3" t="s">
        <v>1484</v>
      </c>
      <c r="D339" s="3" t="str">
        <f t="shared" si="40"/>
        <v/>
      </c>
      <c r="E339" s="3" t="str">
        <f t="shared" si="41"/>
        <v/>
      </c>
      <c r="F339" s="3" t="str">
        <f t="shared" si="42"/>
        <v>&lt;Sound Type="yoyo_level_end_01" Storage="Remote" Dec=""&gt;</v>
      </c>
      <c r="G339" s="3" t="s">
        <v>1746</v>
      </c>
    </row>
    <row r="340" spans="1:7">
      <c r="A340" s="1" t="str">
        <f t="shared" si="37"/>
        <v>2</v>
      </c>
      <c r="B340" s="3" t="str">
        <f t="shared" si="39"/>
        <v/>
      </c>
      <c r="C340" s="3" t="s">
        <v>1484</v>
      </c>
      <c r="D340" s="3" t="str">
        <f t="shared" si="40"/>
        <v/>
      </c>
      <c r="E340" s="3" t="str">
        <f t="shared" si="41"/>
        <v>yoyo_level_end_01</v>
      </c>
      <c r="F340" s="3" t="str">
        <f t="shared" si="42"/>
        <v xml:space="preserve">  &lt;Clip SoundPath="yoyo_level_end_01" /&gt;</v>
      </c>
      <c r="G340" s="3" t="s">
        <v>1747</v>
      </c>
    </row>
    <row r="341" spans="1:7">
      <c r="A341" s="1" t="str">
        <f t="shared" si="37"/>
        <v>3</v>
      </c>
      <c r="B341" s="3" t="str">
        <f t="shared" si="39"/>
        <v/>
      </c>
      <c r="C341" s="3" t="s">
        <v>1484</v>
      </c>
      <c r="D341" s="3" t="str">
        <f t="shared" si="40"/>
        <v/>
      </c>
      <c r="E341" s="3" t="str">
        <f t="shared" si="41"/>
        <v/>
      </c>
      <c r="F341" s="3" t="str">
        <f t="shared" si="42"/>
        <v>&lt;/Sound&gt;</v>
      </c>
      <c r="G341" s="3" t="s">
        <v>1488</v>
      </c>
    </row>
    <row r="342" spans="1:7">
      <c r="A342" s="1" t="str">
        <f t="shared" si="37"/>
        <v>1</v>
      </c>
      <c r="B342" s="3" t="str">
        <f t="shared" si="39"/>
        <v>yoyo_hello_01</v>
      </c>
      <c r="C342" s="3" t="s">
        <v>1484</v>
      </c>
      <c r="D342" s="3" t="str">
        <f t="shared" si="40"/>
        <v/>
      </c>
      <c r="E342" s="3" t="str">
        <f t="shared" si="41"/>
        <v/>
      </c>
      <c r="F342" s="3" t="str">
        <f t="shared" si="42"/>
        <v>&lt;Sound Type="yoyo_hello_01" Storage="Remote" Dec=""&gt;</v>
      </c>
      <c r="G342" s="3" t="s">
        <v>1748</v>
      </c>
    </row>
    <row r="343" spans="1:7">
      <c r="A343" s="1" t="str">
        <f t="shared" si="37"/>
        <v>2</v>
      </c>
      <c r="B343" s="3" t="str">
        <f t="shared" si="39"/>
        <v/>
      </c>
      <c r="C343" s="3" t="s">
        <v>1484</v>
      </c>
      <c r="D343" s="3" t="str">
        <f t="shared" si="40"/>
        <v/>
      </c>
      <c r="E343" s="3" t="str">
        <f t="shared" si="41"/>
        <v>yoyo_hello_01</v>
      </c>
      <c r="F343" s="3" t="str">
        <f t="shared" si="42"/>
        <v xml:space="preserve">  &lt;Clip SoundPath="yoyo_hello_01" /&gt;</v>
      </c>
      <c r="G343" s="3" t="s">
        <v>1749</v>
      </c>
    </row>
    <row r="344" spans="1:7">
      <c r="A344" s="1" t="str">
        <f t="shared" si="37"/>
        <v>3</v>
      </c>
      <c r="B344" s="3" t="str">
        <f t="shared" si="39"/>
        <v/>
      </c>
      <c r="C344" s="3" t="s">
        <v>1484</v>
      </c>
      <c r="D344" s="3" t="str">
        <f t="shared" si="40"/>
        <v/>
      </c>
      <c r="E344" s="3" t="str">
        <f t="shared" si="41"/>
        <v/>
      </c>
      <c r="F344" s="3" t="str">
        <f t="shared" si="42"/>
        <v>&lt;/Sound&gt;</v>
      </c>
      <c r="G344" s="3" t="s">
        <v>1488</v>
      </c>
    </row>
    <row r="345" spans="1:7">
      <c r="A345" s="1" t="str">
        <f t="shared" si="37"/>
        <v>1</v>
      </c>
      <c r="B345" s="3" t="str">
        <f t="shared" si="39"/>
        <v>yoyo_sleep_begin_01</v>
      </c>
      <c r="C345" s="3" t="s">
        <v>1484</v>
      </c>
      <c r="D345" s="3" t="str">
        <f t="shared" si="40"/>
        <v/>
      </c>
      <c r="E345" s="3" t="str">
        <f t="shared" si="41"/>
        <v/>
      </c>
      <c r="F345" s="3" t="str">
        <f t="shared" si="42"/>
        <v>&lt;Sound Type="yoyo_sleep_begin_01" Storage="Remote" Dec=""&gt;</v>
      </c>
      <c r="G345" s="3" t="s">
        <v>1750</v>
      </c>
    </row>
    <row r="346" spans="1:7">
      <c r="A346" s="1" t="str">
        <f t="shared" si="37"/>
        <v>2</v>
      </c>
      <c r="B346" s="3" t="str">
        <f t="shared" si="39"/>
        <v/>
      </c>
      <c r="C346" s="3" t="s">
        <v>1484</v>
      </c>
      <c r="D346" s="3" t="str">
        <f t="shared" si="40"/>
        <v/>
      </c>
      <c r="E346" s="3" t="str">
        <f t="shared" si="41"/>
        <v>yoyo_nod_01_01</v>
      </c>
      <c r="F346" s="3" t="str">
        <f t="shared" si="42"/>
        <v xml:space="preserve">  &lt;Clip SoundPath="yoyo_nod_01_01" /&gt;</v>
      </c>
      <c r="G346" s="3" t="s">
        <v>1751</v>
      </c>
    </row>
    <row r="347" spans="1:7">
      <c r="A347" s="1" t="str">
        <f t="shared" si="37"/>
        <v>2</v>
      </c>
      <c r="B347" s="3" t="str">
        <f t="shared" si="39"/>
        <v/>
      </c>
      <c r="C347" s="3" t="s">
        <v>1484</v>
      </c>
      <c r="D347" s="3" t="str">
        <f t="shared" si="40"/>
        <v/>
      </c>
      <c r="E347" s="3" t="str">
        <f t="shared" si="41"/>
        <v>yoyo_nod_01_02</v>
      </c>
      <c r="F347" s="3" t="str">
        <f t="shared" si="42"/>
        <v xml:space="preserve">  &lt;Clip SoundPath="yoyo_nod_01_02" /&gt;</v>
      </c>
      <c r="G347" s="3" t="s">
        <v>1752</v>
      </c>
    </row>
    <row r="348" spans="1:7">
      <c r="A348" s="1" t="str">
        <f t="shared" si="37"/>
        <v>2</v>
      </c>
      <c r="B348" s="3" t="str">
        <f t="shared" si="39"/>
        <v/>
      </c>
      <c r="C348" s="3" t="s">
        <v>1484</v>
      </c>
      <c r="D348" s="3" t="str">
        <f t="shared" si="40"/>
        <v/>
      </c>
      <c r="E348" s="3" t="str">
        <f t="shared" si="41"/>
        <v>yoyo_nod_01_03</v>
      </c>
      <c r="F348" s="3" t="str">
        <f t="shared" si="42"/>
        <v xml:space="preserve">  &lt;Clip SoundPath="yoyo_nod_01_03" /&gt;</v>
      </c>
      <c r="G348" s="3" t="s">
        <v>1753</v>
      </c>
    </row>
    <row r="349" spans="1:7">
      <c r="A349" s="1" t="str">
        <f t="shared" si="37"/>
        <v>3</v>
      </c>
      <c r="B349" s="3" t="str">
        <f t="shared" si="39"/>
        <v/>
      </c>
      <c r="C349" s="3" t="s">
        <v>1484</v>
      </c>
      <c r="D349" s="3" t="str">
        <f t="shared" si="40"/>
        <v/>
      </c>
      <c r="E349" s="3" t="str">
        <f t="shared" si="41"/>
        <v/>
      </c>
      <c r="F349" s="3" t="str">
        <f t="shared" si="42"/>
        <v>&lt;/Sound&gt;</v>
      </c>
      <c r="G349" s="3" t="s">
        <v>1488</v>
      </c>
    </row>
    <row r="350" spans="1:7">
      <c r="A350" s="1" t="str">
        <f t="shared" si="37"/>
        <v>1</v>
      </c>
      <c r="B350" s="3" t="str">
        <f t="shared" si="39"/>
        <v>yoyo_friend_search_01</v>
      </c>
      <c r="C350" s="3" t="s">
        <v>1484</v>
      </c>
      <c r="D350" s="3" t="str">
        <f t="shared" si="40"/>
        <v/>
      </c>
      <c r="E350" s="3" t="str">
        <f t="shared" si="41"/>
        <v/>
      </c>
      <c r="F350" s="3" t="str">
        <f t="shared" si="42"/>
        <v>&lt;Sound Type="yoyo_friend_search_01" Storage="Remote" Dec=""&gt;</v>
      </c>
      <c r="G350" s="3" t="s">
        <v>1754</v>
      </c>
    </row>
    <row r="351" spans="1:7">
      <c r="A351" s="1" t="str">
        <f t="shared" si="37"/>
        <v>2</v>
      </c>
      <c r="B351" s="3" t="str">
        <f t="shared" si="39"/>
        <v/>
      </c>
      <c r="C351" s="3" t="s">
        <v>1484</v>
      </c>
      <c r="D351" s="3" t="str">
        <f t="shared" si="40"/>
        <v/>
      </c>
      <c r="E351" s="3" t="str">
        <f t="shared" si="41"/>
        <v>yoyo_friend_search_01_01</v>
      </c>
      <c r="F351" s="3" t="str">
        <f t="shared" si="42"/>
        <v xml:space="preserve">  &lt;Clip SoundPath="yoyo_friend_search_01_01" /&gt;</v>
      </c>
      <c r="G351" s="3" t="s">
        <v>1755</v>
      </c>
    </row>
    <row r="352" spans="1:7">
      <c r="A352" s="1" t="str">
        <f t="shared" si="37"/>
        <v>2</v>
      </c>
      <c r="B352" s="3" t="str">
        <f t="shared" si="39"/>
        <v/>
      </c>
      <c r="C352" s="3" t="s">
        <v>1484</v>
      </c>
      <c r="D352" s="3" t="str">
        <f t="shared" si="40"/>
        <v/>
      </c>
      <c r="E352" s="3" t="str">
        <f t="shared" si="41"/>
        <v>yoyo_friend_search_01_02</v>
      </c>
      <c r="F352" s="3" t="str">
        <f t="shared" si="42"/>
        <v xml:space="preserve">  &lt;Clip SoundPath="yoyo_friend_search_01_02" /&gt;</v>
      </c>
      <c r="G352" s="3" t="s">
        <v>1756</v>
      </c>
    </row>
    <row r="353" spans="1:7">
      <c r="A353" s="1" t="str">
        <f t="shared" si="37"/>
        <v>2</v>
      </c>
      <c r="B353" s="3" t="str">
        <f t="shared" si="39"/>
        <v/>
      </c>
      <c r="C353" s="3" t="s">
        <v>1484</v>
      </c>
      <c r="D353" s="3" t="str">
        <f t="shared" si="40"/>
        <v/>
      </c>
      <c r="E353" s="3" t="str">
        <f t="shared" si="41"/>
        <v>yoyo_friend_search_01_03</v>
      </c>
      <c r="F353" s="3" t="str">
        <f t="shared" si="42"/>
        <v xml:space="preserve">  &lt;Clip SoundPath="yoyo_friend_search_01_03" /&gt;</v>
      </c>
      <c r="G353" s="3" t="s">
        <v>1757</v>
      </c>
    </row>
    <row r="354" spans="1:7">
      <c r="A354" s="1" t="str">
        <f t="shared" si="37"/>
        <v>3</v>
      </c>
      <c r="B354" s="3" t="str">
        <f t="shared" si="39"/>
        <v/>
      </c>
      <c r="C354" s="3" t="s">
        <v>1484</v>
      </c>
      <c r="D354" s="3" t="str">
        <f t="shared" si="40"/>
        <v/>
      </c>
      <c r="E354" s="3" t="str">
        <f t="shared" si="41"/>
        <v/>
      </c>
      <c r="F354" s="3" t="str">
        <f t="shared" si="42"/>
        <v>&lt;/Sound&gt;</v>
      </c>
      <c r="G354" s="3" t="s">
        <v>1488</v>
      </c>
    </row>
    <row r="355" spans="1:7">
      <c r="A355" s="1" t="str">
        <f t="shared" si="37"/>
        <v>1</v>
      </c>
      <c r="B355" s="3" t="str">
        <f t="shared" si="39"/>
        <v>yoyo_friend_host_01</v>
      </c>
      <c r="C355" s="3" t="s">
        <v>1484</v>
      </c>
      <c r="D355" s="3" t="str">
        <f t="shared" si="40"/>
        <v/>
      </c>
      <c r="E355" s="3" t="str">
        <f t="shared" si="41"/>
        <v/>
      </c>
      <c r="F355" s="3" t="str">
        <f t="shared" si="42"/>
        <v>&lt;Sound Type="yoyo_friend_host_01" Storage="Remote" Dec=""&gt;</v>
      </c>
      <c r="G355" s="3" t="s">
        <v>1758</v>
      </c>
    </row>
    <row r="356" spans="1:7">
      <c r="A356" s="1" t="str">
        <f t="shared" si="37"/>
        <v>2</v>
      </c>
      <c r="B356" s="3" t="str">
        <f t="shared" si="39"/>
        <v/>
      </c>
      <c r="C356" s="3" t="s">
        <v>1484</v>
      </c>
      <c r="D356" s="3" t="str">
        <f t="shared" si="40"/>
        <v/>
      </c>
      <c r="E356" s="3" t="str">
        <f t="shared" si="41"/>
        <v>yoyo_friend_host_01</v>
      </c>
      <c r="F356" s="3" t="str">
        <f t="shared" si="42"/>
        <v xml:space="preserve">  &lt;Clip SoundPath="yoyo_friend_host_01" /&gt;</v>
      </c>
      <c r="G356" s="3" t="s">
        <v>1759</v>
      </c>
    </row>
    <row r="357" spans="1:7">
      <c r="A357" s="1" t="str">
        <f t="shared" si="37"/>
        <v>3</v>
      </c>
      <c r="B357" s="3" t="str">
        <f t="shared" si="39"/>
        <v/>
      </c>
      <c r="C357" s="3" t="s">
        <v>1484</v>
      </c>
      <c r="D357" s="3" t="str">
        <f t="shared" si="40"/>
        <v/>
      </c>
      <c r="E357" s="3" t="str">
        <f t="shared" si="41"/>
        <v/>
      </c>
      <c r="F357" s="3" t="str">
        <f t="shared" si="42"/>
        <v>&lt;/Sound&gt;</v>
      </c>
      <c r="G357" s="3" t="s">
        <v>1488</v>
      </c>
    </row>
    <row r="358" spans="1:7">
      <c r="A358" s="1" t="str">
        <f t="shared" si="37"/>
        <v>1</v>
      </c>
      <c r="B358" s="3" t="str">
        <f t="shared" si="39"/>
        <v>yoyo_friend_guest_01</v>
      </c>
      <c r="C358" s="3" t="s">
        <v>1484</v>
      </c>
      <c r="D358" s="3" t="str">
        <f t="shared" si="40"/>
        <v/>
      </c>
      <c r="E358" s="3" t="str">
        <f t="shared" si="41"/>
        <v/>
      </c>
      <c r="F358" s="3" t="str">
        <f t="shared" si="42"/>
        <v>&lt;Sound Type="yoyo_friend_guest_01" Storage="Remote" Dec=""&gt;</v>
      </c>
      <c r="G358" s="3" t="s">
        <v>1760</v>
      </c>
    </row>
    <row r="359" spans="1:7">
      <c r="A359" s="1" t="str">
        <f t="shared" si="37"/>
        <v>2</v>
      </c>
      <c r="B359" s="3" t="str">
        <f t="shared" si="39"/>
        <v/>
      </c>
      <c r="C359" s="3" t="s">
        <v>1484</v>
      </c>
      <c r="D359" s="3" t="str">
        <f t="shared" si="40"/>
        <v/>
      </c>
      <c r="E359" s="3" t="str">
        <f t="shared" si="41"/>
        <v>yoyo_friend_guest_01</v>
      </c>
      <c r="F359" s="3" t="str">
        <f t="shared" si="42"/>
        <v xml:space="preserve">  &lt;Clip SoundPath="yoyo_friend_guest_01" /&gt;</v>
      </c>
      <c r="G359" s="3" t="s">
        <v>1761</v>
      </c>
    </row>
    <row r="360" spans="1:7">
      <c r="A360" s="1" t="str">
        <f t="shared" si="37"/>
        <v>3</v>
      </c>
      <c r="B360" s="3" t="str">
        <f t="shared" si="39"/>
        <v/>
      </c>
      <c r="C360" s="3" t="s">
        <v>1484</v>
      </c>
      <c r="D360" s="3" t="str">
        <f t="shared" si="40"/>
        <v/>
      </c>
      <c r="E360" s="3" t="str">
        <f t="shared" si="41"/>
        <v/>
      </c>
      <c r="F360" s="3" t="str">
        <f t="shared" si="42"/>
        <v>&lt;/Sound&gt;</v>
      </c>
      <c r="G360" s="3" t="s">
        <v>1488</v>
      </c>
    </row>
    <row r="361" spans="1:7">
      <c r="A361" s="1" t="str">
        <f t="shared" si="37"/>
        <v>1</v>
      </c>
      <c r="B361" s="3" t="str">
        <f t="shared" si="39"/>
        <v>yoyo_friend_guest_out_01</v>
      </c>
      <c r="C361" s="3" t="s">
        <v>1484</v>
      </c>
      <c r="D361" s="3" t="str">
        <f t="shared" si="40"/>
        <v/>
      </c>
      <c r="E361" s="3" t="str">
        <f t="shared" si="41"/>
        <v/>
      </c>
      <c r="F361" s="3" t="str">
        <f t="shared" si="42"/>
        <v>&lt;Sound Type="yoyo_friend_guest_out_01" Storage="Remote" Dec=""&gt;</v>
      </c>
      <c r="G361" s="3" t="s">
        <v>1762</v>
      </c>
    </row>
    <row r="362" spans="1:7">
      <c r="A362" s="1" t="str">
        <f t="shared" si="37"/>
        <v>2</v>
      </c>
      <c r="B362" s="3" t="str">
        <f t="shared" si="39"/>
        <v/>
      </c>
      <c r="C362" s="3" t="s">
        <v>1484</v>
      </c>
      <c r="D362" s="3" t="str">
        <f t="shared" si="40"/>
        <v/>
      </c>
      <c r="E362" s="3" t="str">
        <f t="shared" si="41"/>
        <v>yoyo_friend_guest_out_01</v>
      </c>
      <c r="F362" s="3" t="str">
        <f t="shared" si="42"/>
        <v xml:space="preserve">  &lt;Clip SoundPath="yoyo_friend_guest_out_01" /&gt;</v>
      </c>
      <c r="G362" s="3" t="s">
        <v>1763</v>
      </c>
    </row>
    <row r="363" spans="1:7">
      <c r="A363" s="1" t="str">
        <f t="shared" ref="A363:A432" si="43">IF(ISERROR(FIND("&lt;Sound",G363))=FALSE,"1",IF(ISERROR(FIND("&lt;Clip",G363))=FALSE,"2","3"))</f>
        <v>2</v>
      </c>
      <c r="B363" s="3" t="str">
        <f t="shared" si="39"/>
        <v/>
      </c>
      <c r="C363" s="3" t="s">
        <v>1484</v>
      </c>
      <c r="D363" s="3" t="str">
        <f t="shared" si="40"/>
        <v/>
      </c>
      <c r="E363" s="3" t="str">
        <f t="shared" si="41"/>
        <v>yoyo_friend_guest_out_02</v>
      </c>
      <c r="F363" s="3" t="str">
        <f t="shared" si="42"/>
        <v xml:space="preserve">  &lt;Clip SoundPath="yoyo_friend_guest_out_02" /&gt;</v>
      </c>
      <c r="G363" s="3" t="s">
        <v>1764</v>
      </c>
    </row>
    <row r="364" spans="1:7">
      <c r="A364" s="1" t="str">
        <f t="shared" si="43"/>
        <v>3</v>
      </c>
      <c r="B364" s="3" t="str">
        <f t="shared" si="39"/>
        <v/>
      </c>
      <c r="C364" s="3" t="s">
        <v>1484</v>
      </c>
      <c r="D364" s="3" t="str">
        <f t="shared" si="40"/>
        <v/>
      </c>
      <c r="E364" s="3" t="str">
        <f t="shared" si="41"/>
        <v/>
      </c>
      <c r="F364" s="3" t="str">
        <f t="shared" si="42"/>
        <v>&lt;/Sound&gt;</v>
      </c>
      <c r="G364" s="3" t="s">
        <v>1488</v>
      </c>
    </row>
    <row r="365" spans="1:7">
      <c r="A365" s="1" t="str">
        <f t="shared" si="43"/>
        <v>1</v>
      </c>
      <c r="B365" s="3" t="str">
        <f t="shared" si="39"/>
        <v>yoyo_friend_guest_back_01</v>
      </c>
      <c r="C365" s="3" t="s">
        <v>1484</v>
      </c>
      <c r="D365" s="3" t="str">
        <f t="shared" si="40"/>
        <v/>
      </c>
      <c r="E365" s="3" t="str">
        <f t="shared" si="41"/>
        <v/>
      </c>
      <c r="F365" s="3" t="str">
        <f t="shared" si="42"/>
        <v>&lt;Sound Type="yoyo_friend_guest_back_01" Storage="Remote" Dec=""&gt;</v>
      </c>
      <c r="G365" s="3" t="s">
        <v>1765</v>
      </c>
    </row>
    <row r="366" spans="1:7">
      <c r="A366" s="1" t="str">
        <f t="shared" si="43"/>
        <v>2</v>
      </c>
      <c r="B366" s="3" t="str">
        <f t="shared" si="39"/>
        <v/>
      </c>
      <c r="C366" s="3" t="s">
        <v>1484</v>
      </c>
      <c r="D366" s="3" t="str">
        <f t="shared" si="40"/>
        <v/>
      </c>
      <c r="E366" s="3" t="str">
        <f t="shared" si="41"/>
        <v>yoyo_friend_guest_back_01</v>
      </c>
      <c r="F366" s="3" t="str">
        <f t="shared" si="42"/>
        <v xml:space="preserve">  &lt;Clip SoundPath="yoyo_friend_guest_back_01" /&gt;</v>
      </c>
      <c r="G366" s="3" t="s">
        <v>1766</v>
      </c>
    </row>
    <row r="367" spans="1:7">
      <c r="A367" s="1" t="str">
        <f t="shared" si="43"/>
        <v>3</v>
      </c>
      <c r="B367" s="3" t="str">
        <f t="shared" si="39"/>
        <v/>
      </c>
      <c r="C367" s="3" t="s">
        <v>1484</v>
      </c>
      <c r="D367" s="3" t="str">
        <f t="shared" si="40"/>
        <v/>
      </c>
      <c r="E367" s="3" t="str">
        <f t="shared" si="41"/>
        <v/>
      </c>
      <c r="F367" s="3" t="str">
        <f t="shared" si="42"/>
        <v>&lt;/Sound&gt;</v>
      </c>
      <c r="G367" s="3" t="s">
        <v>1488</v>
      </c>
    </row>
    <row r="368" spans="1:7">
      <c r="A368" s="1" t="str">
        <f t="shared" si="43"/>
        <v>1</v>
      </c>
      <c r="B368" s="3" t="str">
        <f t="shared" si="39"/>
        <v>yoyo_friend_fail_01</v>
      </c>
      <c r="C368" s="3" t="s">
        <v>1484</v>
      </c>
      <c r="D368" s="3" t="str">
        <f t="shared" si="40"/>
        <v/>
      </c>
      <c r="E368" s="3" t="str">
        <f t="shared" si="41"/>
        <v/>
      </c>
      <c r="F368" s="3" t="str">
        <f t="shared" si="42"/>
        <v>&lt;Sound Type="yoyo_friend_fail_01" Storage="Remote" Dec=""&gt;</v>
      </c>
      <c r="G368" s="3" t="s">
        <v>1767</v>
      </c>
    </row>
    <row r="369" spans="1:7">
      <c r="A369" s="1" t="str">
        <f t="shared" si="43"/>
        <v>2</v>
      </c>
      <c r="B369" s="3" t="str">
        <f t="shared" si="39"/>
        <v/>
      </c>
      <c r="C369" s="3" t="s">
        <v>1484</v>
      </c>
      <c r="D369" s="3" t="str">
        <f t="shared" si="40"/>
        <v/>
      </c>
      <c r="E369" s="3" t="str">
        <f t="shared" si="41"/>
        <v>yoyo_friend_fail_01</v>
      </c>
      <c r="F369" s="3" t="str">
        <f t="shared" si="42"/>
        <v xml:space="preserve">  &lt;Clip SoundPath="yoyo_friend_fail_01" /&gt;</v>
      </c>
      <c r="G369" s="3" t="s">
        <v>1768</v>
      </c>
    </row>
    <row r="370" spans="1:7">
      <c r="A370" s="1" t="str">
        <f t="shared" si="43"/>
        <v>3</v>
      </c>
      <c r="B370" s="3" t="str">
        <f t="shared" si="39"/>
        <v/>
      </c>
      <c r="C370" s="3" t="s">
        <v>1484</v>
      </c>
      <c r="D370" s="3" t="str">
        <f t="shared" si="40"/>
        <v/>
      </c>
      <c r="E370" s="3" t="str">
        <f t="shared" si="41"/>
        <v/>
      </c>
      <c r="F370" s="3" t="str">
        <f t="shared" si="42"/>
        <v>&lt;/Sound&gt;</v>
      </c>
      <c r="G370" s="3" t="s">
        <v>1488</v>
      </c>
    </row>
    <row r="371" spans="1:7">
      <c r="A371" s="1" t="str">
        <f t="shared" si="43"/>
        <v>1</v>
      </c>
      <c r="B371" s="3" t="str">
        <f t="shared" si="39"/>
        <v>yoyo_sleep_end_01</v>
      </c>
      <c r="C371" s="3" t="s">
        <v>1484</v>
      </c>
      <c r="D371" s="3" t="str">
        <f t="shared" si="40"/>
        <v/>
      </c>
      <c r="E371" s="3" t="str">
        <f t="shared" si="41"/>
        <v/>
      </c>
      <c r="F371" s="3" t="str">
        <f t="shared" si="42"/>
        <v>&lt;Sound Type="yoyo_sleep_end_01" Storage="Remote" Dec=""&gt;</v>
      </c>
      <c r="G371" s="3" t="s">
        <v>1769</v>
      </c>
    </row>
    <row r="372" spans="1:7">
      <c r="A372" s="1" t="str">
        <f t="shared" si="43"/>
        <v>2</v>
      </c>
      <c r="B372" s="3" t="str">
        <f t="shared" si="39"/>
        <v/>
      </c>
      <c r="C372" s="3" t="s">
        <v>1484</v>
      </c>
      <c r="D372" s="3" t="str">
        <f t="shared" si="40"/>
        <v/>
      </c>
      <c r="E372" s="3" t="str">
        <f t="shared" si="41"/>
        <v>yoyo_morning_01_01</v>
      </c>
      <c r="F372" s="3" t="str">
        <f t="shared" si="42"/>
        <v xml:space="preserve">  &lt;Clip SoundPath="yoyo_morning_01_01" /&gt;</v>
      </c>
      <c r="G372" s="3" t="s">
        <v>1770</v>
      </c>
    </row>
    <row r="373" spans="1:7">
      <c r="A373" s="1" t="str">
        <f t="shared" si="43"/>
        <v>2</v>
      </c>
      <c r="B373" s="3" t="str">
        <f t="shared" si="39"/>
        <v/>
      </c>
      <c r="C373" s="3" t="s">
        <v>1484</v>
      </c>
      <c r="D373" s="3" t="str">
        <f t="shared" si="40"/>
        <v/>
      </c>
      <c r="E373" s="3" t="str">
        <f t="shared" si="41"/>
        <v>yoyo_morning_01_02</v>
      </c>
      <c r="F373" s="3" t="str">
        <f t="shared" si="42"/>
        <v xml:space="preserve">  &lt;Clip SoundPath="yoyo_morning_01_02" /&gt;</v>
      </c>
      <c r="G373" s="3" t="s">
        <v>1771</v>
      </c>
    </row>
    <row r="374" spans="1:7">
      <c r="A374" s="1" t="str">
        <f t="shared" si="43"/>
        <v>2</v>
      </c>
      <c r="B374" s="3" t="str">
        <f t="shared" si="39"/>
        <v/>
      </c>
      <c r="C374" s="3" t="s">
        <v>1484</v>
      </c>
      <c r="D374" s="3" t="str">
        <f t="shared" si="40"/>
        <v/>
      </c>
      <c r="E374" s="3" t="str">
        <f t="shared" si="41"/>
        <v>yoyo_morning_01_03</v>
      </c>
      <c r="F374" s="3" t="str">
        <f t="shared" si="42"/>
        <v xml:space="preserve">  &lt;Clip SoundPath="yoyo_morning_01_03" /&gt;</v>
      </c>
      <c r="G374" s="3" t="s">
        <v>1772</v>
      </c>
    </row>
    <row r="375" spans="1:7">
      <c r="A375" s="1" t="str">
        <f t="shared" si="43"/>
        <v>3</v>
      </c>
      <c r="B375" s="3" t="str">
        <f t="shared" si="39"/>
        <v/>
      </c>
      <c r="C375" s="3" t="s">
        <v>1484</v>
      </c>
      <c r="D375" s="3" t="str">
        <f t="shared" si="40"/>
        <v/>
      </c>
      <c r="E375" s="3" t="str">
        <f t="shared" si="41"/>
        <v/>
      </c>
      <c r="F375" s="3" t="str">
        <f t="shared" si="42"/>
        <v>&lt;/Sound&gt;</v>
      </c>
      <c r="G375" s="3" t="s">
        <v>1488</v>
      </c>
    </row>
    <row r="376" spans="1:7">
      <c r="A376" s="1" t="str">
        <f t="shared" si="43"/>
        <v>1</v>
      </c>
      <c r="B376" s="3" t="str">
        <f t="shared" si="39"/>
        <v>yoyo_play_up_01</v>
      </c>
      <c r="C376" s="3" t="s">
        <v>1484</v>
      </c>
      <c r="D376" s="3" t="str">
        <f t="shared" si="40"/>
        <v/>
      </c>
      <c r="E376" s="3" t="str">
        <f t="shared" si="41"/>
        <v/>
      </c>
      <c r="F376" s="3" t="str">
        <f t="shared" si="42"/>
        <v>&lt;Sound Type="yoyo_play_up_01" Storage="Remote" Dec=""&gt;</v>
      </c>
      <c r="G376" s="3" t="s">
        <v>1773</v>
      </c>
    </row>
    <row r="377" spans="1:7">
      <c r="A377" s="1" t="str">
        <f t="shared" si="43"/>
        <v>2</v>
      </c>
      <c r="B377" s="3" t="str">
        <f t="shared" si="39"/>
        <v/>
      </c>
      <c r="C377" s="3" t="s">
        <v>1484</v>
      </c>
      <c r="D377" s="3" t="str">
        <f t="shared" si="40"/>
        <v/>
      </c>
      <c r="E377" s="3" t="str">
        <f t="shared" si="41"/>
        <v>yoyo_play_up_01_01</v>
      </c>
      <c r="F377" s="3" t="str">
        <f t="shared" si="42"/>
        <v xml:space="preserve">  &lt;Clip SoundPath="yoyo_play_up_01_01" /&gt;</v>
      </c>
      <c r="G377" s="3" t="s">
        <v>1774</v>
      </c>
    </row>
    <row r="378" spans="1:7">
      <c r="A378" s="1" t="str">
        <f t="shared" si="43"/>
        <v>2</v>
      </c>
      <c r="B378" s="3" t="str">
        <f t="shared" si="39"/>
        <v/>
      </c>
      <c r="C378" s="3" t="s">
        <v>1484</v>
      </c>
      <c r="D378" s="3" t="str">
        <f t="shared" si="40"/>
        <v/>
      </c>
      <c r="E378" s="3" t="str">
        <f t="shared" si="41"/>
        <v>yoyo_play_up_01_02</v>
      </c>
      <c r="F378" s="3" t="str">
        <f t="shared" si="42"/>
        <v xml:space="preserve">  &lt;Clip SoundPath="yoyo_play_up_01_02" /&gt;</v>
      </c>
      <c r="G378" s="3" t="s">
        <v>1775</v>
      </c>
    </row>
    <row r="379" spans="1:7">
      <c r="A379" s="1" t="str">
        <f t="shared" si="43"/>
        <v>3</v>
      </c>
      <c r="B379" s="3" t="str">
        <f t="shared" ref="B379:B430" si="44">IF(ISERROR(FIND("&lt;Sound",G379))=FALSE,MID(G379,FIND("Type=""",G379)+6,IF(ISERROR(FIND("Des=",G379))=FALSE,FIND("Des=",G379),FIND("""&gt;",G379))-FIND("Type=""",G379)-IF(ISERROR(FIND("Des=",G379))=FALSE,8,6)),"")</f>
        <v/>
      </c>
      <c r="C379" s="3" t="s">
        <v>1484</v>
      </c>
      <c r="D379" s="3" t="str">
        <f t="shared" ref="D379:D430" si="45">IF(ISERROR(FIND("Des=",G379))=FALSE,MID(G379,FIND("Des=""",G379)+5,FIND("""&gt;",G379)-FIND("Des=""",G379)-5),"")</f>
        <v/>
      </c>
      <c r="E379" s="3" t="str">
        <f t="shared" ref="E379:E430" si="46">IF(ISERROR(FIND("&lt;Clip",G379))=FALSE,MID(G379,FIND("SoundPath=""",G379)+11,FIND(""" /&gt;",G379)-FIND("SoundPath=""",G379)-11),"")</f>
        <v/>
      </c>
      <c r="F379" s="3" t="str">
        <f t="shared" ref="F379:F430" si="47">IF(A379="1","&lt;Sound Type="""&amp;B379&amp;""" Storage="""&amp;C379&amp;""" Dec="""&amp;D379&amp;"""&gt;",IF(A379="2","  &lt;Clip SoundPath="""&amp;E379&amp;""" /&gt;",IF(A379="3",G379,"")))</f>
        <v>&lt;/Sound&gt;</v>
      </c>
      <c r="G379" s="3" t="s">
        <v>1488</v>
      </c>
    </row>
    <row r="380" spans="1:7">
      <c r="A380" s="1" t="str">
        <f t="shared" si="43"/>
        <v>1</v>
      </c>
      <c r="B380" s="3" t="str">
        <f t="shared" si="44"/>
        <v>yoyo_play_down_01</v>
      </c>
      <c r="C380" s="3" t="s">
        <v>1484</v>
      </c>
      <c r="D380" s="3" t="str">
        <f t="shared" si="45"/>
        <v/>
      </c>
      <c r="E380" s="3" t="str">
        <f t="shared" si="46"/>
        <v/>
      </c>
      <c r="F380" s="3" t="str">
        <f t="shared" si="47"/>
        <v>&lt;Sound Type="yoyo_play_down_01" Storage="Remote" Dec=""&gt;</v>
      </c>
      <c r="G380" s="3" t="s">
        <v>1776</v>
      </c>
    </row>
    <row r="381" spans="1:7">
      <c r="A381" s="1" t="str">
        <f t="shared" si="43"/>
        <v>2</v>
      </c>
      <c r="B381" s="3" t="str">
        <f t="shared" si="44"/>
        <v/>
      </c>
      <c r="C381" s="3" t="s">
        <v>1484</v>
      </c>
      <c r="D381" s="3" t="str">
        <f t="shared" si="45"/>
        <v/>
      </c>
      <c r="E381" s="3" t="str">
        <f t="shared" si="46"/>
        <v>yoyo_play_down_01_01</v>
      </c>
      <c r="F381" s="3" t="str">
        <f t="shared" si="47"/>
        <v xml:space="preserve">  &lt;Clip SoundPath="yoyo_play_down_01_01" /&gt;</v>
      </c>
      <c r="G381" s="3" t="s">
        <v>1777</v>
      </c>
    </row>
    <row r="382" spans="1:7">
      <c r="A382" s="1" t="str">
        <f t="shared" si="43"/>
        <v>2</v>
      </c>
      <c r="B382" s="3" t="str">
        <f t="shared" si="44"/>
        <v/>
      </c>
      <c r="C382" s="3" t="s">
        <v>1484</v>
      </c>
      <c r="D382" s="3" t="str">
        <f t="shared" si="45"/>
        <v/>
      </c>
      <c r="E382" s="3" t="str">
        <f t="shared" si="46"/>
        <v>yoyo_play_down_01_02</v>
      </c>
      <c r="F382" s="3" t="str">
        <f t="shared" si="47"/>
        <v xml:space="preserve">  &lt;Clip SoundPath="yoyo_play_down_01_02" /&gt;</v>
      </c>
      <c r="G382" s="3" t="s">
        <v>1778</v>
      </c>
    </row>
    <row r="383" spans="1:7">
      <c r="A383" s="1" t="str">
        <f t="shared" si="43"/>
        <v>3</v>
      </c>
      <c r="B383" s="3" t="str">
        <f t="shared" si="44"/>
        <v/>
      </c>
      <c r="C383" s="3" t="s">
        <v>1484</v>
      </c>
      <c r="D383" s="3" t="str">
        <f t="shared" si="45"/>
        <v/>
      </c>
      <c r="E383" s="3" t="str">
        <f t="shared" si="46"/>
        <v/>
      </c>
      <c r="F383" s="3" t="str">
        <f t="shared" si="47"/>
        <v>&lt;/Sound&gt;</v>
      </c>
      <c r="G383" s="3" t="s">
        <v>1488</v>
      </c>
    </row>
    <row r="384" spans="1:7">
      <c r="A384" s="1" t="str">
        <f t="shared" si="43"/>
        <v>1</v>
      </c>
      <c r="B384" s="3" t="str">
        <f t="shared" si="44"/>
        <v>yoyo_play_up_down_01</v>
      </c>
      <c r="C384" s="3" t="s">
        <v>1484</v>
      </c>
      <c r="D384" s="3" t="str">
        <f t="shared" si="45"/>
        <v/>
      </c>
      <c r="E384" s="3" t="str">
        <f t="shared" si="46"/>
        <v/>
      </c>
      <c r="F384" s="3" t="str">
        <f t="shared" si="47"/>
        <v>&lt;Sound Type="yoyo_play_up_down_01" Storage="Remote" Dec=""&gt;</v>
      </c>
      <c r="G384" s="3" t="s">
        <v>1779</v>
      </c>
    </row>
    <row r="385" spans="1:7">
      <c r="A385" s="1" t="str">
        <f t="shared" si="43"/>
        <v>2</v>
      </c>
      <c r="B385" s="3" t="str">
        <f t="shared" si="44"/>
        <v/>
      </c>
      <c r="C385" s="3" t="s">
        <v>1484</v>
      </c>
      <c r="D385" s="3" t="str">
        <f t="shared" si="45"/>
        <v/>
      </c>
      <c r="E385" s="3" t="str">
        <f t="shared" si="46"/>
        <v>yoyo_play_up_down_01_01</v>
      </c>
      <c r="F385" s="3" t="str">
        <f t="shared" si="47"/>
        <v xml:space="preserve">  &lt;Clip SoundPath="yoyo_play_up_down_01_01" /&gt;</v>
      </c>
      <c r="G385" s="3" t="s">
        <v>1780</v>
      </c>
    </row>
    <row r="386" spans="1:7">
      <c r="A386" s="1" t="str">
        <f t="shared" si="43"/>
        <v>2</v>
      </c>
      <c r="B386" s="3" t="str">
        <f t="shared" si="44"/>
        <v/>
      </c>
      <c r="C386" s="3" t="s">
        <v>1484</v>
      </c>
      <c r="D386" s="3" t="str">
        <f t="shared" si="45"/>
        <v/>
      </c>
      <c r="E386" s="3" t="str">
        <f t="shared" si="46"/>
        <v>yoyo_play_up_down_01_02</v>
      </c>
      <c r="F386" s="3" t="str">
        <f t="shared" si="47"/>
        <v xml:space="preserve">  &lt;Clip SoundPath="yoyo_play_up_down_01_02" /&gt;</v>
      </c>
      <c r="G386" s="3" t="s">
        <v>1781</v>
      </c>
    </row>
    <row r="387" spans="1:7">
      <c r="A387" s="1" t="str">
        <f t="shared" si="43"/>
        <v>3</v>
      </c>
      <c r="B387" s="3" t="str">
        <f t="shared" si="44"/>
        <v/>
      </c>
      <c r="C387" s="3" t="s">
        <v>1484</v>
      </c>
      <c r="D387" s="3" t="str">
        <f t="shared" si="45"/>
        <v/>
      </c>
      <c r="E387" s="3" t="str">
        <f t="shared" si="46"/>
        <v/>
      </c>
      <c r="F387" s="3" t="str">
        <f t="shared" si="47"/>
        <v>&lt;/Sound&gt;</v>
      </c>
      <c r="G387" s="3" t="s">
        <v>1488</v>
      </c>
    </row>
    <row r="388" spans="1:7">
      <c r="A388" s="1" t="str">
        <f t="shared" ref="A388:A411" si="48">IF(ISERROR(FIND("&lt;Sound",G388))=FALSE,"1",IF(ISERROR(FIND("&lt;Clip",G388))=FALSE,"2","3"))</f>
        <v>1</v>
      </c>
      <c r="B388" s="3" t="str">
        <f t="shared" si="44"/>
        <v>level_up_YOYO</v>
      </c>
      <c r="C388" s="3" t="s">
        <v>1484</v>
      </c>
      <c r="D388" s="3" t="str">
        <f t="shared" si="45"/>
        <v>哟哟升级</v>
      </c>
      <c r="E388" s="3" t="str">
        <f t="shared" si="46"/>
        <v/>
      </c>
      <c r="F388" s="3" t="str">
        <f t="shared" si="47"/>
        <v>&lt;Sound Type="level_up_YOYO" Storage="Remote" Dec="哟哟升级"&gt;</v>
      </c>
      <c r="G388" s="3" t="s">
        <v>1782</v>
      </c>
    </row>
    <row r="389" spans="1:7">
      <c r="A389" s="1" t="str">
        <f t="shared" si="48"/>
        <v>2</v>
      </c>
      <c r="B389" s="3" t="str">
        <f t="shared" si="44"/>
        <v/>
      </c>
      <c r="C389" s="3" t="s">
        <v>1484</v>
      </c>
      <c r="D389" s="3" t="str">
        <f t="shared" si="45"/>
        <v/>
      </c>
      <c r="E389" s="3" t="str">
        <f t="shared" si="46"/>
        <v>level_up_yoyo_01</v>
      </c>
      <c r="F389" s="3" t="str">
        <f t="shared" si="47"/>
        <v xml:space="preserve">  &lt;Clip SoundPath="level_up_yoyo_01" /&gt;</v>
      </c>
      <c r="G389" s="3" t="s">
        <v>1783</v>
      </c>
    </row>
    <row r="390" spans="1:7">
      <c r="A390" s="1" t="str">
        <f t="shared" si="48"/>
        <v>2</v>
      </c>
      <c r="B390" s="3" t="str">
        <f t="shared" si="44"/>
        <v/>
      </c>
      <c r="C390" s="3" t="s">
        <v>1484</v>
      </c>
      <c r="D390" s="3" t="str">
        <f t="shared" si="45"/>
        <v/>
      </c>
      <c r="E390" s="3" t="str">
        <f t="shared" si="46"/>
        <v>level_up_yoyo_02</v>
      </c>
      <c r="F390" s="3" t="str">
        <f t="shared" si="47"/>
        <v xml:space="preserve">  &lt;Clip SoundPath="level_up_yoyo_02" /&gt;</v>
      </c>
      <c r="G390" s="3" t="s">
        <v>1784</v>
      </c>
    </row>
    <row r="391" spans="1:7">
      <c r="A391" s="1" t="str">
        <f t="shared" si="48"/>
        <v>3</v>
      </c>
      <c r="B391" s="3" t="str">
        <f t="shared" si="44"/>
        <v/>
      </c>
      <c r="C391" s="3" t="s">
        <v>1484</v>
      </c>
      <c r="D391" s="3" t="str">
        <f t="shared" si="45"/>
        <v/>
      </c>
      <c r="E391" s="3" t="str">
        <f t="shared" si="46"/>
        <v/>
      </c>
      <c r="F391" s="3" t="str">
        <f t="shared" si="47"/>
        <v>&lt;/Sound&gt;</v>
      </c>
      <c r="G391" s="3" t="s">
        <v>1488</v>
      </c>
    </row>
    <row r="392" spans="1:7">
      <c r="A392" s="1" t="str">
        <f t="shared" si="48"/>
        <v>1</v>
      </c>
      <c r="B392" s="3" t="str">
        <f t="shared" si="44"/>
        <v>nim_chest_open_YOYO</v>
      </c>
      <c r="C392" s="3" t="s">
        <v>1484</v>
      </c>
      <c r="D392" s="3" t="str">
        <f t="shared" si="45"/>
        <v>呦呦小生物宝箱</v>
      </c>
      <c r="E392" s="3" t="str">
        <f t="shared" si="46"/>
        <v/>
      </c>
      <c r="F392" s="3" t="str">
        <f t="shared" si="47"/>
        <v>&lt;Sound Type="nim_chest_open_YOYO" Storage="Remote" Dec="呦呦小生物宝箱"&gt;</v>
      </c>
      <c r="G392" s="3" t="s">
        <v>1785</v>
      </c>
    </row>
    <row r="393" spans="1:7">
      <c r="A393" s="1" t="str">
        <f t="shared" si="48"/>
        <v>2</v>
      </c>
      <c r="B393" s="3" t="str">
        <f t="shared" si="44"/>
        <v/>
      </c>
      <c r="C393" s="3" t="s">
        <v>1484</v>
      </c>
      <c r="D393" s="3" t="str">
        <f t="shared" si="45"/>
        <v/>
      </c>
      <c r="E393" s="3" t="str">
        <f t="shared" si="46"/>
        <v>nim_chest_open_yoyo_01</v>
      </c>
      <c r="F393" s="3" t="str">
        <f t="shared" si="47"/>
        <v xml:space="preserve">  &lt;Clip SoundPath="nim_chest_open_yoyo_01" /&gt;</v>
      </c>
      <c r="G393" s="3" t="s">
        <v>1786</v>
      </c>
    </row>
    <row r="394" spans="1:7">
      <c r="A394" s="1" t="str">
        <f t="shared" si="48"/>
        <v>2</v>
      </c>
      <c r="B394" s="3" t="str">
        <f t="shared" si="44"/>
        <v/>
      </c>
      <c r="C394" s="3" t="s">
        <v>1484</v>
      </c>
      <c r="D394" s="3" t="str">
        <f t="shared" si="45"/>
        <v/>
      </c>
      <c r="E394" s="3" t="str">
        <f t="shared" si="46"/>
        <v>nim_chest_open_yoyo_02</v>
      </c>
      <c r="F394" s="3" t="str">
        <f t="shared" si="47"/>
        <v xml:space="preserve">  &lt;Clip SoundPath="nim_chest_open_yoyo_02" /&gt;</v>
      </c>
      <c r="G394" s="3" t="s">
        <v>1787</v>
      </c>
    </row>
    <row r="395" spans="1:7">
      <c r="A395" s="1" t="str">
        <f t="shared" si="48"/>
        <v>2</v>
      </c>
      <c r="B395" s="3" t="str">
        <f t="shared" si="44"/>
        <v/>
      </c>
      <c r="C395" s="3" t="s">
        <v>1484</v>
      </c>
      <c r="D395" s="3" t="str">
        <f t="shared" si="45"/>
        <v/>
      </c>
      <c r="E395" s="3" t="str">
        <f t="shared" si="46"/>
        <v>nim_chest_open_yoyo_03</v>
      </c>
      <c r="F395" s="3" t="str">
        <f t="shared" si="47"/>
        <v xml:space="preserve">  &lt;Clip SoundPath="nim_chest_open_yoyo_03" /&gt;</v>
      </c>
      <c r="G395" s="3" t="s">
        <v>1788</v>
      </c>
    </row>
    <row r="396" spans="1:7">
      <c r="A396" s="1" t="str">
        <f t="shared" si="48"/>
        <v>2</v>
      </c>
      <c r="B396" s="3" t="str">
        <f t="shared" si="44"/>
        <v/>
      </c>
      <c r="C396" s="3" t="s">
        <v>1484</v>
      </c>
      <c r="D396" s="3" t="str">
        <f t="shared" si="45"/>
        <v/>
      </c>
      <c r="E396" s="3" t="str">
        <f t="shared" si="46"/>
        <v>nim_chest_open_yoyo_04</v>
      </c>
      <c r="F396" s="3" t="str">
        <f t="shared" si="47"/>
        <v xml:space="preserve">  &lt;Clip SoundPath="nim_chest_open_yoyo_04" /&gt;</v>
      </c>
      <c r="G396" s="3" t="s">
        <v>1789</v>
      </c>
    </row>
    <row r="397" spans="1:7">
      <c r="A397" s="1" t="str">
        <f t="shared" si="48"/>
        <v>3</v>
      </c>
      <c r="B397" s="3" t="str">
        <f t="shared" si="44"/>
        <v/>
      </c>
      <c r="C397" s="3" t="s">
        <v>1484</v>
      </c>
      <c r="D397" s="3" t="str">
        <f t="shared" si="45"/>
        <v/>
      </c>
      <c r="E397" s="3" t="str">
        <f t="shared" si="46"/>
        <v/>
      </c>
      <c r="F397" s="3" t="str">
        <f t="shared" si="47"/>
        <v>&lt;/Sound&gt;</v>
      </c>
      <c r="G397" s="3" t="s">
        <v>1488</v>
      </c>
    </row>
    <row r="398" spans="1:7">
      <c r="A398" s="1" t="str">
        <f t="shared" si="48"/>
        <v>1</v>
      </c>
      <c r="B398" s="3" t="str">
        <f t="shared" si="44"/>
        <v>yoyo_eat_act_loop</v>
      </c>
      <c r="C398" s="3" t="s">
        <v>1484</v>
      </c>
      <c r="D398" s="3" t="str">
        <f t="shared" si="45"/>
        <v>YOYO吃食物的音效</v>
      </c>
      <c r="E398" s="3" t="str">
        <f t="shared" si="46"/>
        <v/>
      </c>
      <c r="F398" s="3" t="str">
        <f t="shared" si="47"/>
        <v>&lt;Sound Type="yoyo_eat_act_loop" Storage="Remote" Dec="YOYO吃食物的音效"&gt;</v>
      </c>
      <c r="G398" s="3" t="s">
        <v>1790</v>
      </c>
    </row>
    <row r="399" spans="1:7">
      <c r="A399" s="1" t="str">
        <f t="shared" si="48"/>
        <v>2</v>
      </c>
      <c r="B399" s="3" t="str">
        <f t="shared" si="44"/>
        <v/>
      </c>
      <c r="C399" s="3" t="s">
        <v>1484</v>
      </c>
      <c r="D399" s="3" t="str">
        <f t="shared" si="45"/>
        <v/>
      </c>
      <c r="E399" s="3" t="str">
        <f t="shared" si="46"/>
        <v>yoyo_eat_act_loop</v>
      </c>
      <c r="F399" s="3" t="str">
        <f t="shared" si="47"/>
        <v xml:space="preserve">  &lt;Clip SoundPath="yoyo_eat_act_loop" /&gt;</v>
      </c>
      <c r="G399" s="3" t="s">
        <v>1791</v>
      </c>
    </row>
    <row r="400" spans="1:7">
      <c r="A400" s="1" t="str">
        <f t="shared" si="48"/>
        <v>3</v>
      </c>
      <c r="B400" s="3" t="str">
        <f t="shared" si="44"/>
        <v/>
      </c>
      <c r="C400" s="3" t="s">
        <v>1484</v>
      </c>
      <c r="D400" s="3" t="str">
        <f t="shared" si="45"/>
        <v/>
      </c>
      <c r="E400" s="3" t="str">
        <f t="shared" si="46"/>
        <v/>
      </c>
      <c r="F400" s="3" t="str">
        <f t="shared" si="47"/>
        <v>&lt;/Sound&gt;</v>
      </c>
      <c r="G400" s="3" t="s">
        <v>1488</v>
      </c>
    </row>
    <row r="401" spans="1:7">
      <c r="A401" s="1" t="str">
        <f t="shared" si="48"/>
        <v>1</v>
      </c>
      <c r="B401" s="3" t="str">
        <f t="shared" si="44"/>
        <v>YOYO_eat_act_loop_after</v>
      </c>
      <c r="C401" s="3" t="s">
        <v>1484</v>
      </c>
      <c r="D401" s="3" t="str">
        <f t="shared" si="45"/>
        <v>YOYO吃完食物之后播放的随机音效</v>
      </c>
      <c r="E401" s="3" t="str">
        <f t="shared" si="46"/>
        <v/>
      </c>
      <c r="F401" s="3" t="str">
        <f t="shared" si="47"/>
        <v>&lt;Sound Type="YOYO_eat_act_loop_after" Storage="Remote" Dec="YOYO吃完食物之后播放的随机音效"&gt;</v>
      </c>
      <c r="G401" s="3" t="s">
        <v>1792</v>
      </c>
    </row>
    <row r="402" spans="1:7">
      <c r="A402" s="1" t="str">
        <f t="shared" si="48"/>
        <v>2</v>
      </c>
      <c r="B402" s="3" t="str">
        <f t="shared" si="44"/>
        <v/>
      </c>
      <c r="C402" s="3" t="s">
        <v>1484</v>
      </c>
      <c r="D402" s="3" t="str">
        <f t="shared" si="45"/>
        <v/>
      </c>
      <c r="E402" s="3" t="str">
        <f t="shared" si="46"/>
        <v>yoyo_eat_act_01</v>
      </c>
      <c r="F402" s="3" t="str">
        <f t="shared" si="47"/>
        <v xml:space="preserve">  &lt;Clip SoundPath="yoyo_eat_act_01" /&gt;</v>
      </c>
      <c r="G402" s="3" t="s">
        <v>1793</v>
      </c>
    </row>
    <row r="403" spans="1:7">
      <c r="A403" s="1" t="str">
        <f t="shared" si="48"/>
        <v>2</v>
      </c>
      <c r="B403" s="3" t="str">
        <f t="shared" si="44"/>
        <v/>
      </c>
      <c r="C403" s="3" t="s">
        <v>1484</v>
      </c>
      <c r="D403" s="3" t="str">
        <f t="shared" si="45"/>
        <v/>
      </c>
      <c r="E403" s="3" t="str">
        <f t="shared" si="46"/>
        <v>yoyo_eat_act_02</v>
      </c>
      <c r="F403" s="3" t="str">
        <f t="shared" si="47"/>
        <v xml:space="preserve">  &lt;Clip SoundPath="yoyo_eat_act_02" /&gt;</v>
      </c>
      <c r="G403" s="3" t="s">
        <v>1794</v>
      </c>
    </row>
    <row r="404" spans="1:7">
      <c r="A404" s="1" t="str">
        <f t="shared" si="48"/>
        <v>2</v>
      </c>
      <c r="B404" s="3" t="str">
        <f t="shared" si="44"/>
        <v/>
      </c>
      <c r="C404" s="3" t="s">
        <v>1484</v>
      </c>
      <c r="D404" s="3" t="str">
        <f t="shared" si="45"/>
        <v/>
      </c>
      <c r="E404" s="3" t="str">
        <f t="shared" si="46"/>
        <v>yoyo_eat_act_03</v>
      </c>
      <c r="F404" s="3" t="str">
        <f t="shared" si="47"/>
        <v xml:space="preserve">  &lt;Clip SoundPath="yoyo_eat_act_03" /&gt;</v>
      </c>
      <c r="G404" s="3" t="s">
        <v>1795</v>
      </c>
    </row>
    <row r="405" spans="1:7">
      <c r="A405" s="1" t="str">
        <f t="shared" si="48"/>
        <v>3</v>
      </c>
      <c r="B405" s="3" t="str">
        <f t="shared" si="44"/>
        <v/>
      </c>
      <c r="C405" s="3" t="s">
        <v>1484</v>
      </c>
      <c r="D405" s="3" t="str">
        <f t="shared" si="45"/>
        <v/>
      </c>
      <c r="E405" s="3" t="str">
        <f t="shared" si="46"/>
        <v/>
      </c>
      <c r="F405" s="3" t="str">
        <f t="shared" si="47"/>
        <v>&lt;/Sound&gt;</v>
      </c>
      <c r="G405" s="3" t="s">
        <v>1488</v>
      </c>
    </row>
    <row r="406" spans="1:7">
      <c r="A406" s="1" t="str">
        <f t="shared" si="48"/>
        <v>1</v>
      </c>
      <c r="B406" s="3" t="str">
        <f t="shared" si="44"/>
        <v>yoyo_eat_full_loop</v>
      </c>
      <c r="C406" s="3" t="s">
        <v>1484</v>
      </c>
      <c r="D406" s="3" t="str">
        <f t="shared" si="45"/>
        <v>YOYO吃饱了的音效</v>
      </c>
      <c r="E406" s="3" t="str">
        <f t="shared" si="46"/>
        <v/>
      </c>
      <c r="F406" s="3" t="str">
        <f t="shared" si="47"/>
        <v>&lt;Sound Type="yoyo_eat_full_loop" Storage="Remote" Dec="YOYO吃饱了的音效"&gt;</v>
      </c>
      <c r="G406" s="3" t="s">
        <v>1796</v>
      </c>
    </row>
    <row r="407" spans="1:7">
      <c r="A407" s="1" t="str">
        <f t="shared" si="48"/>
        <v>2</v>
      </c>
      <c r="B407" s="3" t="str">
        <f t="shared" si="44"/>
        <v/>
      </c>
      <c r="C407" s="3" t="s">
        <v>1484</v>
      </c>
      <c r="D407" s="3" t="str">
        <f t="shared" si="45"/>
        <v/>
      </c>
      <c r="E407" s="3" t="str">
        <f t="shared" si="46"/>
        <v>yoyo_eat_full_loop</v>
      </c>
      <c r="F407" s="3" t="str">
        <f t="shared" si="47"/>
        <v xml:space="preserve">  &lt;Clip SoundPath="yoyo_eat_full_loop" /&gt;</v>
      </c>
      <c r="G407" s="3" t="s">
        <v>1797</v>
      </c>
    </row>
    <row r="408" spans="1:7">
      <c r="A408" s="1" t="str">
        <f t="shared" si="48"/>
        <v>3</v>
      </c>
      <c r="B408" s="3" t="str">
        <f t="shared" si="44"/>
        <v/>
      </c>
      <c r="C408" s="3" t="s">
        <v>1484</v>
      </c>
      <c r="D408" s="3" t="str">
        <f t="shared" si="45"/>
        <v/>
      </c>
      <c r="E408" s="3" t="str">
        <f t="shared" si="46"/>
        <v/>
      </c>
      <c r="F408" s="3" t="str">
        <f t="shared" si="47"/>
        <v>&lt;/Sound&gt;</v>
      </c>
      <c r="G408" s="3" t="s">
        <v>1488</v>
      </c>
    </row>
    <row r="409" spans="1:7">
      <c r="A409" s="1" t="str">
        <f t="shared" si="48"/>
        <v>1</v>
      </c>
      <c r="B409" s="3" t="str">
        <f t="shared" si="44"/>
        <v>yoyo_eat_satisfaction</v>
      </c>
      <c r="C409" s="3" t="s">
        <v>1484</v>
      </c>
      <c r="D409" s="3" t="str">
        <f t="shared" si="45"/>
        <v>YOYO吃满意的音效</v>
      </c>
      <c r="E409" s="3" t="str">
        <f t="shared" si="46"/>
        <v/>
      </c>
      <c r="F409" s="3" t="str">
        <f t="shared" si="47"/>
        <v>&lt;Sound Type="yoyo_eat_satisfaction" Storage="Remote" Dec="YOYO吃满意的音效"&gt;</v>
      </c>
      <c r="G409" s="3" t="s">
        <v>1798</v>
      </c>
    </row>
    <row r="410" spans="1:7">
      <c r="A410" s="1" t="str">
        <f t="shared" si="48"/>
        <v>2</v>
      </c>
      <c r="B410" s="3" t="str">
        <f t="shared" si="44"/>
        <v/>
      </c>
      <c r="C410" s="3" t="s">
        <v>1484</v>
      </c>
      <c r="D410" s="3" t="str">
        <f t="shared" si="45"/>
        <v/>
      </c>
      <c r="E410" s="3" t="str">
        <f t="shared" si="46"/>
        <v>yoyo_eat_satisfaction</v>
      </c>
      <c r="F410" s="3" t="str">
        <f t="shared" si="47"/>
        <v xml:space="preserve">  &lt;Clip SoundPath="yoyo_eat_satisfaction" /&gt;</v>
      </c>
      <c r="G410" s="3" t="s">
        <v>1799</v>
      </c>
    </row>
    <row r="411" spans="1:7">
      <c r="A411" s="1" t="str">
        <f t="shared" si="48"/>
        <v>3</v>
      </c>
      <c r="B411" s="3" t="str">
        <f t="shared" si="44"/>
        <v/>
      </c>
      <c r="C411" s="3" t="s">
        <v>1484</v>
      </c>
      <c r="D411" s="3" t="str">
        <f t="shared" si="45"/>
        <v/>
      </c>
      <c r="E411" s="3" t="str">
        <f t="shared" si="46"/>
        <v/>
      </c>
      <c r="F411" s="3" t="str">
        <f t="shared" si="47"/>
        <v>&lt;/Sound&gt;</v>
      </c>
      <c r="G411" s="3" t="s">
        <v>1488</v>
      </c>
    </row>
    <row r="412" spans="1:7">
      <c r="A412" s="1" t="str">
        <f t="shared" si="43"/>
        <v>3</v>
      </c>
      <c r="B412" s="3" t="str">
        <f t="shared" si="44"/>
        <v/>
      </c>
      <c r="C412" s="3" t="s">
        <v>1484</v>
      </c>
      <c r="D412" s="3" t="str">
        <f t="shared" si="45"/>
        <v/>
      </c>
      <c r="E412" s="3" t="str">
        <f t="shared" si="46"/>
        <v/>
      </c>
      <c r="F412" s="3" t="str">
        <f t="shared" si="47"/>
        <v>&lt;!--========NuoNuo语音========--&gt;</v>
      </c>
      <c r="G412" s="3" t="s">
        <v>1800</v>
      </c>
    </row>
    <row r="413" spans="1:7">
      <c r="A413" s="1" t="str">
        <f t="shared" si="43"/>
        <v>1</v>
      </c>
      <c r="B413" s="3" t="str">
        <f t="shared" si="44"/>
        <v>nuo_level_end_01</v>
      </c>
      <c r="C413" s="3" t="s">
        <v>1484</v>
      </c>
      <c r="D413" s="3" t="str">
        <f t="shared" si="45"/>
        <v/>
      </c>
      <c r="E413" s="3" t="str">
        <f t="shared" si="46"/>
        <v/>
      </c>
      <c r="F413" s="3" t="str">
        <f t="shared" si="47"/>
        <v>&lt;Sound Type="nuo_level_end_01" Storage="Remote" Dec=""&gt;</v>
      </c>
      <c r="G413" s="3" t="s">
        <v>1801</v>
      </c>
    </row>
    <row r="414" spans="1:7">
      <c r="A414" s="1" t="str">
        <f t="shared" si="43"/>
        <v>2</v>
      </c>
      <c r="B414" s="3" t="str">
        <f t="shared" si="44"/>
        <v/>
      </c>
      <c r="C414" s="3" t="s">
        <v>1484</v>
      </c>
      <c r="D414" s="3" t="str">
        <f t="shared" si="45"/>
        <v/>
      </c>
      <c r="E414" s="3" t="str">
        <f t="shared" si="46"/>
        <v>nuo_level_end_01</v>
      </c>
      <c r="F414" s="3" t="str">
        <f t="shared" si="47"/>
        <v xml:space="preserve">  &lt;Clip SoundPath="nuo_level_end_01" /&gt;</v>
      </c>
      <c r="G414" s="3" t="s">
        <v>1802</v>
      </c>
    </row>
    <row r="415" spans="1:7">
      <c r="A415" s="1" t="str">
        <f t="shared" si="43"/>
        <v>3</v>
      </c>
      <c r="B415" s="3" t="str">
        <f t="shared" si="44"/>
        <v/>
      </c>
      <c r="C415" s="3" t="s">
        <v>1484</v>
      </c>
      <c r="D415" s="3" t="str">
        <f t="shared" si="45"/>
        <v/>
      </c>
      <c r="E415" s="3" t="str">
        <f t="shared" si="46"/>
        <v/>
      </c>
      <c r="F415" s="3" t="str">
        <f t="shared" si="47"/>
        <v>&lt;/Sound&gt;</v>
      </c>
      <c r="G415" s="3" t="s">
        <v>1488</v>
      </c>
    </row>
    <row r="416" spans="1:7">
      <c r="A416" s="1" t="str">
        <f t="shared" si="43"/>
        <v>1</v>
      </c>
      <c r="B416" s="3" t="str">
        <f t="shared" si="44"/>
        <v>nuo_hello_01</v>
      </c>
      <c r="C416" s="3" t="s">
        <v>1484</v>
      </c>
      <c r="D416" s="3" t="str">
        <f t="shared" si="45"/>
        <v/>
      </c>
      <c r="E416" s="3" t="str">
        <f t="shared" si="46"/>
        <v/>
      </c>
      <c r="F416" s="3" t="str">
        <f t="shared" si="47"/>
        <v>&lt;Sound Type="nuo_hello_01" Storage="Remote" Dec=""&gt;</v>
      </c>
      <c r="G416" s="3" t="s">
        <v>1803</v>
      </c>
    </row>
    <row r="417" spans="1:7">
      <c r="A417" s="1" t="str">
        <f t="shared" si="43"/>
        <v>2</v>
      </c>
      <c r="B417" s="3" t="str">
        <f t="shared" si="44"/>
        <v/>
      </c>
      <c r="C417" s="3" t="s">
        <v>1484</v>
      </c>
      <c r="D417" s="3" t="str">
        <f t="shared" si="45"/>
        <v/>
      </c>
      <c r="E417" s="3" t="str">
        <f t="shared" si="46"/>
        <v>nuo_hello_01</v>
      </c>
      <c r="F417" s="3" t="str">
        <f t="shared" si="47"/>
        <v xml:space="preserve">  &lt;Clip SoundPath="nuo_hello_01" /&gt;</v>
      </c>
      <c r="G417" s="3" t="s">
        <v>1804</v>
      </c>
    </row>
    <row r="418" spans="1:7">
      <c r="A418" s="1" t="str">
        <f t="shared" si="43"/>
        <v>3</v>
      </c>
      <c r="B418" s="3" t="str">
        <f t="shared" si="44"/>
        <v/>
      </c>
      <c r="C418" s="3" t="s">
        <v>1484</v>
      </c>
      <c r="D418" s="3" t="str">
        <f t="shared" si="45"/>
        <v/>
      </c>
      <c r="E418" s="3" t="str">
        <f t="shared" si="46"/>
        <v/>
      </c>
      <c r="F418" s="3" t="str">
        <f t="shared" si="47"/>
        <v>&lt;/Sound&gt;</v>
      </c>
      <c r="G418" s="3" t="s">
        <v>1488</v>
      </c>
    </row>
    <row r="419" spans="1:7">
      <c r="A419" s="1" t="str">
        <f t="shared" si="43"/>
        <v>1</v>
      </c>
      <c r="B419" s="3" t="str">
        <f t="shared" si="44"/>
        <v>nuo_sleep_begin_01</v>
      </c>
      <c r="C419" s="3" t="s">
        <v>1484</v>
      </c>
      <c r="D419" s="3" t="str">
        <f t="shared" si="45"/>
        <v/>
      </c>
      <c r="E419" s="3" t="str">
        <f t="shared" si="46"/>
        <v/>
      </c>
      <c r="F419" s="3" t="str">
        <f t="shared" si="47"/>
        <v>&lt;Sound Type="nuo_sleep_begin_01" Storage="Remote" Dec=""&gt;</v>
      </c>
      <c r="G419" s="3" t="s">
        <v>1805</v>
      </c>
    </row>
    <row r="420" spans="1:7">
      <c r="A420" s="1" t="str">
        <f t="shared" si="43"/>
        <v>2</v>
      </c>
      <c r="B420" s="3" t="str">
        <f t="shared" si="44"/>
        <v/>
      </c>
      <c r="C420" s="3" t="s">
        <v>1484</v>
      </c>
      <c r="D420" s="3" t="str">
        <f t="shared" si="45"/>
        <v/>
      </c>
      <c r="E420" s="3" t="str">
        <f t="shared" si="46"/>
        <v>nuo_sleep_begin_01</v>
      </c>
      <c r="F420" s="3" t="str">
        <f t="shared" si="47"/>
        <v xml:space="preserve">  &lt;Clip SoundPath="nuo_sleep_begin_01" /&gt;</v>
      </c>
      <c r="G420" s="3" t="s">
        <v>1806</v>
      </c>
    </row>
    <row r="421" spans="1:7">
      <c r="A421" s="1" t="str">
        <f t="shared" si="43"/>
        <v>3</v>
      </c>
      <c r="B421" s="3" t="str">
        <f t="shared" si="44"/>
        <v/>
      </c>
      <c r="C421" s="3" t="s">
        <v>1484</v>
      </c>
      <c r="D421" s="3" t="str">
        <f t="shared" si="45"/>
        <v/>
      </c>
      <c r="E421" s="3" t="str">
        <f t="shared" si="46"/>
        <v/>
      </c>
      <c r="F421" s="3" t="str">
        <f t="shared" si="47"/>
        <v>&lt;/Sound&gt;</v>
      </c>
      <c r="G421" s="3" t="s">
        <v>1488</v>
      </c>
    </row>
    <row r="422" spans="1:7">
      <c r="A422" s="1" t="str">
        <f t="shared" si="43"/>
        <v>1</v>
      </c>
      <c r="B422" s="3" t="str">
        <f t="shared" si="44"/>
        <v>nuo_friend_search_01</v>
      </c>
      <c r="C422" s="3" t="s">
        <v>1484</v>
      </c>
      <c r="D422" s="3" t="str">
        <f t="shared" si="45"/>
        <v/>
      </c>
      <c r="E422" s="3" t="str">
        <f t="shared" si="46"/>
        <v/>
      </c>
      <c r="F422" s="3" t="str">
        <f t="shared" si="47"/>
        <v>&lt;Sound Type="nuo_friend_search_01" Storage="Remote" Dec=""&gt;</v>
      </c>
      <c r="G422" s="3" t="s">
        <v>1807</v>
      </c>
    </row>
    <row r="423" spans="1:7">
      <c r="A423" s="1" t="str">
        <f t="shared" si="43"/>
        <v>2</v>
      </c>
      <c r="B423" s="3" t="str">
        <f t="shared" si="44"/>
        <v/>
      </c>
      <c r="C423" s="3" t="s">
        <v>1484</v>
      </c>
      <c r="D423" s="3" t="str">
        <f t="shared" si="45"/>
        <v/>
      </c>
      <c r="E423" s="3" t="str">
        <f t="shared" si="46"/>
        <v>nuo_friend_search_01</v>
      </c>
      <c r="F423" s="3" t="str">
        <f t="shared" si="47"/>
        <v xml:space="preserve">  &lt;Clip SoundPath="nuo_friend_search_01" /&gt;</v>
      </c>
      <c r="G423" s="3" t="s">
        <v>1808</v>
      </c>
    </row>
    <row r="424" spans="1:7">
      <c r="A424" s="1" t="str">
        <f t="shared" si="43"/>
        <v>3</v>
      </c>
      <c r="B424" s="3" t="str">
        <f t="shared" si="44"/>
        <v/>
      </c>
      <c r="C424" s="3" t="s">
        <v>1484</v>
      </c>
      <c r="D424" s="3" t="str">
        <f t="shared" si="45"/>
        <v/>
      </c>
      <c r="E424" s="3" t="str">
        <f t="shared" si="46"/>
        <v/>
      </c>
      <c r="F424" s="3" t="str">
        <f t="shared" si="47"/>
        <v>&lt;/Sound&gt;</v>
      </c>
      <c r="G424" s="3" t="s">
        <v>1488</v>
      </c>
    </row>
    <row r="425" spans="1:7">
      <c r="A425" s="1" t="str">
        <f t="shared" si="43"/>
        <v>1</v>
      </c>
      <c r="B425" s="3" t="str">
        <f t="shared" si="44"/>
        <v>nuo_friend_host_01</v>
      </c>
      <c r="C425" s="3" t="s">
        <v>1484</v>
      </c>
      <c r="D425" s="3" t="str">
        <f t="shared" si="45"/>
        <v/>
      </c>
      <c r="E425" s="3" t="str">
        <f t="shared" si="46"/>
        <v/>
      </c>
      <c r="F425" s="3" t="str">
        <f t="shared" si="47"/>
        <v>&lt;Sound Type="nuo_friend_host_01" Storage="Remote" Dec=""&gt;</v>
      </c>
      <c r="G425" s="3" t="s">
        <v>1809</v>
      </c>
    </row>
    <row r="426" spans="1:7">
      <c r="A426" s="1" t="str">
        <f t="shared" si="43"/>
        <v>2</v>
      </c>
      <c r="B426" s="3" t="str">
        <f t="shared" si="44"/>
        <v/>
      </c>
      <c r="C426" s="3" t="s">
        <v>1484</v>
      </c>
      <c r="D426" s="3" t="str">
        <f t="shared" si="45"/>
        <v/>
      </c>
      <c r="E426" s="3" t="str">
        <f t="shared" si="46"/>
        <v>nuo_friend_host_01</v>
      </c>
      <c r="F426" s="3" t="str">
        <f t="shared" si="47"/>
        <v xml:space="preserve">  &lt;Clip SoundPath="nuo_friend_host_01" /&gt;</v>
      </c>
      <c r="G426" s="3" t="s">
        <v>1810</v>
      </c>
    </row>
    <row r="427" spans="1:7">
      <c r="A427" s="1" t="str">
        <f t="shared" si="43"/>
        <v>3</v>
      </c>
      <c r="B427" s="3" t="str">
        <f t="shared" si="44"/>
        <v/>
      </c>
      <c r="C427" s="3" t="s">
        <v>1484</v>
      </c>
      <c r="D427" s="3" t="str">
        <f t="shared" si="45"/>
        <v/>
      </c>
      <c r="E427" s="3" t="str">
        <f t="shared" si="46"/>
        <v/>
      </c>
      <c r="F427" s="3" t="str">
        <f t="shared" si="47"/>
        <v>&lt;/Sound&gt;</v>
      </c>
      <c r="G427" s="3" t="s">
        <v>1488</v>
      </c>
    </row>
    <row r="428" spans="1:7">
      <c r="A428" s="1" t="str">
        <f t="shared" si="43"/>
        <v>1</v>
      </c>
      <c r="B428" s="3" t="str">
        <f t="shared" si="44"/>
        <v>nuo_friend_guest_01</v>
      </c>
      <c r="C428" s="3" t="s">
        <v>1484</v>
      </c>
      <c r="D428" s="3" t="str">
        <f t="shared" si="45"/>
        <v/>
      </c>
      <c r="E428" s="3" t="str">
        <f t="shared" si="46"/>
        <v/>
      </c>
      <c r="F428" s="3" t="str">
        <f t="shared" si="47"/>
        <v>&lt;Sound Type="nuo_friend_guest_01" Storage="Remote" Dec=""&gt;</v>
      </c>
      <c r="G428" s="3" t="s">
        <v>1811</v>
      </c>
    </row>
    <row r="429" spans="1:7">
      <c r="A429" s="1" t="str">
        <f t="shared" si="43"/>
        <v>2</v>
      </c>
      <c r="B429" s="3" t="str">
        <f t="shared" si="44"/>
        <v/>
      </c>
      <c r="C429" s="3" t="s">
        <v>1484</v>
      </c>
      <c r="D429" s="3" t="str">
        <f t="shared" si="45"/>
        <v/>
      </c>
      <c r="E429" s="3" t="str">
        <f t="shared" si="46"/>
        <v>nuo_friend_guest_01</v>
      </c>
      <c r="F429" s="3" t="str">
        <f t="shared" si="47"/>
        <v xml:space="preserve">  &lt;Clip SoundPath="nuo_friend_guest_01" /&gt;</v>
      </c>
      <c r="G429" s="3" t="s">
        <v>1812</v>
      </c>
    </row>
    <row r="430" spans="1:7">
      <c r="A430" s="1" t="str">
        <f t="shared" si="43"/>
        <v>3</v>
      </c>
      <c r="B430" s="3" t="str">
        <f t="shared" si="44"/>
        <v/>
      </c>
      <c r="C430" s="3" t="s">
        <v>1484</v>
      </c>
      <c r="D430" s="3" t="str">
        <f t="shared" si="45"/>
        <v/>
      </c>
      <c r="E430" s="3" t="str">
        <f t="shared" si="46"/>
        <v/>
      </c>
      <c r="F430" s="3" t="str">
        <f t="shared" si="47"/>
        <v>&lt;/Sound&gt;</v>
      </c>
      <c r="G430" s="3" t="s">
        <v>1488</v>
      </c>
    </row>
    <row r="431" spans="1:7">
      <c r="A431" s="1" t="str">
        <f t="shared" si="43"/>
        <v>1</v>
      </c>
      <c r="B431" s="3" t="str">
        <f t="shared" ref="B431:B491" si="49">IF(ISERROR(FIND("&lt;Sound",G431))=FALSE,MID(G431,FIND("Type=""",G431)+6,IF(ISERROR(FIND("Des=",G431))=FALSE,FIND("Des=",G431),FIND("""&gt;",G431))-FIND("Type=""",G431)-IF(ISERROR(FIND("Des=",G431))=FALSE,8,6)),"")</f>
        <v>nuo_friend_guest_back_01</v>
      </c>
      <c r="C431" s="3" t="s">
        <v>1484</v>
      </c>
      <c r="D431" s="3" t="str">
        <f t="shared" ref="D431:D491" si="50">IF(ISERROR(FIND("Des=",G431))=FALSE,MID(G431,FIND("Des=""",G431)+5,FIND("""&gt;",G431)-FIND("Des=""",G431)-5),"")</f>
        <v/>
      </c>
      <c r="E431" s="3" t="str">
        <f t="shared" ref="E431:E491" si="51">IF(ISERROR(FIND("&lt;Clip",G431))=FALSE,MID(G431,FIND("SoundPath=""",G431)+11,FIND(""" /&gt;",G431)-FIND("SoundPath=""",G431)-11),"")</f>
        <v/>
      </c>
      <c r="F431" s="3" t="str">
        <f t="shared" ref="F431:F491" si="52">IF(A431="1","&lt;Sound Type="""&amp;B431&amp;""" Storage="""&amp;C431&amp;""" Dec="""&amp;D431&amp;"""&gt;",IF(A431="2","  &lt;Clip SoundPath="""&amp;E431&amp;""" /&gt;",IF(A431="3",G431,"")))</f>
        <v>&lt;Sound Type="nuo_friend_guest_back_01" Storage="Remote" Dec=""&gt;</v>
      </c>
      <c r="G431" s="3" t="s">
        <v>1813</v>
      </c>
    </row>
    <row r="432" spans="1:7">
      <c r="A432" s="1" t="str">
        <f t="shared" si="43"/>
        <v>2</v>
      </c>
      <c r="B432" s="3" t="str">
        <f t="shared" si="49"/>
        <v/>
      </c>
      <c r="C432" s="3" t="s">
        <v>1484</v>
      </c>
      <c r="D432" s="3" t="str">
        <f t="shared" si="50"/>
        <v/>
      </c>
      <c r="E432" s="3" t="str">
        <f t="shared" si="51"/>
        <v>nuo_friend_guest_back_01</v>
      </c>
      <c r="F432" s="3" t="str">
        <f t="shared" si="52"/>
        <v xml:space="preserve">  &lt;Clip SoundPath="nuo_friend_guest_back_01" /&gt;</v>
      </c>
      <c r="G432" s="3" t="s">
        <v>1814</v>
      </c>
    </row>
    <row r="433" spans="1:7">
      <c r="A433" s="1" t="str">
        <f t="shared" ref="A433:A461" si="53">IF(ISERROR(FIND("&lt;Sound",G433))=FALSE,"1",IF(ISERROR(FIND("&lt;Clip",G433))=FALSE,"2","3"))</f>
        <v>3</v>
      </c>
      <c r="B433" s="3" t="str">
        <f t="shared" si="49"/>
        <v/>
      </c>
      <c r="C433" s="3" t="s">
        <v>1484</v>
      </c>
      <c r="D433" s="3" t="str">
        <f t="shared" si="50"/>
        <v/>
      </c>
      <c r="E433" s="3" t="str">
        <f t="shared" si="51"/>
        <v/>
      </c>
      <c r="F433" s="3" t="str">
        <f t="shared" si="52"/>
        <v>&lt;/Sound&gt;</v>
      </c>
      <c r="G433" s="3" t="s">
        <v>1488</v>
      </c>
    </row>
    <row r="434" spans="1:7">
      <c r="A434" s="1" t="str">
        <f t="shared" si="53"/>
        <v>1</v>
      </c>
      <c r="B434" s="3" t="str">
        <f t="shared" si="49"/>
        <v>nuo_friend_guest_out_01</v>
      </c>
      <c r="C434" s="3" t="s">
        <v>1484</v>
      </c>
      <c r="D434" s="3" t="str">
        <f t="shared" si="50"/>
        <v/>
      </c>
      <c r="E434" s="3" t="str">
        <f t="shared" si="51"/>
        <v/>
      </c>
      <c r="F434" s="3" t="str">
        <f t="shared" si="52"/>
        <v>&lt;Sound Type="nuo_friend_guest_out_01" Storage="Remote" Dec=""&gt;</v>
      </c>
      <c r="G434" s="3" t="s">
        <v>1815</v>
      </c>
    </row>
    <row r="435" spans="1:7">
      <c r="A435" s="1" t="str">
        <f t="shared" si="53"/>
        <v>2</v>
      </c>
      <c r="B435" s="3" t="str">
        <f t="shared" si="49"/>
        <v/>
      </c>
      <c r="C435" s="3" t="s">
        <v>1484</v>
      </c>
      <c r="D435" s="3" t="str">
        <f t="shared" si="50"/>
        <v/>
      </c>
      <c r="E435" s="3" t="str">
        <f t="shared" si="51"/>
        <v>nuo_friend_guest_out_01</v>
      </c>
      <c r="F435" s="3" t="str">
        <f t="shared" si="52"/>
        <v xml:space="preserve">  &lt;Clip SoundPath="nuo_friend_guest_out_01" /&gt;</v>
      </c>
      <c r="G435" s="3" t="s">
        <v>1816</v>
      </c>
    </row>
    <row r="436" spans="1:7">
      <c r="A436" s="1" t="str">
        <f t="shared" si="53"/>
        <v>3</v>
      </c>
      <c r="B436" s="3" t="str">
        <f t="shared" si="49"/>
        <v/>
      </c>
      <c r="C436" s="3" t="s">
        <v>1484</v>
      </c>
      <c r="D436" s="3" t="str">
        <f t="shared" si="50"/>
        <v/>
      </c>
      <c r="E436" s="3" t="str">
        <f t="shared" si="51"/>
        <v/>
      </c>
      <c r="F436" s="3" t="str">
        <f t="shared" si="52"/>
        <v>&lt;/Sound&gt;</v>
      </c>
      <c r="G436" s="3" t="s">
        <v>1488</v>
      </c>
    </row>
    <row r="437" spans="1:7">
      <c r="A437" s="1" t="str">
        <f t="shared" si="53"/>
        <v>1</v>
      </c>
      <c r="B437" s="3" t="str">
        <f t="shared" si="49"/>
        <v>nuo_friend_fail_01</v>
      </c>
      <c r="C437" s="3" t="s">
        <v>1484</v>
      </c>
      <c r="D437" s="3" t="str">
        <f t="shared" si="50"/>
        <v/>
      </c>
      <c r="E437" s="3" t="str">
        <f t="shared" si="51"/>
        <v/>
      </c>
      <c r="F437" s="3" t="str">
        <f t="shared" si="52"/>
        <v>&lt;Sound Type="nuo_friend_fail_01" Storage="Remote" Dec=""&gt;</v>
      </c>
      <c r="G437" s="3" t="s">
        <v>1817</v>
      </c>
    </row>
    <row r="438" spans="1:7">
      <c r="A438" s="1" t="str">
        <f t="shared" si="53"/>
        <v>2</v>
      </c>
      <c r="B438" s="3" t="str">
        <f t="shared" si="49"/>
        <v/>
      </c>
      <c r="C438" s="3" t="s">
        <v>1484</v>
      </c>
      <c r="D438" s="3" t="str">
        <f t="shared" si="50"/>
        <v/>
      </c>
      <c r="E438" s="3" t="str">
        <f t="shared" si="51"/>
        <v>nuo_friend_fail_01</v>
      </c>
      <c r="F438" s="3" t="str">
        <f t="shared" si="52"/>
        <v xml:space="preserve">  &lt;Clip SoundPath="nuo_friend_fail_01" /&gt;</v>
      </c>
      <c r="G438" s="3" t="s">
        <v>1818</v>
      </c>
    </row>
    <row r="439" spans="1:7">
      <c r="A439" s="1" t="str">
        <f t="shared" si="53"/>
        <v>3</v>
      </c>
      <c r="B439" s="3" t="str">
        <f t="shared" si="49"/>
        <v/>
      </c>
      <c r="C439" s="3" t="s">
        <v>1484</v>
      </c>
      <c r="D439" s="3" t="str">
        <f t="shared" si="50"/>
        <v/>
      </c>
      <c r="E439" s="3" t="str">
        <f t="shared" si="51"/>
        <v/>
      </c>
      <c r="F439" s="3" t="str">
        <f t="shared" si="52"/>
        <v>&lt;/Sound&gt;</v>
      </c>
      <c r="G439" s="3" t="s">
        <v>1488</v>
      </c>
    </row>
    <row r="440" spans="1:7">
      <c r="A440" s="1" t="str">
        <f t="shared" si="53"/>
        <v>1</v>
      </c>
      <c r="B440" s="3" t="str">
        <f t="shared" si="49"/>
        <v>nuo_sleep_end_01</v>
      </c>
      <c r="C440" s="3" t="s">
        <v>1484</v>
      </c>
      <c r="D440" s="3" t="str">
        <f t="shared" si="50"/>
        <v/>
      </c>
      <c r="E440" s="3" t="str">
        <f t="shared" si="51"/>
        <v/>
      </c>
      <c r="F440" s="3" t="str">
        <f t="shared" si="52"/>
        <v>&lt;Sound Type="nuo_sleep_end_01" Storage="Remote" Dec=""&gt;</v>
      </c>
      <c r="G440" s="3" t="s">
        <v>1819</v>
      </c>
    </row>
    <row r="441" spans="1:7">
      <c r="A441" s="1" t="str">
        <f t="shared" si="53"/>
        <v>2</v>
      </c>
      <c r="B441" s="3" t="str">
        <f t="shared" si="49"/>
        <v/>
      </c>
      <c r="C441" s="3" t="s">
        <v>1484</v>
      </c>
      <c r="D441" s="3" t="str">
        <f t="shared" si="50"/>
        <v/>
      </c>
      <c r="E441" s="3" t="str">
        <f t="shared" si="51"/>
        <v>nuo_morning_01</v>
      </c>
      <c r="F441" s="3" t="str">
        <f t="shared" si="52"/>
        <v xml:space="preserve">  &lt;Clip SoundPath="nuo_morning_01" /&gt;</v>
      </c>
      <c r="G441" s="3" t="s">
        <v>1820</v>
      </c>
    </row>
    <row r="442" spans="1:7">
      <c r="A442" s="1" t="str">
        <f t="shared" si="53"/>
        <v>3</v>
      </c>
      <c r="B442" s="3" t="str">
        <f t="shared" si="49"/>
        <v/>
      </c>
      <c r="C442" s="3" t="s">
        <v>1484</v>
      </c>
      <c r="D442" s="3" t="str">
        <f t="shared" si="50"/>
        <v/>
      </c>
      <c r="E442" s="3" t="str">
        <f t="shared" si="51"/>
        <v/>
      </c>
      <c r="F442" s="3" t="str">
        <f t="shared" si="52"/>
        <v>&lt;/Sound&gt;</v>
      </c>
      <c r="G442" s="3" t="s">
        <v>1488</v>
      </c>
    </row>
    <row r="443" spans="1:7">
      <c r="A443" s="1" t="str">
        <f t="shared" si="53"/>
        <v>1</v>
      </c>
      <c r="B443" s="3" t="str">
        <f t="shared" si="49"/>
        <v>nuo_play_up_01</v>
      </c>
      <c r="C443" s="3" t="s">
        <v>1484</v>
      </c>
      <c r="D443" s="3" t="str">
        <f t="shared" si="50"/>
        <v/>
      </c>
      <c r="E443" s="3" t="str">
        <f t="shared" si="51"/>
        <v/>
      </c>
      <c r="F443" s="3" t="str">
        <f t="shared" si="52"/>
        <v>&lt;Sound Type="nuo_play_up_01" Storage="Remote" Dec=""&gt;</v>
      </c>
      <c r="G443" s="3" t="s">
        <v>1821</v>
      </c>
    </row>
    <row r="444" spans="1:7">
      <c r="A444" s="1" t="str">
        <f t="shared" si="53"/>
        <v>2</v>
      </c>
      <c r="B444" s="3" t="str">
        <f t="shared" si="49"/>
        <v/>
      </c>
      <c r="C444" s="3" t="s">
        <v>1484</v>
      </c>
      <c r="D444" s="3" t="str">
        <f t="shared" si="50"/>
        <v/>
      </c>
      <c r="E444" s="3" t="str">
        <f t="shared" si="51"/>
        <v>nuo_play_up_01</v>
      </c>
      <c r="F444" s="3" t="str">
        <f t="shared" si="52"/>
        <v xml:space="preserve">  &lt;Clip SoundPath="nuo_play_up_01" /&gt;</v>
      </c>
      <c r="G444" s="3" t="s">
        <v>1822</v>
      </c>
    </row>
    <row r="445" spans="1:7">
      <c r="A445" s="1" t="str">
        <f t="shared" si="53"/>
        <v>3</v>
      </c>
      <c r="B445" s="3" t="str">
        <f t="shared" si="49"/>
        <v/>
      </c>
      <c r="C445" s="3" t="s">
        <v>1484</v>
      </c>
      <c r="D445" s="3" t="str">
        <f t="shared" si="50"/>
        <v/>
      </c>
      <c r="E445" s="3" t="str">
        <f t="shared" si="51"/>
        <v/>
      </c>
      <c r="F445" s="3" t="str">
        <f t="shared" si="52"/>
        <v>&lt;/Sound&gt;</v>
      </c>
      <c r="G445" s="3" t="s">
        <v>1488</v>
      </c>
    </row>
    <row r="446" spans="1:7">
      <c r="A446" s="1" t="str">
        <f t="shared" si="53"/>
        <v>1</v>
      </c>
      <c r="B446" s="3" t="str">
        <f t="shared" si="49"/>
        <v>nuo_play_down_01</v>
      </c>
      <c r="C446" s="3" t="s">
        <v>1484</v>
      </c>
      <c r="D446" s="3" t="str">
        <f t="shared" si="50"/>
        <v/>
      </c>
      <c r="E446" s="3" t="str">
        <f t="shared" si="51"/>
        <v/>
      </c>
      <c r="F446" s="3" t="str">
        <f t="shared" si="52"/>
        <v>&lt;Sound Type="nuo_play_down_01" Storage="Remote" Dec=""&gt;</v>
      </c>
      <c r="G446" s="3" t="s">
        <v>1823</v>
      </c>
    </row>
    <row r="447" spans="1:7">
      <c r="A447" s="1" t="str">
        <f t="shared" si="53"/>
        <v>2</v>
      </c>
      <c r="B447" s="3" t="str">
        <f t="shared" si="49"/>
        <v/>
      </c>
      <c r="C447" s="3" t="s">
        <v>1484</v>
      </c>
      <c r="D447" s="3" t="str">
        <f t="shared" si="50"/>
        <v/>
      </c>
      <c r="E447" s="3" t="str">
        <f t="shared" si="51"/>
        <v>nuo_play_down_01</v>
      </c>
      <c r="F447" s="3" t="str">
        <f t="shared" si="52"/>
        <v xml:space="preserve">  &lt;Clip SoundPath="nuo_play_down_01" /&gt;</v>
      </c>
      <c r="G447" s="3" t="s">
        <v>1824</v>
      </c>
    </row>
    <row r="448" spans="1:7">
      <c r="A448" s="1" t="str">
        <f t="shared" si="53"/>
        <v>3</v>
      </c>
      <c r="B448" s="3" t="str">
        <f t="shared" si="49"/>
        <v/>
      </c>
      <c r="C448" s="3" t="s">
        <v>1484</v>
      </c>
      <c r="D448" s="3" t="str">
        <f t="shared" si="50"/>
        <v/>
      </c>
      <c r="E448" s="3" t="str">
        <f t="shared" si="51"/>
        <v/>
      </c>
      <c r="F448" s="3" t="str">
        <f t="shared" si="52"/>
        <v>&lt;/Sound&gt;</v>
      </c>
      <c r="G448" s="3" t="s">
        <v>1488</v>
      </c>
    </row>
    <row r="449" spans="1:7">
      <c r="A449" s="1" t="str">
        <f t="shared" si="53"/>
        <v>1</v>
      </c>
      <c r="B449" s="3" t="str">
        <f t="shared" si="49"/>
        <v>nuo_play_up_down_01</v>
      </c>
      <c r="C449" s="3" t="s">
        <v>1484</v>
      </c>
      <c r="D449" s="3" t="str">
        <f t="shared" si="50"/>
        <v/>
      </c>
      <c r="E449" s="3" t="str">
        <f t="shared" si="51"/>
        <v/>
      </c>
      <c r="F449" s="3" t="str">
        <f t="shared" si="52"/>
        <v>&lt;Sound Type="nuo_play_up_down_01" Storage="Remote" Dec=""&gt;</v>
      </c>
      <c r="G449" s="3" t="s">
        <v>1825</v>
      </c>
    </row>
    <row r="450" spans="1:7">
      <c r="A450" s="1" t="str">
        <f t="shared" si="53"/>
        <v>2</v>
      </c>
      <c r="B450" s="3" t="str">
        <f t="shared" si="49"/>
        <v/>
      </c>
      <c r="C450" s="3" t="s">
        <v>1484</v>
      </c>
      <c r="D450" s="3" t="str">
        <f t="shared" si="50"/>
        <v/>
      </c>
      <c r="E450" s="3" t="str">
        <f t="shared" si="51"/>
        <v>nuo_play_up_down_01</v>
      </c>
      <c r="F450" s="3" t="str">
        <f t="shared" si="52"/>
        <v xml:space="preserve">  &lt;Clip SoundPath="nuo_play_up_down_01" /&gt;</v>
      </c>
      <c r="G450" s="3" t="s">
        <v>1826</v>
      </c>
    </row>
    <row r="451" spans="1:7">
      <c r="A451" s="1" t="str">
        <f t="shared" si="53"/>
        <v>3</v>
      </c>
      <c r="B451" s="3" t="str">
        <f t="shared" si="49"/>
        <v/>
      </c>
      <c r="C451" s="3" t="s">
        <v>1484</v>
      </c>
      <c r="D451" s="3" t="str">
        <f t="shared" si="50"/>
        <v/>
      </c>
      <c r="E451" s="3" t="str">
        <f t="shared" si="51"/>
        <v/>
      </c>
      <c r="F451" s="3" t="str">
        <f t="shared" si="52"/>
        <v>&lt;/Sound&gt;</v>
      </c>
      <c r="G451" s="3" t="s">
        <v>1488</v>
      </c>
    </row>
    <row r="452" spans="1:7">
      <c r="A452" s="1" t="str">
        <f t="shared" si="53"/>
        <v>3</v>
      </c>
      <c r="B452" s="3" t="str">
        <f t="shared" si="49"/>
        <v/>
      </c>
      <c r="C452" s="3" t="s">
        <v>1484</v>
      </c>
      <c r="D452" s="3" t="str">
        <f t="shared" si="50"/>
        <v/>
      </c>
      <c r="E452" s="3" t="str">
        <f t="shared" si="51"/>
        <v/>
      </c>
      <c r="F452" s="3">
        <f t="shared" si="52"/>
        <v>0</v>
      </c>
    </row>
    <row r="453" spans="1:7">
      <c r="A453" s="1" t="str">
        <f t="shared" si="53"/>
        <v>1</v>
      </c>
      <c r="B453" s="3" t="str">
        <f t="shared" si="49"/>
        <v>level_up_NUO</v>
      </c>
      <c r="C453" s="3" t="s">
        <v>1484</v>
      </c>
      <c r="D453" s="3" t="str">
        <f t="shared" si="50"/>
        <v>诺诺升级</v>
      </c>
      <c r="E453" s="3" t="str">
        <f t="shared" si="51"/>
        <v/>
      </c>
      <c r="F453" s="3" t="str">
        <f t="shared" si="52"/>
        <v>&lt;Sound Type="level_up_NUO" Storage="Remote" Dec="诺诺升级"&gt;</v>
      </c>
      <c r="G453" s="3" t="s">
        <v>1827</v>
      </c>
    </row>
    <row r="454" spans="1:7">
      <c r="A454" s="1" t="str">
        <f t="shared" si="53"/>
        <v>2</v>
      </c>
      <c r="B454" s="3" t="str">
        <f t="shared" si="49"/>
        <v/>
      </c>
      <c r="C454" s="3" t="s">
        <v>1484</v>
      </c>
      <c r="D454" s="3" t="str">
        <f t="shared" si="50"/>
        <v/>
      </c>
      <c r="E454" s="3" t="str">
        <f t="shared" si="51"/>
        <v>level_up_nuo_01</v>
      </c>
      <c r="F454" s="3" t="str">
        <f t="shared" si="52"/>
        <v xml:space="preserve">  &lt;Clip SoundPath="level_up_nuo_01" /&gt;</v>
      </c>
      <c r="G454" s="3" t="s">
        <v>1828</v>
      </c>
    </row>
    <row r="455" spans="1:7">
      <c r="A455" s="1" t="str">
        <f t="shared" si="53"/>
        <v>2</v>
      </c>
      <c r="B455" s="3" t="str">
        <f t="shared" si="49"/>
        <v/>
      </c>
      <c r="C455" s="3" t="s">
        <v>1484</v>
      </c>
      <c r="D455" s="3" t="str">
        <f t="shared" si="50"/>
        <v/>
      </c>
      <c r="E455" s="3" t="str">
        <f t="shared" si="51"/>
        <v>level_up_nuo_02</v>
      </c>
      <c r="F455" s="3" t="str">
        <f t="shared" si="52"/>
        <v xml:space="preserve">  &lt;Clip SoundPath="level_up_nuo_02" /&gt;</v>
      </c>
      <c r="G455" s="3" t="s">
        <v>1829</v>
      </c>
    </row>
    <row r="456" spans="1:7">
      <c r="A456" s="1" t="str">
        <f t="shared" si="53"/>
        <v>3</v>
      </c>
      <c r="B456" s="3" t="str">
        <f t="shared" si="49"/>
        <v/>
      </c>
      <c r="C456" s="3" t="s">
        <v>1484</v>
      </c>
      <c r="D456" s="3" t="str">
        <f t="shared" si="50"/>
        <v/>
      </c>
      <c r="E456" s="3" t="str">
        <f t="shared" si="51"/>
        <v/>
      </c>
      <c r="F456" s="3" t="str">
        <f t="shared" si="52"/>
        <v>&lt;/Sound&gt;</v>
      </c>
      <c r="G456" s="3" t="s">
        <v>1488</v>
      </c>
    </row>
    <row r="457" spans="1:7">
      <c r="A457" s="1" t="str">
        <f t="shared" si="53"/>
        <v>1</v>
      </c>
      <c r="B457" s="3" t="str">
        <f t="shared" si="49"/>
        <v>nim_chest_open_NUO</v>
      </c>
      <c r="C457" s="3" t="s">
        <v>1484</v>
      </c>
      <c r="D457" s="3" t="str">
        <f t="shared" si="50"/>
        <v>喏喏小生物宝箱</v>
      </c>
      <c r="E457" s="3" t="str">
        <f t="shared" si="51"/>
        <v/>
      </c>
      <c r="F457" s="3" t="str">
        <f t="shared" si="52"/>
        <v>&lt;Sound Type="nim_chest_open_NUO" Storage="Remote" Dec="喏喏小生物宝箱"&gt;</v>
      </c>
      <c r="G457" s="3" t="s">
        <v>1830</v>
      </c>
    </row>
    <row r="458" spans="1:7">
      <c r="A458" s="1" t="str">
        <f t="shared" si="53"/>
        <v>2</v>
      </c>
      <c r="B458" s="3" t="str">
        <f t="shared" si="49"/>
        <v/>
      </c>
      <c r="C458" s="3" t="s">
        <v>1484</v>
      </c>
      <c r="D458" s="3" t="str">
        <f t="shared" si="50"/>
        <v/>
      </c>
      <c r="E458" s="3" t="str">
        <f t="shared" si="51"/>
        <v>nuo_chest_open_01</v>
      </c>
      <c r="F458" s="3" t="str">
        <f t="shared" si="52"/>
        <v xml:space="preserve">  &lt;Clip SoundPath="nuo_chest_open_01" /&gt;</v>
      </c>
      <c r="G458" s="3" t="s">
        <v>1831</v>
      </c>
    </row>
    <row r="459" spans="1:7">
      <c r="A459" s="1" t="str">
        <f t="shared" si="53"/>
        <v>2</v>
      </c>
      <c r="B459" s="3" t="str">
        <f t="shared" si="49"/>
        <v/>
      </c>
      <c r="C459" s="3" t="s">
        <v>1484</v>
      </c>
      <c r="D459" s="3" t="str">
        <f t="shared" si="50"/>
        <v/>
      </c>
      <c r="E459" s="3" t="str">
        <f t="shared" si="51"/>
        <v>nuo_chest_open_02</v>
      </c>
      <c r="F459" s="3" t="str">
        <f t="shared" si="52"/>
        <v xml:space="preserve">  &lt;Clip SoundPath="nuo_chest_open_02" /&gt;</v>
      </c>
      <c r="G459" s="3" t="s">
        <v>1832</v>
      </c>
    </row>
    <row r="460" spans="1:7">
      <c r="A460" s="1" t="str">
        <f t="shared" si="53"/>
        <v>2</v>
      </c>
      <c r="B460" s="3" t="str">
        <f t="shared" si="49"/>
        <v/>
      </c>
      <c r="C460" s="3" t="s">
        <v>1484</v>
      </c>
      <c r="D460" s="3" t="str">
        <f t="shared" si="50"/>
        <v/>
      </c>
      <c r="E460" s="3" t="str">
        <f t="shared" si="51"/>
        <v>nuo_chest_open_03</v>
      </c>
      <c r="F460" s="3" t="str">
        <f t="shared" si="52"/>
        <v xml:space="preserve">  &lt;Clip SoundPath="nuo_chest_open_03" /&gt;</v>
      </c>
      <c r="G460" s="3" t="s">
        <v>1833</v>
      </c>
    </row>
    <row r="461" spans="1:7">
      <c r="A461" s="1" t="str">
        <f t="shared" si="53"/>
        <v>3</v>
      </c>
      <c r="B461" s="3" t="str">
        <f t="shared" si="49"/>
        <v/>
      </c>
      <c r="C461" s="3" t="s">
        <v>1484</v>
      </c>
      <c r="D461" s="3" t="str">
        <f t="shared" si="50"/>
        <v/>
      </c>
      <c r="E461" s="3" t="str">
        <f t="shared" si="51"/>
        <v/>
      </c>
      <c r="F461" s="3" t="str">
        <f t="shared" si="52"/>
        <v>&lt;/Sound&gt;</v>
      </c>
      <c r="G461" s="3" t="s">
        <v>1488</v>
      </c>
    </row>
    <row r="462" spans="1:7">
      <c r="A462" s="1" t="str">
        <f t="shared" ref="A462:A493" si="54">IF(ISERROR(FIND("&lt;Sound",G462))=FALSE,"1",IF(ISERROR(FIND("&lt;Clip",G462))=FALSE,"2","3"))</f>
        <v>1</v>
      </c>
      <c r="B462" s="3" t="str">
        <f t="shared" si="49"/>
        <v>nuo_eat_act_loop</v>
      </c>
      <c r="C462" s="3" t="s">
        <v>1484</v>
      </c>
      <c r="D462" s="3" t="str">
        <f t="shared" si="50"/>
        <v>NUO吃食物的音效</v>
      </c>
      <c r="E462" s="3" t="str">
        <f t="shared" si="51"/>
        <v/>
      </c>
      <c r="F462" s="3" t="str">
        <f t="shared" si="52"/>
        <v>&lt;Sound Type="nuo_eat_act_loop" Storage="Remote" Dec="NUO吃食物的音效"&gt;</v>
      </c>
      <c r="G462" s="3" t="s">
        <v>1834</v>
      </c>
    </row>
    <row r="463" spans="1:7">
      <c r="A463" s="1" t="str">
        <f t="shared" si="54"/>
        <v>2</v>
      </c>
      <c r="B463" s="3" t="str">
        <f t="shared" si="49"/>
        <v/>
      </c>
      <c r="C463" s="3" t="s">
        <v>1484</v>
      </c>
      <c r="D463" s="3" t="str">
        <f t="shared" si="50"/>
        <v/>
      </c>
      <c r="E463" s="3" t="str">
        <f t="shared" si="51"/>
        <v>nuo_eat_act_loop</v>
      </c>
      <c r="F463" s="3" t="str">
        <f t="shared" si="52"/>
        <v xml:space="preserve">  &lt;Clip SoundPath="nuo_eat_act_loop" /&gt;</v>
      </c>
      <c r="G463" s="3" t="s">
        <v>1835</v>
      </c>
    </row>
    <row r="464" spans="1:7">
      <c r="A464" s="1" t="str">
        <f t="shared" si="54"/>
        <v>3</v>
      </c>
      <c r="B464" s="3" t="str">
        <f t="shared" si="49"/>
        <v/>
      </c>
      <c r="C464" s="3" t="s">
        <v>1484</v>
      </c>
      <c r="D464" s="3" t="str">
        <f t="shared" si="50"/>
        <v/>
      </c>
      <c r="E464" s="3" t="str">
        <f t="shared" si="51"/>
        <v/>
      </c>
      <c r="F464" s="3" t="str">
        <f t="shared" si="52"/>
        <v>&lt;/Sound&gt;</v>
      </c>
      <c r="G464" s="3" t="s">
        <v>1488</v>
      </c>
    </row>
    <row r="465" spans="1:7">
      <c r="A465" s="1" t="str">
        <f t="shared" si="54"/>
        <v>1</v>
      </c>
      <c r="B465" s="3" t="str">
        <f t="shared" si="49"/>
        <v>NUO_eat_act_loop_after</v>
      </c>
      <c r="C465" s="3" t="s">
        <v>1484</v>
      </c>
      <c r="D465" s="3" t="str">
        <f t="shared" si="50"/>
        <v>NUO吃完食物之后播放的随机音效</v>
      </c>
      <c r="E465" s="3" t="str">
        <f t="shared" si="51"/>
        <v/>
      </c>
      <c r="F465" s="3" t="str">
        <f t="shared" si="52"/>
        <v>&lt;Sound Type="NUO_eat_act_loop_after" Storage="Remote" Dec="NUO吃完食物之后播放的随机音效"&gt;</v>
      </c>
      <c r="G465" s="3" t="s">
        <v>1836</v>
      </c>
    </row>
    <row r="466" spans="1:7">
      <c r="A466" s="1" t="str">
        <f t="shared" si="54"/>
        <v>2</v>
      </c>
      <c r="B466" s="3" t="str">
        <f t="shared" si="49"/>
        <v/>
      </c>
      <c r="C466" s="3" t="s">
        <v>1484</v>
      </c>
      <c r="D466" s="3" t="str">
        <f t="shared" si="50"/>
        <v/>
      </c>
      <c r="E466" s="3" t="str">
        <f t="shared" si="51"/>
        <v>nuo_eat_act_01</v>
      </c>
      <c r="F466" s="3" t="str">
        <f t="shared" si="52"/>
        <v xml:space="preserve">  &lt;Clip SoundPath="nuo_eat_act_01" /&gt;</v>
      </c>
      <c r="G466" s="3" t="s">
        <v>1837</v>
      </c>
    </row>
    <row r="467" spans="1:7">
      <c r="A467" s="1" t="str">
        <f t="shared" si="54"/>
        <v>2</v>
      </c>
      <c r="B467" s="3" t="str">
        <f t="shared" si="49"/>
        <v/>
      </c>
      <c r="C467" s="3" t="s">
        <v>1484</v>
      </c>
      <c r="D467" s="3" t="str">
        <f t="shared" si="50"/>
        <v/>
      </c>
      <c r="E467" s="3" t="str">
        <f t="shared" si="51"/>
        <v>nuo_eat_act_02</v>
      </c>
      <c r="F467" s="3" t="str">
        <f t="shared" si="52"/>
        <v xml:space="preserve">  &lt;Clip SoundPath="nuo_eat_act_02" /&gt;</v>
      </c>
      <c r="G467" s="3" t="s">
        <v>1838</v>
      </c>
    </row>
    <row r="468" spans="1:7">
      <c r="A468" s="1" t="str">
        <f t="shared" si="54"/>
        <v>2</v>
      </c>
      <c r="B468" s="3" t="str">
        <f t="shared" si="49"/>
        <v/>
      </c>
      <c r="C468" s="3" t="s">
        <v>1484</v>
      </c>
      <c r="D468" s="3" t="str">
        <f t="shared" si="50"/>
        <v/>
      </c>
      <c r="E468" s="3" t="str">
        <f t="shared" si="51"/>
        <v>nuo_eat_act_03</v>
      </c>
      <c r="F468" s="3" t="str">
        <f t="shared" si="52"/>
        <v xml:space="preserve">  &lt;Clip SoundPath="nuo_eat_act_03" /&gt;</v>
      </c>
      <c r="G468" s="3" t="s">
        <v>1839</v>
      </c>
    </row>
    <row r="469" spans="1:7">
      <c r="A469" s="1" t="str">
        <f t="shared" si="54"/>
        <v>3</v>
      </c>
      <c r="B469" s="3" t="str">
        <f t="shared" si="49"/>
        <v/>
      </c>
      <c r="C469" s="3" t="s">
        <v>1484</v>
      </c>
      <c r="D469" s="3" t="str">
        <f t="shared" si="50"/>
        <v/>
      </c>
      <c r="E469" s="3" t="str">
        <f t="shared" si="51"/>
        <v/>
      </c>
      <c r="F469" s="3" t="str">
        <f t="shared" si="52"/>
        <v>&lt;/Sound&gt;</v>
      </c>
      <c r="G469" s="3" t="s">
        <v>1488</v>
      </c>
    </row>
    <row r="470" spans="1:7">
      <c r="A470" s="1" t="str">
        <f t="shared" si="54"/>
        <v>1</v>
      </c>
      <c r="B470" s="3" t="str">
        <f t="shared" si="49"/>
        <v>nuo_eat_full_loop</v>
      </c>
      <c r="C470" s="3" t="s">
        <v>1484</v>
      </c>
      <c r="D470" s="3" t="str">
        <f t="shared" si="50"/>
        <v>NUO吃饱了的音效</v>
      </c>
      <c r="E470" s="3" t="str">
        <f t="shared" si="51"/>
        <v/>
      </c>
      <c r="F470" s="3" t="str">
        <f t="shared" si="52"/>
        <v>&lt;Sound Type="nuo_eat_full_loop" Storage="Remote" Dec="NUO吃饱了的音效"&gt;</v>
      </c>
      <c r="G470" s="3" t="s">
        <v>1840</v>
      </c>
    </row>
    <row r="471" spans="1:7">
      <c r="A471" s="1" t="str">
        <f t="shared" si="54"/>
        <v>2</v>
      </c>
      <c r="B471" s="3" t="str">
        <f t="shared" si="49"/>
        <v/>
      </c>
      <c r="C471" s="3" t="s">
        <v>1484</v>
      </c>
      <c r="D471" s="3" t="str">
        <f t="shared" si="50"/>
        <v/>
      </c>
      <c r="E471" s="3" t="str">
        <f t="shared" si="51"/>
        <v>nuo_eat_full_loop</v>
      </c>
      <c r="F471" s="3" t="str">
        <f t="shared" si="52"/>
        <v xml:space="preserve">  &lt;Clip SoundPath="nuo_eat_full_loop" /&gt;</v>
      </c>
      <c r="G471" s="3" t="s">
        <v>1841</v>
      </c>
    </row>
    <row r="472" spans="1:7">
      <c r="A472" s="1" t="str">
        <f t="shared" si="54"/>
        <v>3</v>
      </c>
      <c r="B472" s="3" t="str">
        <f t="shared" si="49"/>
        <v/>
      </c>
      <c r="C472" s="3" t="s">
        <v>1484</v>
      </c>
      <c r="D472" s="3" t="str">
        <f t="shared" si="50"/>
        <v/>
      </c>
      <c r="E472" s="3" t="str">
        <f t="shared" si="51"/>
        <v/>
      </c>
      <c r="F472" s="3" t="str">
        <f t="shared" si="52"/>
        <v>&lt;/Sound&gt;</v>
      </c>
      <c r="G472" s="3" t="s">
        <v>1488</v>
      </c>
    </row>
    <row r="473" spans="1:7">
      <c r="A473" s="1" t="str">
        <f t="shared" si="54"/>
        <v>1</v>
      </c>
      <c r="B473" s="3" t="str">
        <f t="shared" si="49"/>
        <v>nuo_eat_satisfaction</v>
      </c>
      <c r="C473" s="3" t="s">
        <v>1484</v>
      </c>
      <c r="D473" s="3" t="str">
        <f t="shared" si="50"/>
        <v>NUO吃满意的音效</v>
      </c>
      <c r="E473" s="3" t="str">
        <f t="shared" si="51"/>
        <v/>
      </c>
      <c r="F473" s="3" t="str">
        <f t="shared" si="52"/>
        <v>&lt;Sound Type="nuo_eat_satisfaction" Storage="Remote" Dec="NUO吃满意的音效"&gt;</v>
      </c>
      <c r="G473" s="3" t="s">
        <v>1842</v>
      </c>
    </row>
    <row r="474" spans="1:7">
      <c r="A474" s="1" t="str">
        <f t="shared" si="54"/>
        <v>2</v>
      </c>
      <c r="B474" s="3" t="str">
        <f t="shared" si="49"/>
        <v/>
      </c>
      <c r="C474" s="3" t="s">
        <v>1484</v>
      </c>
      <c r="D474" s="3" t="str">
        <f t="shared" si="50"/>
        <v/>
      </c>
      <c r="E474" s="3" t="str">
        <f t="shared" si="51"/>
        <v>nuo_eat_satisfaction</v>
      </c>
      <c r="F474" s="3" t="str">
        <f t="shared" si="52"/>
        <v xml:space="preserve">  &lt;Clip SoundPath="nuo_eat_satisfaction" /&gt;</v>
      </c>
      <c r="G474" s="3" t="s">
        <v>1843</v>
      </c>
    </row>
    <row r="475" spans="1:7">
      <c r="A475" s="1" t="str">
        <f t="shared" si="54"/>
        <v>3</v>
      </c>
      <c r="B475" s="3" t="str">
        <f t="shared" si="49"/>
        <v/>
      </c>
      <c r="C475" s="3" t="s">
        <v>1484</v>
      </c>
      <c r="D475" s="3" t="str">
        <f t="shared" si="50"/>
        <v/>
      </c>
      <c r="E475" s="3" t="str">
        <f t="shared" si="51"/>
        <v/>
      </c>
      <c r="F475" s="3" t="str">
        <f t="shared" si="52"/>
        <v>&lt;/Sound&gt;</v>
      </c>
      <c r="G475" s="3" t="s">
        <v>1488</v>
      </c>
    </row>
    <row r="476" spans="1:7">
      <c r="A476" s="1" t="str">
        <f t="shared" si="54"/>
        <v>3</v>
      </c>
      <c r="B476" s="3" t="str">
        <f t="shared" si="49"/>
        <v/>
      </c>
      <c r="C476" s="3" t="s">
        <v>1484</v>
      </c>
      <c r="D476" s="3" t="str">
        <f t="shared" si="50"/>
        <v/>
      </c>
      <c r="E476" s="3" t="str">
        <f t="shared" si="51"/>
        <v/>
      </c>
      <c r="F476" s="3" t="str">
        <f t="shared" si="52"/>
        <v>&lt;!--========背景音乐========--&gt;</v>
      </c>
      <c r="G476" s="3" t="s">
        <v>1844</v>
      </c>
    </row>
    <row r="477" spans="1:7">
      <c r="A477" s="1" t="str">
        <f t="shared" si="54"/>
        <v>1</v>
      </c>
      <c r="B477" s="3" t="str">
        <f t="shared" si="49"/>
        <v>friend_bgm</v>
      </c>
      <c r="C477" s="3" t="s">
        <v>1484</v>
      </c>
      <c r="D477" s="3" t="str">
        <f t="shared" si="50"/>
        <v>好友互动时的背景音乐</v>
      </c>
      <c r="E477" s="3" t="str">
        <f t="shared" si="51"/>
        <v/>
      </c>
      <c r="F477" s="3" t="str">
        <f t="shared" si="52"/>
        <v>&lt;Sound Type="friend_bgm" Storage="Remote" Dec="好友互动时的背景音乐"&gt;</v>
      </c>
      <c r="G477" s="3" t="s">
        <v>1845</v>
      </c>
    </row>
    <row r="478" spans="1:7">
      <c r="A478" s="1" t="str">
        <f t="shared" si="54"/>
        <v>2</v>
      </c>
      <c r="B478" s="3" t="str">
        <f t="shared" si="49"/>
        <v/>
      </c>
      <c r="C478" s="3" t="s">
        <v>1484</v>
      </c>
      <c r="D478" s="3" t="str">
        <f t="shared" si="50"/>
        <v/>
      </c>
      <c r="E478" s="3" t="str">
        <f t="shared" si="51"/>
        <v>friend_bgm_01</v>
      </c>
      <c r="F478" s="3" t="str">
        <f t="shared" si="52"/>
        <v xml:space="preserve">  &lt;Clip SoundPath="friend_bgm_01" /&gt;</v>
      </c>
      <c r="G478" s="3" t="s">
        <v>1846</v>
      </c>
    </row>
    <row r="479" spans="1:7">
      <c r="A479" s="1" t="str">
        <f t="shared" si="54"/>
        <v>3</v>
      </c>
      <c r="B479" s="3" t="str">
        <f t="shared" si="49"/>
        <v/>
      </c>
      <c r="C479" s="3" t="s">
        <v>1484</v>
      </c>
      <c r="D479" s="3" t="str">
        <f t="shared" si="50"/>
        <v/>
      </c>
      <c r="E479" s="3" t="str">
        <f t="shared" si="51"/>
        <v/>
      </c>
      <c r="F479" s="3" t="str">
        <f t="shared" si="52"/>
        <v>&lt;/Sound&gt;</v>
      </c>
      <c r="G479" s="3" t="s">
        <v>1488</v>
      </c>
    </row>
    <row r="480" spans="1:7">
      <c r="A480" s="1" t="str">
        <f t="shared" si="54"/>
        <v>3</v>
      </c>
      <c r="B480" s="3" t="str">
        <f t="shared" si="49"/>
        <v/>
      </c>
      <c r="C480" s="3" t="s">
        <v>1484</v>
      </c>
      <c r="D480" s="3" t="str">
        <f t="shared" si="50"/>
        <v/>
      </c>
      <c r="E480" s="3" t="str">
        <f t="shared" si="51"/>
        <v/>
      </c>
      <c r="F480" s="3" t="str">
        <f t="shared" si="52"/>
        <v>&lt;!--========游戏音效========--&gt;</v>
      </c>
      <c r="G480" s="3" t="s">
        <v>1847</v>
      </c>
    </row>
    <row r="481" spans="1:7">
      <c r="A481" s="1" t="str">
        <f t="shared" si="54"/>
        <v>1</v>
      </c>
      <c r="B481" s="3" t="str">
        <f t="shared" si="49"/>
        <v>water_drop_down</v>
      </c>
      <c r="C481" s="3" t="s">
        <v>1484</v>
      </c>
      <c r="D481" s="3" t="str">
        <f t="shared" si="50"/>
        <v>水滴下</v>
      </c>
      <c r="E481" s="3" t="str">
        <f t="shared" si="51"/>
        <v/>
      </c>
      <c r="F481" s="3" t="str">
        <f t="shared" si="52"/>
        <v>&lt;Sound Type="water_drop_down" Storage="Remote" Dec="水滴下"&gt;</v>
      </c>
      <c r="G481" s="3" t="s">
        <v>1848</v>
      </c>
    </row>
    <row r="482" spans="1:7">
      <c r="A482" s="1" t="str">
        <f t="shared" si="54"/>
        <v>2</v>
      </c>
      <c r="B482" s="3" t="str">
        <f t="shared" si="49"/>
        <v/>
      </c>
      <c r="C482" s="3" t="s">
        <v>1484</v>
      </c>
      <c r="D482" s="3" t="str">
        <f t="shared" si="50"/>
        <v/>
      </c>
      <c r="E482" s="3" t="str">
        <f t="shared" si="51"/>
        <v>water_drop_down_01</v>
      </c>
      <c r="F482" s="3" t="str">
        <f t="shared" si="52"/>
        <v xml:space="preserve">  &lt;Clip SoundPath="water_drop_down_01" /&gt;</v>
      </c>
      <c r="G482" s="3" t="s">
        <v>1849</v>
      </c>
    </row>
    <row r="483" spans="1:7">
      <c r="A483" s="1" t="str">
        <f t="shared" si="54"/>
        <v>3</v>
      </c>
      <c r="B483" s="3" t="str">
        <f t="shared" si="49"/>
        <v/>
      </c>
      <c r="C483" s="3" t="s">
        <v>1484</v>
      </c>
      <c r="D483" s="3" t="str">
        <f t="shared" si="50"/>
        <v/>
      </c>
      <c r="E483" s="3" t="str">
        <f t="shared" si="51"/>
        <v/>
      </c>
      <c r="F483" s="3" t="str">
        <f t="shared" si="52"/>
        <v>&lt;/Sound&gt;</v>
      </c>
      <c r="G483" s="3" t="s">
        <v>1488</v>
      </c>
    </row>
    <row r="484" spans="1:7">
      <c r="A484" s="1" t="str">
        <f t="shared" si="54"/>
        <v>1</v>
      </c>
      <c r="B484" s="3" t="str">
        <f t="shared" si="49"/>
        <v>water_drop_down_81001</v>
      </c>
      <c r="C484" s="3" t="s">
        <v>1484</v>
      </c>
      <c r="D484" s="3" t="str">
        <f t="shared" si="50"/>
        <v>水滴下</v>
      </c>
      <c r="E484" s="3" t="str">
        <f t="shared" si="51"/>
        <v/>
      </c>
      <c r="F484" s="3" t="str">
        <f t="shared" si="52"/>
        <v>&lt;Sound Type="water_drop_down_81001" Storage="Remote" Dec="水滴下"&gt;</v>
      </c>
      <c r="G484" s="3" t="s">
        <v>1850</v>
      </c>
    </row>
    <row r="485" spans="1:7">
      <c r="A485" s="1" t="str">
        <f t="shared" si="54"/>
        <v>2</v>
      </c>
      <c r="B485" s="3" t="str">
        <f t="shared" si="49"/>
        <v/>
      </c>
      <c r="C485" s="3" t="s">
        <v>1484</v>
      </c>
      <c r="D485" s="3" t="str">
        <f t="shared" si="50"/>
        <v/>
      </c>
      <c r="E485" s="3" t="str">
        <f t="shared" si="51"/>
        <v>water_drop_down_81001</v>
      </c>
      <c r="F485" s="3" t="str">
        <f t="shared" si="52"/>
        <v xml:space="preserve">  &lt;Clip SoundPath="water_drop_down_81001" /&gt;</v>
      </c>
      <c r="G485" s="3" t="s">
        <v>1851</v>
      </c>
    </row>
    <row r="486" spans="1:7">
      <c r="A486" s="1" t="str">
        <f t="shared" si="54"/>
        <v>3</v>
      </c>
      <c r="B486" s="3" t="str">
        <f t="shared" si="49"/>
        <v/>
      </c>
      <c r="C486" s="3" t="s">
        <v>1484</v>
      </c>
      <c r="D486" s="3" t="str">
        <f t="shared" si="50"/>
        <v/>
      </c>
      <c r="E486" s="3" t="str">
        <f t="shared" si="51"/>
        <v/>
      </c>
      <c r="F486" s="3" t="str">
        <f t="shared" si="52"/>
        <v>&lt;/Sound&gt;</v>
      </c>
      <c r="G486" s="3" t="s">
        <v>1488</v>
      </c>
    </row>
    <row r="487" spans="1:7">
      <c r="A487" s="1" t="str">
        <f t="shared" si="54"/>
        <v>1</v>
      </c>
      <c r="B487" s="3" t="str">
        <f t="shared" si="49"/>
        <v>water_drop_down_81002</v>
      </c>
      <c r="C487" s="3" t="s">
        <v>1484</v>
      </c>
      <c r="D487" s="3" t="str">
        <f t="shared" si="50"/>
        <v>水滴下</v>
      </c>
      <c r="E487" s="3" t="str">
        <f t="shared" si="51"/>
        <v/>
      </c>
      <c r="F487" s="3" t="str">
        <f t="shared" si="52"/>
        <v>&lt;Sound Type="water_drop_down_81002" Storage="Remote" Dec="水滴下"&gt;</v>
      </c>
      <c r="G487" s="3" t="s">
        <v>1852</v>
      </c>
    </row>
    <row r="488" spans="1:7">
      <c r="A488" s="1" t="str">
        <f t="shared" si="54"/>
        <v>2</v>
      </c>
      <c r="B488" s="3" t="str">
        <f t="shared" si="49"/>
        <v/>
      </c>
      <c r="C488" s="3" t="s">
        <v>1484</v>
      </c>
      <c r="D488" s="3" t="str">
        <f t="shared" si="50"/>
        <v/>
      </c>
      <c r="E488" s="3" t="str">
        <f t="shared" si="51"/>
        <v>water_drop_down_81002</v>
      </c>
      <c r="F488" s="3" t="str">
        <f t="shared" si="52"/>
        <v xml:space="preserve">  &lt;Clip SoundPath="water_drop_down_81002" /&gt;</v>
      </c>
      <c r="G488" s="3" t="s">
        <v>1853</v>
      </c>
    </row>
    <row r="489" spans="1:7">
      <c r="A489" s="1" t="str">
        <f t="shared" si="54"/>
        <v>3</v>
      </c>
      <c r="B489" s="3" t="str">
        <f t="shared" si="49"/>
        <v/>
      </c>
      <c r="C489" s="3" t="s">
        <v>1484</v>
      </c>
      <c r="D489" s="3" t="str">
        <f t="shared" si="50"/>
        <v/>
      </c>
      <c r="E489" s="3" t="str">
        <f t="shared" si="51"/>
        <v/>
      </c>
      <c r="F489" s="3" t="str">
        <f t="shared" si="52"/>
        <v>&lt;/Sound&gt;</v>
      </c>
      <c r="G489" s="3" t="s">
        <v>1488</v>
      </c>
    </row>
    <row r="490" spans="1:7">
      <c r="A490" s="1" t="str">
        <f t="shared" si="54"/>
        <v>1</v>
      </c>
      <c r="B490" s="3" t="str">
        <f t="shared" si="49"/>
        <v>water_drop_down_81003</v>
      </c>
      <c r="C490" s="3" t="s">
        <v>1484</v>
      </c>
      <c r="D490" s="3" t="str">
        <f t="shared" si="50"/>
        <v>水滴下</v>
      </c>
      <c r="E490" s="3" t="str">
        <f t="shared" si="51"/>
        <v/>
      </c>
      <c r="F490" s="3" t="str">
        <f t="shared" si="52"/>
        <v>&lt;Sound Type="water_drop_down_81003" Storage="Remote" Dec="水滴下"&gt;</v>
      </c>
      <c r="G490" s="3" t="s">
        <v>1854</v>
      </c>
    </row>
    <row r="491" spans="1:7">
      <c r="A491" s="1" t="str">
        <f t="shared" si="54"/>
        <v>2</v>
      </c>
      <c r="B491" s="3" t="str">
        <f t="shared" si="49"/>
        <v/>
      </c>
      <c r="C491" s="3" t="s">
        <v>1484</v>
      </c>
      <c r="D491" s="3" t="str">
        <f t="shared" si="50"/>
        <v/>
      </c>
      <c r="E491" s="3" t="str">
        <f t="shared" si="51"/>
        <v>water_drop_down_81003</v>
      </c>
      <c r="F491" s="3" t="str">
        <f t="shared" si="52"/>
        <v xml:space="preserve">  &lt;Clip SoundPath="water_drop_down_81003" /&gt;</v>
      </c>
      <c r="G491" s="3" t="s">
        <v>1855</v>
      </c>
    </row>
    <row r="492" spans="1:7">
      <c r="A492" s="1" t="str">
        <f t="shared" si="54"/>
        <v>3</v>
      </c>
      <c r="B492" s="3" t="str">
        <f t="shared" ref="B492:B546" si="55">IF(ISERROR(FIND("&lt;Sound",G492))=FALSE,MID(G492,FIND("Type=""",G492)+6,IF(ISERROR(FIND("Des=",G492))=FALSE,FIND("Des=",G492),FIND("""&gt;",G492))-FIND("Type=""",G492)-IF(ISERROR(FIND("Des=",G492))=FALSE,8,6)),"")</f>
        <v/>
      </c>
      <c r="C492" s="3" t="s">
        <v>1484</v>
      </c>
      <c r="D492" s="3" t="str">
        <f t="shared" ref="D492:D546" si="56">IF(ISERROR(FIND("Des=",G492))=FALSE,MID(G492,FIND("Des=""",G492)+5,FIND("""&gt;",G492)-FIND("Des=""",G492)-5),"")</f>
        <v/>
      </c>
      <c r="E492" s="3" t="str">
        <f t="shared" ref="E492:E546" si="57">IF(ISERROR(FIND("&lt;Clip",G492))=FALSE,MID(G492,FIND("SoundPath=""",G492)+11,FIND(""" /&gt;",G492)-FIND("SoundPath=""",G492)-11),"")</f>
        <v/>
      </c>
      <c r="F492" s="3" t="str">
        <f t="shared" ref="F492:F546" si="58">IF(A492="1","&lt;Sound Type="""&amp;B492&amp;""" Storage="""&amp;C492&amp;""" Dec="""&amp;D492&amp;"""&gt;",IF(A492="2","  &lt;Clip SoundPath="""&amp;E492&amp;""" /&gt;",IF(A492="3",G492,"")))</f>
        <v>&lt;/Sound&gt;</v>
      </c>
      <c r="G492" s="3" t="s">
        <v>1488</v>
      </c>
    </row>
    <row r="493" spans="1:7">
      <c r="A493" s="1" t="str">
        <f t="shared" si="54"/>
        <v>1</v>
      </c>
      <c r="B493" s="3" t="str">
        <f t="shared" si="55"/>
        <v>water_drop_down_81004</v>
      </c>
      <c r="C493" s="3" t="s">
        <v>1484</v>
      </c>
      <c r="D493" s="3" t="str">
        <f t="shared" si="56"/>
        <v>水滴下</v>
      </c>
      <c r="E493" s="3" t="str">
        <f t="shared" si="57"/>
        <v/>
      </c>
      <c r="F493" s="3" t="str">
        <f t="shared" si="58"/>
        <v>&lt;Sound Type="water_drop_down_81004" Storage="Remote" Dec="水滴下"&gt;</v>
      </c>
      <c r="G493" s="3" t="s">
        <v>1856</v>
      </c>
    </row>
    <row r="494" spans="1:7">
      <c r="A494" s="1" t="str">
        <f t="shared" ref="A494:A498" si="59">IF(ISERROR(FIND("&lt;Sound",G494))=FALSE,"1",IF(ISERROR(FIND("&lt;Clip",G494))=FALSE,"2","3"))</f>
        <v>2</v>
      </c>
      <c r="B494" s="3" t="str">
        <f t="shared" si="55"/>
        <v/>
      </c>
      <c r="C494" s="3" t="s">
        <v>1484</v>
      </c>
      <c r="D494" s="3" t="str">
        <f t="shared" si="56"/>
        <v/>
      </c>
      <c r="E494" s="3" t="str">
        <f t="shared" si="57"/>
        <v>water_drop_down_81004</v>
      </c>
      <c r="F494" s="3" t="str">
        <f t="shared" si="58"/>
        <v xml:space="preserve">  &lt;Clip SoundPath="water_drop_down_81004" /&gt;</v>
      </c>
      <c r="G494" s="3" t="s">
        <v>1857</v>
      </c>
    </row>
    <row r="495" spans="1:7">
      <c r="A495" s="1" t="str">
        <f t="shared" si="59"/>
        <v>3</v>
      </c>
      <c r="B495" s="3" t="str">
        <f t="shared" si="55"/>
        <v/>
      </c>
      <c r="C495" s="3" t="s">
        <v>1484</v>
      </c>
      <c r="D495" s="3" t="str">
        <f t="shared" si="56"/>
        <v/>
      </c>
      <c r="E495" s="3" t="str">
        <f t="shared" si="57"/>
        <v/>
      </c>
      <c r="F495" s="3" t="str">
        <f t="shared" si="58"/>
        <v>&lt;/Sound&gt;</v>
      </c>
      <c r="G495" s="3" t="s">
        <v>1488</v>
      </c>
    </row>
    <row r="496" spans="1:7">
      <c r="A496" s="1" t="str">
        <f t="shared" si="59"/>
        <v>1</v>
      </c>
      <c r="B496" s="3" t="str">
        <f t="shared" si="55"/>
        <v>water_raise</v>
      </c>
      <c r="C496" s="3" t="s">
        <v>1484</v>
      </c>
      <c r="D496" s="3" t="str">
        <f t="shared" si="56"/>
        <v>水位上升</v>
      </c>
      <c r="E496" s="3" t="str">
        <f t="shared" si="57"/>
        <v/>
      </c>
      <c r="F496" s="3" t="str">
        <f t="shared" si="58"/>
        <v>&lt;Sound Type="water_raise" Storage="Remote" Dec="水位上升"&gt;</v>
      </c>
      <c r="G496" s="3" t="s">
        <v>1858</v>
      </c>
    </row>
    <row r="497" spans="1:7">
      <c r="A497" s="1" t="str">
        <f t="shared" si="59"/>
        <v>2</v>
      </c>
      <c r="B497" s="3" t="str">
        <f t="shared" si="55"/>
        <v/>
      </c>
      <c r="C497" s="3" t="s">
        <v>1484</v>
      </c>
      <c r="D497" s="3" t="str">
        <f t="shared" si="56"/>
        <v/>
      </c>
      <c r="E497" s="3" t="str">
        <f t="shared" si="57"/>
        <v>water_raise_01</v>
      </c>
      <c r="F497" s="3" t="str">
        <f t="shared" si="58"/>
        <v xml:space="preserve">  &lt;Clip SoundPath="water_raise_01" /&gt;</v>
      </c>
      <c r="G497" s="3" t="s">
        <v>1859</v>
      </c>
    </row>
    <row r="498" spans="1:7">
      <c r="A498" s="1" t="str">
        <f t="shared" si="59"/>
        <v>3</v>
      </c>
      <c r="B498" s="3" t="str">
        <f t="shared" si="55"/>
        <v/>
      </c>
      <c r="C498" s="3" t="s">
        <v>1484</v>
      </c>
      <c r="D498" s="3" t="str">
        <f t="shared" si="56"/>
        <v/>
      </c>
      <c r="E498" s="3" t="str">
        <f t="shared" si="57"/>
        <v/>
      </c>
      <c r="F498" s="3" t="str">
        <f t="shared" si="58"/>
        <v>&lt;/Sound&gt;</v>
      </c>
      <c r="G498" s="3" t="s">
        <v>1488</v>
      </c>
    </row>
    <row r="499" spans="1:7">
      <c r="A499" s="1" t="str">
        <f t="shared" ref="A499:A532" si="60">IF(ISERROR(FIND("&lt;Sound",G499))=FALSE,"1",IF(ISERROR(FIND("&lt;Clip",G499))=FALSE,"2","3"))</f>
        <v>1</v>
      </c>
      <c r="B499" s="3" t="str">
        <f t="shared" si="55"/>
        <v>daily_goal_progress_init_bgm</v>
      </c>
      <c r="C499" s="3" t="s">
        <v>1484</v>
      </c>
      <c r="D499" s="3" t="str">
        <f t="shared" si="56"/>
        <v>初始化dailygoal进度条背景音乐</v>
      </c>
      <c r="E499" s="3" t="str">
        <f t="shared" si="57"/>
        <v/>
      </c>
      <c r="F499" s="3" t="str">
        <f t="shared" si="58"/>
        <v>&lt;Sound Type="daily_goal_progress_init_bgm" Storage="Remote" Dec="初始化dailygoal进度条背景音乐"&gt;</v>
      </c>
      <c r="G499" s="3" t="s">
        <v>1860</v>
      </c>
    </row>
    <row r="500" spans="1:7">
      <c r="A500" s="1" t="str">
        <f t="shared" si="60"/>
        <v>2</v>
      </c>
      <c r="B500" s="3" t="str">
        <f t="shared" si="55"/>
        <v/>
      </c>
      <c r="C500" s="3" t="s">
        <v>1484</v>
      </c>
      <c r="D500" s="3" t="str">
        <f t="shared" si="56"/>
        <v/>
      </c>
      <c r="E500" s="3" t="str">
        <f t="shared" si="57"/>
        <v>daily_goal_progress_init_bgm</v>
      </c>
      <c r="F500" s="3" t="str">
        <f t="shared" si="58"/>
        <v xml:space="preserve">  &lt;Clip SoundPath="daily_goal_progress_init_bgm" /&gt;</v>
      </c>
      <c r="G500" s="3" t="s">
        <v>1861</v>
      </c>
    </row>
    <row r="501" spans="1:7">
      <c r="A501" s="1" t="str">
        <f t="shared" si="60"/>
        <v>3</v>
      </c>
      <c r="B501" s="3" t="str">
        <f t="shared" si="55"/>
        <v/>
      </c>
      <c r="C501" s="3" t="s">
        <v>1484</v>
      </c>
      <c r="D501" s="3" t="str">
        <f t="shared" si="56"/>
        <v/>
      </c>
      <c r="E501" s="3" t="str">
        <f t="shared" si="57"/>
        <v/>
      </c>
      <c r="F501" s="3" t="str">
        <f t="shared" si="58"/>
        <v>&lt;/Sound&gt;</v>
      </c>
      <c r="G501" s="3" t="s">
        <v>1488</v>
      </c>
    </row>
    <row r="502" spans="1:7">
      <c r="A502" s="1" t="str">
        <f t="shared" si="60"/>
        <v>1</v>
      </c>
      <c r="B502" s="3" t="str">
        <f t="shared" si="55"/>
        <v>daily_goal_progress_done_bgm</v>
      </c>
      <c r="C502" s="3" t="s">
        <v>1484</v>
      </c>
      <c r="D502" s="3" t="str">
        <f t="shared" si="56"/>
        <v>dailygoal100%时的背景音乐</v>
      </c>
      <c r="E502" s="3" t="str">
        <f t="shared" si="57"/>
        <v/>
      </c>
      <c r="F502" s="3" t="str">
        <f t="shared" si="58"/>
        <v>&lt;Sound Type="daily_goal_progress_done_bgm" Storage="Remote" Dec="dailygoal100%时的背景音乐"&gt;</v>
      </c>
      <c r="G502" s="3" t="s">
        <v>1862</v>
      </c>
    </row>
    <row r="503" spans="1:7">
      <c r="A503" s="1" t="str">
        <f t="shared" si="60"/>
        <v>2</v>
      </c>
      <c r="B503" s="3" t="str">
        <f t="shared" si="55"/>
        <v/>
      </c>
      <c r="C503" s="3" t="s">
        <v>1484</v>
      </c>
      <c r="D503" s="3" t="str">
        <f t="shared" si="56"/>
        <v/>
      </c>
      <c r="E503" s="3" t="str">
        <f t="shared" si="57"/>
        <v>daily_goal_progress_done_bgm</v>
      </c>
      <c r="F503" s="3" t="str">
        <f t="shared" si="58"/>
        <v xml:space="preserve">  &lt;Clip SoundPath="daily_goal_progress_done_bgm" /&gt;</v>
      </c>
      <c r="G503" s="3" t="s">
        <v>1863</v>
      </c>
    </row>
    <row r="504" spans="1:7">
      <c r="A504" s="1" t="str">
        <f t="shared" si="60"/>
        <v>3</v>
      </c>
      <c r="B504" s="3" t="str">
        <f t="shared" si="55"/>
        <v/>
      </c>
      <c r="C504" s="3" t="s">
        <v>1484</v>
      </c>
      <c r="D504" s="3" t="str">
        <f t="shared" si="56"/>
        <v/>
      </c>
      <c r="E504" s="3" t="str">
        <f t="shared" si="57"/>
        <v/>
      </c>
      <c r="F504" s="3" t="str">
        <f t="shared" si="58"/>
        <v>&lt;/Sound&gt;</v>
      </c>
      <c r="G504" s="3" t="s">
        <v>1488</v>
      </c>
    </row>
    <row r="505" spans="1:7">
      <c r="A505" s="1" t="str">
        <f t="shared" si="60"/>
        <v>1</v>
      </c>
      <c r="B505" s="3" t="str">
        <f t="shared" si="55"/>
        <v>daily_goal_crown_jump_in</v>
      </c>
      <c r="C505" s="3" t="s">
        <v>1484</v>
      </c>
      <c r="D505" s="3" t="str">
        <f t="shared" si="56"/>
        <v>皇冠跳入到进度条上</v>
      </c>
      <c r="E505" s="3" t="str">
        <f t="shared" si="57"/>
        <v/>
      </c>
      <c r="F505" s="3" t="str">
        <f t="shared" si="58"/>
        <v>&lt;Sound Type="daily_goal_crown_jump_in" Storage="Remote" Dec="皇冠跳入到进度条上"&gt;</v>
      </c>
      <c r="G505" s="3" t="s">
        <v>1864</v>
      </c>
    </row>
    <row r="506" spans="1:7">
      <c r="A506" s="1" t="str">
        <f t="shared" si="60"/>
        <v>2</v>
      </c>
      <c r="B506" s="3" t="str">
        <f t="shared" si="55"/>
        <v/>
      </c>
      <c r="C506" s="3" t="s">
        <v>1484</v>
      </c>
      <c r="D506" s="3" t="str">
        <f t="shared" si="56"/>
        <v/>
      </c>
      <c r="E506" s="3" t="str">
        <f t="shared" si="57"/>
        <v>daily_goal_crown_jump_in</v>
      </c>
      <c r="F506" s="3" t="str">
        <f t="shared" si="58"/>
        <v xml:space="preserve">  &lt;Clip SoundPath="daily_goal_crown_jump_in" /&gt;</v>
      </c>
      <c r="G506" s="3" t="s">
        <v>1865</v>
      </c>
    </row>
    <row r="507" spans="1:7">
      <c r="A507" s="1" t="str">
        <f t="shared" si="60"/>
        <v>3</v>
      </c>
      <c r="B507" s="3" t="str">
        <f t="shared" si="55"/>
        <v/>
      </c>
      <c r="C507" s="3" t="s">
        <v>1484</v>
      </c>
      <c r="D507" s="3" t="str">
        <f t="shared" si="56"/>
        <v/>
      </c>
      <c r="E507" s="3" t="str">
        <f t="shared" si="57"/>
        <v/>
      </c>
      <c r="F507" s="3" t="str">
        <f t="shared" si="58"/>
        <v>&lt;/Sound&gt;</v>
      </c>
      <c r="G507" s="3" t="s">
        <v>1488</v>
      </c>
    </row>
    <row r="508" spans="1:7">
      <c r="A508" s="1" t="str">
        <f t="shared" si="60"/>
        <v>1</v>
      </c>
      <c r="B508" s="3" t="str">
        <f t="shared" si="55"/>
        <v>daily_goal_crown_jump_out</v>
      </c>
      <c r="C508" s="3" t="s">
        <v>1484</v>
      </c>
      <c r="D508" s="3" t="str">
        <f t="shared" si="56"/>
        <v>皇冠跳入到进度条上</v>
      </c>
      <c r="E508" s="3" t="str">
        <f t="shared" si="57"/>
        <v/>
      </c>
      <c r="F508" s="3" t="str">
        <f t="shared" si="58"/>
        <v>&lt;Sound Type="daily_goal_crown_jump_out" Storage="Remote" Dec="皇冠跳入到进度条上"&gt;</v>
      </c>
      <c r="G508" s="3" t="s">
        <v>1866</v>
      </c>
    </row>
    <row r="509" spans="1:7">
      <c r="A509" s="1" t="str">
        <f t="shared" si="60"/>
        <v>2</v>
      </c>
      <c r="B509" s="3" t="str">
        <f t="shared" si="55"/>
        <v/>
      </c>
      <c r="C509" s="3" t="s">
        <v>1484</v>
      </c>
      <c r="D509" s="3" t="str">
        <f t="shared" si="56"/>
        <v/>
      </c>
      <c r="E509" s="3" t="str">
        <f t="shared" si="57"/>
        <v>daily_goal_crown_jump_out</v>
      </c>
      <c r="F509" s="3" t="str">
        <f t="shared" si="58"/>
        <v xml:space="preserve">  &lt;Clip SoundPath="daily_goal_crown_jump_out" /&gt;</v>
      </c>
      <c r="G509" s="3" t="s">
        <v>1867</v>
      </c>
    </row>
    <row r="510" spans="1:7">
      <c r="A510" s="1" t="str">
        <f t="shared" si="60"/>
        <v>3</v>
      </c>
      <c r="B510" s="3" t="str">
        <f t="shared" si="55"/>
        <v/>
      </c>
      <c r="C510" s="3" t="s">
        <v>1484</v>
      </c>
      <c r="D510" s="3" t="str">
        <f t="shared" si="56"/>
        <v/>
      </c>
      <c r="E510" s="3" t="str">
        <f t="shared" si="57"/>
        <v/>
      </c>
      <c r="F510" s="3" t="str">
        <f t="shared" si="58"/>
        <v>&lt;/Sound&gt;</v>
      </c>
      <c r="G510" s="3" t="s">
        <v>1488</v>
      </c>
    </row>
    <row r="511" spans="1:7">
      <c r="A511" s="1" t="str">
        <f t="shared" si="60"/>
        <v>1</v>
      </c>
      <c r="B511" s="3" t="str">
        <f t="shared" si="55"/>
        <v>daily_goal_progress_node_active_1</v>
      </c>
      <c r="C511" s="3" t="s">
        <v>1484</v>
      </c>
      <c r="D511" s="3" t="str">
        <f t="shared" si="56"/>
        <v>进度条第1个节点点亮</v>
      </c>
      <c r="E511" s="3" t="str">
        <f t="shared" si="57"/>
        <v/>
      </c>
      <c r="F511" s="3" t="str">
        <f t="shared" si="58"/>
        <v>&lt;Sound Type="daily_goal_progress_node_active_1" Storage="Remote" Dec="进度条第1个节点点亮"&gt;</v>
      </c>
      <c r="G511" s="3" t="s">
        <v>1868</v>
      </c>
    </row>
    <row r="512" spans="1:7">
      <c r="A512" s="1" t="str">
        <f t="shared" si="60"/>
        <v>2</v>
      </c>
      <c r="B512" s="3" t="str">
        <f t="shared" si="55"/>
        <v/>
      </c>
      <c r="C512" s="3" t="s">
        <v>1484</v>
      </c>
      <c r="D512" s="3" t="str">
        <f t="shared" si="56"/>
        <v/>
      </c>
      <c r="E512" s="3" t="str">
        <f t="shared" si="57"/>
        <v>daily_goal_progress_node_active_1</v>
      </c>
      <c r="F512" s="3" t="str">
        <f t="shared" si="58"/>
        <v xml:space="preserve">  &lt;Clip SoundPath="daily_goal_progress_node_active_1" /&gt;</v>
      </c>
      <c r="G512" s="3" t="s">
        <v>1869</v>
      </c>
    </row>
    <row r="513" spans="1:7">
      <c r="A513" s="1" t="str">
        <f t="shared" si="60"/>
        <v>3</v>
      </c>
      <c r="B513" s="3" t="str">
        <f t="shared" si="55"/>
        <v/>
      </c>
      <c r="C513" s="3" t="s">
        <v>1484</v>
      </c>
      <c r="D513" s="3" t="str">
        <f t="shared" si="56"/>
        <v/>
      </c>
      <c r="E513" s="3" t="str">
        <f t="shared" si="57"/>
        <v/>
      </c>
      <c r="F513" s="3" t="str">
        <f t="shared" si="58"/>
        <v>&lt;/Sound&gt;</v>
      </c>
      <c r="G513" s="3" t="s">
        <v>1488</v>
      </c>
    </row>
    <row r="514" spans="1:7">
      <c r="A514" s="1" t="str">
        <f t="shared" si="60"/>
        <v>1</v>
      </c>
      <c r="B514" s="3" t="str">
        <f t="shared" si="55"/>
        <v>daily_goal_progress_node_active_2</v>
      </c>
      <c r="C514" s="3" t="s">
        <v>1484</v>
      </c>
      <c r="D514" s="3" t="str">
        <f t="shared" si="56"/>
        <v>进度条第2个节点点亮</v>
      </c>
      <c r="E514" s="3" t="str">
        <f t="shared" si="57"/>
        <v/>
      </c>
      <c r="F514" s="3" t="str">
        <f t="shared" si="58"/>
        <v>&lt;Sound Type="daily_goal_progress_node_active_2" Storage="Remote" Dec="进度条第2个节点点亮"&gt;</v>
      </c>
      <c r="G514" s="3" t="s">
        <v>1870</v>
      </c>
    </row>
    <row r="515" spans="1:7">
      <c r="A515" s="1" t="str">
        <f t="shared" si="60"/>
        <v>2</v>
      </c>
      <c r="B515" s="3" t="str">
        <f t="shared" si="55"/>
        <v/>
      </c>
      <c r="C515" s="3" t="s">
        <v>1484</v>
      </c>
      <c r="D515" s="3" t="str">
        <f t="shared" si="56"/>
        <v/>
      </c>
      <c r="E515" s="3" t="str">
        <f t="shared" si="57"/>
        <v>daily_goal_progress_node_active_2</v>
      </c>
      <c r="F515" s="3" t="str">
        <f t="shared" si="58"/>
        <v xml:space="preserve">  &lt;Clip SoundPath="daily_goal_progress_node_active_2" /&gt;</v>
      </c>
      <c r="G515" s="3" t="s">
        <v>1871</v>
      </c>
    </row>
    <row r="516" spans="1:7">
      <c r="A516" s="1" t="str">
        <f t="shared" si="60"/>
        <v>3</v>
      </c>
      <c r="B516" s="3" t="str">
        <f t="shared" si="55"/>
        <v/>
      </c>
      <c r="C516" s="3" t="s">
        <v>1484</v>
      </c>
      <c r="D516" s="3" t="str">
        <f t="shared" si="56"/>
        <v/>
      </c>
      <c r="E516" s="3" t="str">
        <f t="shared" si="57"/>
        <v/>
      </c>
      <c r="F516" s="3" t="str">
        <f t="shared" si="58"/>
        <v>&lt;/Sound&gt;</v>
      </c>
      <c r="G516" s="3" t="s">
        <v>1488</v>
      </c>
    </row>
    <row r="517" spans="1:7">
      <c r="A517" s="1" t="str">
        <f t="shared" si="60"/>
        <v>1</v>
      </c>
      <c r="B517" s="3" t="str">
        <f t="shared" si="55"/>
        <v>daily_goal_progress_node_active_3</v>
      </c>
      <c r="C517" s="3" t="s">
        <v>1484</v>
      </c>
      <c r="D517" s="3" t="str">
        <f t="shared" si="56"/>
        <v>进度条第3个节点点亮</v>
      </c>
      <c r="E517" s="3" t="str">
        <f t="shared" si="57"/>
        <v/>
      </c>
      <c r="F517" s="3" t="str">
        <f t="shared" si="58"/>
        <v>&lt;Sound Type="daily_goal_progress_node_active_3" Storage="Remote" Dec="进度条第3个节点点亮"&gt;</v>
      </c>
      <c r="G517" s="3" t="s">
        <v>1872</v>
      </c>
    </row>
    <row r="518" spans="1:7">
      <c r="A518" s="1" t="str">
        <f t="shared" si="60"/>
        <v>2</v>
      </c>
      <c r="B518" s="3" t="str">
        <f t="shared" si="55"/>
        <v/>
      </c>
      <c r="C518" s="3" t="s">
        <v>1484</v>
      </c>
      <c r="D518" s="3" t="str">
        <f t="shared" si="56"/>
        <v/>
      </c>
      <c r="E518" s="3" t="str">
        <f t="shared" si="57"/>
        <v>daily_goal_progress_node_active_3</v>
      </c>
      <c r="F518" s="3" t="str">
        <f t="shared" si="58"/>
        <v xml:space="preserve">  &lt;Clip SoundPath="daily_goal_progress_node_active_3" /&gt;</v>
      </c>
      <c r="G518" s="3" t="s">
        <v>1873</v>
      </c>
    </row>
    <row r="519" spans="1:7">
      <c r="A519" s="1" t="str">
        <f t="shared" si="60"/>
        <v>3</v>
      </c>
      <c r="B519" s="3" t="str">
        <f t="shared" si="55"/>
        <v/>
      </c>
      <c r="C519" s="3" t="s">
        <v>1484</v>
      </c>
      <c r="D519" s="3" t="str">
        <f t="shared" si="56"/>
        <v/>
      </c>
      <c r="E519" s="3" t="str">
        <f t="shared" si="57"/>
        <v/>
      </c>
      <c r="F519" s="3" t="str">
        <f t="shared" si="58"/>
        <v>&lt;/Sound&gt;</v>
      </c>
      <c r="G519" s="3" t="s">
        <v>1488</v>
      </c>
    </row>
    <row r="520" spans="1:7">
      <c r="A520" s="1" t="str">
        <f t="shared" si="60"/>
        <v>1</v>
      </c>
      <c r="B520" s="3" t="str">
        <f t="shared" si="55"/>
        <v>daily_goal_crown_fly_in_shapeshift</v>
      </c>
      <c r="C520" s="3" t="s">
        <v>1484</v>
      </c>
      <c r="D520" s="3" t="str">
        <f t="shared" si="56"/>
        <v>dailygoal节点时皇冠飞入屏幕</v>
      </c>
      <c r="E520" s="3" t="str">
        <f t="shared" si="57"/>
        <v/>
      </c>
      <c r="F520" s="3" t="str">
        <f t="shared" si="58"/>
        <v>&lt;Sound Type="daily_goal_crown_fly_in_shapeshift" Storage="Remote" Dec="dailygoal节点时皇冠飞入屏幕"&gt;</v>
      </c>
      <c r="G520" s="3" t="s">
        <v>1874</v>
      </c>
    </row>
    <row r="521" spans="1:7">
      <c r="A521" s="1" t="str">
        <f t="shared" si="60"/>
        <v>2</v>
      </c>
      <c r="B521" s="3" t="str">
        <f t="shared" si="55"/>
        <v/>
      </c>
      <c r="C521" s="3" t="s">
        <v>1484</v>
      </c>
      <c r="D521" s="3" t="str">
        <f t="shared" si="56"/>
        <v/>
      </c>
      <c r="E521" s="3" t="str">
        <f t="shared" si="57"/>
        <v>daily_goal_crown_fly_in_shapeshift</v>
      </c>
      <c r="F521" s="3" t="str">
        <f t="shared" si="58"/>
        <v xml:space="preserve">  &lt;Clip SoundPath="daily_goal_crown_fly_in_shapeshift" /&gt;</v>
      </c>
      <c r="G521" s="3" t="s">
        <v>1875</v>
      </c>
    </row>
    <row r="522" spans="1:7">
      <c r="A522" s="1" t="str">
        <f t="shared" si="60"/>
        <v>3</v>
      </c>
      <c r="B522" s="3" t="str">
        <f t="shared" si="55"/>
        <v/>
      </c>
      <c r="C522" s="3" t="s">
        <v>1484</v>
      </c>
      <c r="D522" s="3" t="str">
        <f t="shared" si="56"/>
        <v/>
      </c>
      <c r="E522" s="3" t="str">
        <f t="shared" si="57"/>
        <v/>
      </c>
      <c r="F522" s="3" t="str">
        <f t="shared" si="58"/>
        <v>&lt;/Sound&gt;</v>
      </c>
      <c r="G522" s="3" t="s">
        <v>1488</v>
      </c>
    </row>
    <row r="523" spans="1:7">
      <c r="A523" s="1" t="str">
        <f t="shared" si="60"/>
        <v>1</v>
      </c>
      <c r="B523" s="3" t="str">
        <f t="shared" si="55"/>
        <v>daily_goal_crown_fly_out</v>
      </c>
      <c r="C523" s="3" t="s">
        <v>1484</v>
      </c>
      <c r="D523" s="3" t="str">
        <f t="shared" si="56"/>
        <v>dailygoal节点时皇冠飞出屏幕</v>
      </c>
      <c r="E523" s="3" t="str">
        <f t="shared" si="57"/>
        <v/>
      </c>
      <c r="F523" s="3" t="str">
        <f t="shared" si="58"/>
        <v>&lt;Sound Type="daily_goal_crown_fly_out" Storage="Remote" Dec="dailygoal节点时皇冠飞出屏幕"&gt;</v>
      </c>
      <c r="G523" s="3" t="s">
        <v>1876</v>
      </c>
    </row>
    <row r="524" spans="1:7">
      <c r="A524" s="1" t="str">
        <f t="shared" si="60"/>
        <v>2</v>
      </c>
      <c r="B524" s="3" t="str">
        <f t="shared" si="55"/>
        <v/>
      </c>
      <c r="C524" s="3" t="s">
        <v>1484</v>
      </c>
      <c r="D524" s="3" t="str">
        <f t="shared" si="56"/>
        <v/>
      </c>
      <c r="E524" s="3" t="str">
        <f t="shared" si="57"/>
        <v>daily_goal_crown_fly_out</v>
      </c>
      <c r="F524" s="3" t="str">
        <f t="shared" si="58"/>
        <v xml:space="preserve">  &lt;Clip SoundPath="daily_goal_crown_fly_out" /&gt;</v>
      </c>
      <c r="G524" s="3" t="s">
        <v>1877</v>
      </c>
    </row>
    <row r="525" spans="1:7">
      <c r="A525" s="1" t="str">
        <f t="shared" si="60"/>
        <v>3</v>
      </c>
      <c r="B525" s="3" t="str">
        <f t="shared" si="55"/>
        <v/>
      </c>
      <c r="C525" s="3" t="s">
        <v>1484</v>
      </c>
      <c r="D525" s="3" t="str">
        <f t="shared" si="56"/>
        <v/>
      </c>
      <c r="E525" s="3" t="str">
        <f t="shared" si="57"/>
        <v/>
      </c>
      <c r="F525" s="3" t="str">
        <f t="shared" si="58"/>
        <v>&lt;/Sound&gt;</v>
      </c>
      <c r="G525" s="3" t="s">
        <v>1488</v>
      </c>
    </row>
    <row r="526" spans="1:7">
      <c r="A526" s="1" t="str">
        <f t="shared" si="60"/>
        <v>1</v>
      </c>
      <c r="B526" s="3" t="str">
        <f t="shared" si="55"/>
        <v>daily_goal_claim_award</v>
      </c>
      <c r="C526" s="3" t="s">
        <v>1484</v>
      </c>
      <c r="D526" s="3" t="str">
        <f t="shared" si="56"/>
        <v>达成dailygoal30%，60%，100%时，奖励界面中点按钮后显示奖励内容时的配音</v>
      </c>
      <c r="E526" s="3" t="str">
        <f t="shared" si="57"/>
        <v/>
      </c>
      <c r="F526" s="3" t="str">
        <f t="shared" si="58"/>
        <v>&lt;Sound Type="daily_goal_claim_award" Storage="Remote" Dec="达成dailygoal30%，60%，100%时，奖励界面中点按钮后显示奖励内容时的配音"&gt;</v>
      </c>
      <c r="G526" s="3" t="s">
        <v>1878</v>
      </c>
    </row>
    <row r="527" spans="1:7">
      <c r="A527" s="1" t="str">
        <f t="shared" si="60"/>
        <v>2</v>
      </c>
      <c r="B527" s="3" t="str">
        <f t="shared" si="55"/>
        <v/>
      </c>
      <c r="C527" s="3" t="s">
        <v>1484</v>
      </c>
      <c r="D527" s="3" t="str">
        <f t="shared" si="56"/>
        <v/>
      </c>
      <c r="E527" s="3" t="str">
        <f t="shared" si="57"/>
        <v>daily_goal_claim_award</v>
      </c>
      <c r="F527" s="3" t="str">
        <f t="shared" si="58"/>
        <v xml:space="preserve">  &lt;Clip SoundPath="daily_goal_claim_award" /&gt;</v>
      </c>
      <c r="G527" s="3" t="s">
        <v>1879</v>
      </c>
    </row>
    <row r="528" spans="1:7">
      <c r="A528" s="1" t="str">
        <f t="shared" si="60"/>
        <v>3</v>
      </c>
      <c r="B528" s="3" t="str">
        <f t="shared" si="55"/>
        <v/>
      </c>
      <c r="C528" s="3" t="s">
        <v>1484</v>
      </c>
      <c r="D528" s="3" t="str">
        <f t="shared" si="56"/>
        <v/>
      </c>
      <c r="E528" s="3" t="str">
        <f t="shared" si="57"/>
        <v/>
      </c>
      <c r="F528" s="3" t="str">
        <f t="shared" si="58"/>
        <v>&lt;/Sound&gt;</v>
      </c>
      <c r="G528" s="3" t="s">
        <v>1488</v>
      </c>
    </row>
    <row r="529" spans="1:7">
      <c r="A529" s="1" t="str">
        <f t="shared" si="60"/>
        <v>1</v>
      </c>
      <c r="B529" s="3" t="str">
        <f t="shared" si="55"/>
        <v>daily_goal_milestone_01_crown_shapeshift</v>
      </c>
      <c r="C529" s="3" t="s">
        <v>1484</v>
      </c>
      <c r="D529" s="3" t="str">
        <f t="shared" si="56"/>
        <v>达成日目标30%皇冠变身</v>
      </c>
      <c r="E529" s="3" t="str">
        <f t="shared" si="57"/>
        <v/>
      </c>
      <c r="F529" s="3" t="str">
        <f t="shared" si="58"/>
        <v>&lt;Sound Type="daily_goal_milestone_01_crown_shapeshift" Storage="Remote" Dec="达成日目标30%皇冠变身"&gt;</v>
      </c>
      <c r="G529" s="3" t="s">
        <v>1880</v>
      </c>
    </row>
    <row r="530" spans="1:7">
      <c r="A530" s="1" t="str">
        <f t="shared" si="60"/>
        <v>2</v>
      </c>
      <c r="B530" s="3" t="str">
        <f t="shared" si="55"/>
        <v/>
      </c>
      <c r="C530" s="3" t="s">
        <v>1484</v>
      </c>
      <c r="D530" s="3" t="str">
        <f t="shared" si="56"/>
        <v/>
      </c>
      <c r="E530" s="3" t="str">
        <f t="shared" si="57"/>
        <v>daily_goal_crown_fly_in_shapeshift</v>
      </c>
      <c r="F530" s="3" t="str">
        <f t="shared" si="58"/>
        <v xml:space="preserve">  &lt;Clip SoundPath="daily_goal_crown_fly_in_shapeshift" /&gt;</v>
      </c>
      <c r="G530" s="3" t="s">
        <v>1875</v>
      </c>
    </row>
    <row r="531" spans="1:7">
      <c r="A531" s="1" t="str">
        <f t="shared" si="60"/>
        <v>3</v>
      </c>
      <c r="B531" s="3" t="str">
        <f t="shared" si="55"/>
        <v/>
      </c>
      <c r="C531" s="3" t="s">
        <v>1484</v>
      </c>
      <c r="D531" s="3" t="str">
        <f t="shared" si="56"/>
        <v/>
      </c>
      <c r="E531" s="3" t="str">
        <f t="shared" si="57"/>
        <v/>
      </c>
      <c r="F531" s="3" t="str">
        <f t="shared" si="58"/>
        <v>&lt;/Sound&gt;</v>
      </c>
      <c r="G531" s="3" t="s">
        <v>1488</v>
      </c>
    </row>
    <row r="532" spans="1:7">
      <c r="A532" s="1" t="str">
        <f t="shared" si="60"/>
        <v>1</v>
      </c>
      <c r="B532" s="3" t="str">
        <f t="shared" si="55"/>
        <v>daily_goal_milestone_02_crown_shapeshift</v>
      </c>
      <c r="C532" s="3" t="s">
        <v>1484</v>
      </c>
      <c r="D532" s="3" t="str">
        <f t="shared" si="56"/>
        <v>达成日目标60%皇冠变身</v>
      </c>
      <c r="E532" s="3" t="str">
        <f t="shared" si="57"/>
        <v/>
      </c>
      <c r="F532" s="3" t="str">
        <f t="shared" si="58"/>
        <v>&lt;Sound Type="daily_goal_milestone_02_crown_shapeshift" Storage="Remote" Dec="达成日目标60%皇冠变身"&gt;</v>
      </c>
      <c r="G532" s="3" t="s">
        <v>1881</v>
      </c>
    </row>
    <row r="533" spans="1:7">
      <c r="A533" s="1" t="str">
        <f t="shared" ref="A533:A552" si="61">IF(ISERROR(FIND("&lt;Sound",G533))=FALSE,"1",IF(ISERROR(FIND("&lt;Clip",G533))=FALSE,"2","3"))</f>
        <v>2</v>
      </c>
      <c r="B533" s="3" t="str">
        <f t="shared" si="55"/>
        <v/>
      </c>
      <c r="C533" s="3" t="s">
        <v>1484</v>
      </c>
      <c r="D533" s="3" t="str">
        <f t="shared" si="56"/>
        <v/>
      </c>
      <c r="E533" s="3" t="str">
        <f t="shared" si="57"/>
        <v>daily_goal_crown_fly_in_shapeshift</v>
      </c>
      <c r="F533" s="3" t="str">
        <f t="shared" si="58"/>
        <v xml:space="preserve">  &lt;Clip SoundPath="daily_goal_crown_fly_in_shapeshift" /&gt;</v>
      </c>
      <c r="G533" s="3" t="s">
        <v>1875</v>
      </c>
    </row>
    <row r="534" spans="1:7">
      <c r="A534" s="1" t="str">
        <f t="shared" si="61"/>
        <v>3</v>
      </c>
      <c r="B534" s="3" t="str">
        <f t="shared" si="55"/>
        <v/>
      </c>
      <c r="C534" s="3" t="s">
        <v>1484</v>
      </c>
      <c r="D534" s="3" t="str">
        <f t="shared" si="56"/>
        <v/>
      </c>
      <c r="E534" s="3" t="str">
        <f t="shared" si="57"/>
        <v/>
      </c>
      <c r="F534" s="3" t="str">
        <f t="shared" si="58"/>
        <v>&lt;/Sound&gt;</v>
      </c>
      <c r="G534" s="3" t="s">
        <v>1488</v>
      </c>
    </row>
    <row r="535" spans="1:7">
      <c r="A535" s="1" t="str">
        <f t="shared" si="61"/>
        <v>1</v>
      </c>
      <c r="B535" s="3" t="str">
        <f t="shared" si="55"/>
        <v>daily_goal_milestone_03_crown_shapeshift</v>
      </c>
      <c r="C535" s="3" t="s">
        <v>1484</v>
      </c>
      <c r="D535" s="3" t="str">
        <f t="shared" si="56"/>
        <v>达成日目标100%皇冠变身</v>
      </c>
      <c r="E535" s="3" t="str">
        <f t="shared" si="57"/>
        <v/>
      </c>
      <c r="F535" s="3" t="str">
        <f t="shared" si="58"/>
        <v>&lt;Sound Type="daily_goal_milestone_03_crown_shapeshift" Storage="Remote" Dec="达成日目标100%皇冠变身"&gt;</v>
      </c>
      <c r="G535" s="3" t="s">
        <v>1882</v>
      </c>
    </row>
    <row r="536" spans="1:7">
      <c r="A536" s="1" t="str">
        <f t="shared" si="61"/>
        <v>2</v>
      </c>
      <c r="B536" s="3" t="str">
        <f t="shared" si="55"/>
        <v/>
      </c>
      <c r="C536" s="3" t="s">
        <v>1484</v>
      </c>
      <c r="D536" s="3" t="str">
        <f t="shared" si="56"/>
        <v/>
      </c>
      <c r="E536" s="3" t="str">
        <f t="shared" si="57"/>
        <v>daily_goal_crown_fly_in_shapeshift</v>
      </c>
      <c r="F536" s="3" t="str">
        <f t="shared" si="58"/>
        <v xml:space="preserve">  &lt;Clip SoundPath="daily_goal_crown_fly_in_shapeshift" /&gt;</v>
      </c>
      <c r="G536" s="3" t="s">
        <v>1875</v>
      </c>
    </row>
    <row r="537" spans="1:7">
      <c r="A537" s="1" t="str">
        <f t="shared" si="61"/>
        <v>3</v>
      </c>
      <c r="B537" s="3" t="str">
        <f t="shared" si="55"/>
        <v/>
      </c>
      <c r="C537" s="3" t="s">
        <v>1484</v>
      </c>
      <c r="D537" s="3" t="str">
        <f t="shared" si="56"/>
        <v/>
      </c>
      <c r="E537" s="3" t="str">
        <f t="shared" si="57"/>
        <v/>
      </c>
      <c r="F537" s="3" t="str">
        <f t="shared" si="58"/>
        <v>&lt;/Sound&gt;</v>
      </c>
      <c r="G537" s="3" t="s">
        <v>1488</v>
      </c>
    </row>
    <row r="538" spans="1:7">
      <c r="A538" s="1" t="str">
        <f t="shared" si="61"/>
        <v>1</v>
      </c>
      <c r="B538" s="3" t="str">
        <f t="shared" si="55"/>
        <v>mission_complete_init</v>
      </c>
      <c r="C538" s="3" t="s">
        <v>1484</v>
      </c>
      <c r="D538" s="3" t="str">
        <f t="shared" si="56"/>
        <v>过关初始化，闪烁+文字</v>
      </c>
      <c r="E538" s="3" t="str">
        <f t="shared" si="57"/>
        <v/>
      </c>
      <c r="F538" s="3" t="str">
        <f t="shared" si="58"/>
        <v>&lt;Sound Type="mission_complete_init" Storage="Remote" Dec="过关初始化，闪烁+文字"&gt;</v>
      </c>
      <c r="G538" s="3" t="s">
        <v>1883</v>
      </c>
    </row>
    <row r="539" spans="1:7">
      <c r="A539" s="1" t="str">
        <f t="shared" si="61"/>
        <v>2</v>
      </c>
      <c r="B539" s="3" t="str">
        <f t="shared" si="55"/>
        <v/>
      </c>
      <c r="C539" s="3" t="s">
        <v>1484</v>
      </c>
      <c r="D539" s="3" t="str">
        <f t="shared" si="56"/>
        <v/>
      </c>
      <c r="E539" s="3" t="str">
        <f t="shared" si="57"/>
        <v>mission_complete_init</v>
      </c>
      <c r="F539" s="3" t="str">
        <f t="shared" si="58"/>
        <v xml:space="preserve">  &lt;Clip SoundPath="mission_complete_init" /&gt;</v>
      </c>
      <c r="G539" s="3" t="s">
        <v>1884</v>
      </c>
    </row>
    <row r="540" spans="1:7">
      <c r="A540" s="1" t="str">
        <f t="shared" si="61"/>
        <v>3</v>
      </c>
      <c r="B540" s="3" t="str">
        <f t="shared" si="55"/>
        <v/>
      </c>
      <c r="C540" s="3" t="s">
        <v>1484</v>
      </c>
      <c r="D540" s="3" t="str">
        <f t="shared" si="56"/>
        <v/>
      </c>
      <c r="E540" s="3" t="str">
        <f t="shared" si="57"/>
        <v/>
      </c>
      <c r="F540" s="3" t="str">
        <f t="shared" si="58"/>
        <v>&lt;/Sound&gt;</v>
      </c>
      <c r="G540" s="3" t="s">
        <v>1488</v>
      </c>
    </row>
    <row r="541" spans="1:7">
      <c r="A541" s="1" t="str">
        <f t="shared" si="61"/>
        <v>1</v>
      </c>
      <c r="B541" s="3" t="str">
        <f t="shared" si="55"/>
        <v>mission_complete_board_fly_in</v>
      </c>
      <c r="C541" s="3" t="s">
        <v>1484</v>
      </c>
      <c r="D541" s="3" t="str">
        <f t="shared" si="56"/>
        <v>结算面板飞入屏幕</v>
      </c>
      <c r="E541" s="3" t="str">
        <f t="shared" si="57"/>
        <v/>
      </c>
      <c r="F541" s="3" t="str">
        <f t="shared" si="58"/>
        <v>&lt;Sound Type="mission_complete_board_fly_in" Storage="Remote" Dec="结算面板飞入屏幕"&gt;</v>
      </c>
      <c r="G541" s="3" t="s">
        <v>1885</v>
      </c>
    </row>
    <row r="542" spans="1:7">
      <c r="A542" s="1" t="str">
        <f t="shared" si="61"/>
        <v>2</v>
      </c>
      <c r="B542" s="3" t="str">
        <f t="shared" si="55"/>
        <v/>
      </c>
      <c r="C542" s="3" t="s">
        <v>1484</v>
      </c>
      <c r="D542" s="3" t="str">
        <f t="shared" si="56"/>
        <v/>
      </c>
      <c r="E542" s="3" t="str">
        <f t="shared" si="57"/>
        <v>mission_complete_board_fly_in</v>
      </c>
      <c r="F542" s="3" t="str">
        <f t="shared" si="58"/>
        <v xml:space="preserve">  &lt;Clip SoundPath="mission_complete_board_fly_in" /&gt;</v>
      </c>
      <c r="G542" s="3" t="s">
        <v>1886</v>
      </c>
    </row>
    <row r="543" spans="1:7">
      <c r="A543" s="1" t="str">
        <f t="shared" si="61"/>
        <v>3</v>
      </c>
      <c r="B543" s="3" t="str">
        <f t="shared" si="55"/>
        <v/>
      </c>
      <c r="C543" s="3" t="s">
        <v>1484</v>
      </c>
      <c r="D543" s="3" t="str">
        <f t="shared" si="56"/>
        <v/>
      </c>
      <c r="E543" s="3" t="str">
        <f t="shared" si="57"/>
        <v/>
      </c>
      <c r="F543" s="3" t="str">
        <f t="shared" si="58"/>
        <v>&lt;/Sound&gt;</v>
      </c>
      <c r="G543" s="3" t="s">
        <v>1488</v>
      </c>
    </row>
    <row r="544" spans="1:7">
      <c r="A544" s="1" t="str">
        <f t="shared" si="61"/>
        <v>1</v>
      </c>
      <c r="B544" s="3" t="str">
        <f t="shared" si="55"/>
        <v>mission_complete_board_fly_out</v>
      </c>
      <c r="C544" s="3" t="s">
        <v>1484</v>
      </c>
      <c r="D544" s="3" t="str">
        <f t="shared" si="56"/>
        <v>结算面板飞出屏幕</v>
      </c>
      <c r="E544" s="3" t="str">
        <f t="shared" si="57"/>
        <v/>
      </c>
      <c r="F544" s="3" t="str">
        <f t="shared" si="58"/>
        <v>&lt;Sound Type="mission_complete_board_fly_out" Storage="Remote" Dec="结算面板飞出屏幕"&gt;</v>
      </c>
      <c r="G544" s="3" t="s">
        <v>1887</v>
      </c>
    </row>
    <row r="545" spans="1:7">
      <c r="A545" s="1" t="str">
        <f t="shared" si="61"/>
        <v>2</v>
      </c>
      <c r="B545" s="3" t="str">
        <f t="shared" si="55"/>
        <v/>
      </c>
      <c r="C545" s="3" t="s">
        <v>1484</v>
      </c>
      <c r="D545" s="3" t="str">
        <f t="shared" si="56"/>
        <v/>
      </c>
      <c r="E545" s="3" t="str">
        <f t="shared" si="57"/>
        <v>mission_complete_board_fly_in</v>
      </c>
      <c r="F545" s="3" t="str">
        <f t="shared" si="58"/>
        <v xml:space="preserve">  &lt;Clip SoundPath="mission_complete_board_fly_in" /&gt;</v>
      </c>
      <c r="G545" s="3" t="s">
        <v>1886</v>
      </c>
    </row>
    <row r="546" spans="1:7">
      <c r="A546" s="1" t="str">
        <f t="shared" si="61"/>
        <v>3</v>
      </c>
      <c r="B546" s="3" t="str">
        <f t="shared" si="55"/>
        <v/>
      </c>
      <c r="C546" s="3" t="s">
        <v>1484</v>
      </c>
      <c r="D546" s="3" t="str">
        <f t="shared" si="56"/>
        <v/>
      </c>
      <c r="E546" s="3" t="str">
        <f t="shared" si="57"/>
        <v/>
      </c>
      <c r="F546" s="3" t="str">
        <f t="shared" si="58"/>
        <v>&lt;/Sound&gt;</v>
      </c>
      <c r="G546" s="3" t="s">
        <v>1488</v>
      </c>
    </row>
    <row r="547" spans="1:7">
      <c r="A547" s="1" t="str">
        <f t="shared" si="61"/>
        <v>1</v>
      </c>
      <c r="B547" s="3" t="str">
        <f t="shared" ref="B547:B598" si="62">IF(ISERROR(FIND("&lt;Sound",G547))=FALSE,MID(G547,FIND("Type=""",G547)+6,IF(ISERROR(FIND("Des=",G547))=FALSE,FIND("Des=",G547),FIND("""&gt;",G547))-FIND("Type=""",G547)-IF(ISERROR(FIND("Des=",G547))=FALSE,8,6)),"")</f>
        <v>mission_locked</v>
      </c>
      <c r="C547" s="3" t="s">
        <v>1484</v>
      </c>
      <c r="D547" s="3" t="str">
        <f t="shared" ref="D547:D598" si="63">IF(ISERROR(FIND("Des=",G547))=FALSE,MID(G547,FIND("Des=""",G547)+5,FIND("""&gt;",G547)-FIND("Des=""",G547)-5),"")</f>
        <v>进入未解锁的关卡，锁跳动，提示未解锁</v>
      </c>
      <c r="E547" s="3" t="str">
        <f t="shared" ref="E547:E598" si="64">IF(ISERROR(FIND("&lt;Clip",G547))=FALSE,MID(G547,FIND("SoundPath=""",G547)+11,FIND(""" /&gt;",G547)-FIND("SoundPath=""",G547)-11),"")</f>
        <v/>
      </c>
      <c r="F547" s="3" t="str">
        <f t="shared" ref="F547:F598" si="65">IF(A547="1","&lt;Sound Type="""&amp;B547&amp;""" Storage="""&amp;C547&amp;""" Dec="""&amp;D547&amp;"""&gt;",IF(A547="2","  &lt;Clip SoundPath="""&amp;E547&amp;""" /&gt;",IF(A547="3",G547,"")))</f>
        <v>&lt;Sound Type="mission_locked" Storage="Remote" Dec="进入未解锁的关卡，锁跳动，提示未解锁"&gt;</v>
      </c>
      <c r="G547" s="3" t="s">
        <v>1888</v>
      </c>
    </row>
    <row r="548" spans="1:7">
      <c r="A548" s="1" t="str">
        <f t="shared" si="61"/>
        <v>2</v>
      </c>
      <c r="B548" s="3" t="str">
        <f t="shared" si="62"/>
        <v/>
      </c>
      <c r="C548" s="3" t="s">
        <v>1484</v>
      </c>
      <c r="D548" s="3" t="str">
        <f t="shared" si="63"/>
        <v/>
      </c>
      <c r="E548" s="3" t="str">
        <f t="shared" si="64"/>
        <v>mission_locked</v>
      </c>
      <c r="F548" s="3" t="str">
        <f t="shared" si="65"/>
        <v xml:space="preserve">  &lt;Clip SoundPath="mission_locked" /&gt;</v>
      </c>
      <c r="G548" s="3" t="s">
        <v>1889</v>
      </c>
    </row>
    <row r="549" spans="1:7">
      <c r="A549" s="1" t="str">
        <f t="shared" si="61"/>
        <v>3</v>
      </c>
      <c r="B549" s="3" t="str">
        <f t="shared" si="62"/>
        <v/>
      </c>
      <c r="C549" s="3" t="s">
        <v>1484</v>
      </c>
      <c r="D549" s="3" t="str">
        <f t="shared" si="63"/>
        <v/>
      </c>
      <c r="E549" s="3" t="str">
        <f t="shared" si="64"/>
        <v/>
      </c>
      <c r="F549" s="3" t="str">
        <f t="shared" si="65"/>
        <v>&lt;/Sound&gt;</v>
      </c>
      <c r="G549" s="3" t="s">
        <v>1488</v>
      </c>
    </row>
    <row r="550" spans="1:7">
      <c r="A550" s="1" t="str">
        <f t="shared" si="61"/>
        <v>1</v>
      </c>
      <c r="B550" s="3" t="str">
        <f t="shared" si="62"/>
        <v>mission_unlock_action</v>
      </c>
      <c r="C550" s="3" t="s">
        <v>1484</v>
      </c>
      <c r="D550" s="3" t="str">
        <f t="shared" si="63"/>
        <v>关卡锁打开</v>
      </c>
      <c r="E550" s="3" t="str">
        <f t="shared" si="64"/>
        <v/>
      </c>
      <c r="F550" s="3" t="str">
        <f t="shared" si="65"/>
        <v>&lt;Sound Type="mission_unlock_action" Storage="Remote" Dec="关卡锁打开"&gt;</v>
      </c>
      <c r="G550" s="3" t="s">
        <v>1890</v>
      </c>
    </row>
    <row r="551" spans="1:7">
      <c r="A551" s="1" t="str">
        <f t="shared" si="61"/>
        <v>2</v>
      </c>
      <c r="B551" s="3" t="str">
        <f t="shared" si="62"/>
        <v/>
      </c>
      <c r="C551" s="3" t="s">
        <v>1484</v>
      </c>
      <c r="D551" s="3" t="str">
        <f t="shared" si="63"/>
        <v/>
      </c>
      <c r="E551" s="3" t="str">
        <f t="shared" si="64"/>
        <v>mission_unlock_action</v>
      </c>
      <c r="F551" s="3" t="str">
        <f t="shared" si="65"/>
        <v xml:space="preserve">  &lt;Clip SoundPath="mission_unlock_action" /&gt;</v>
      </c>
      <c r="G551" s="3" t="s">
        <v>1891</v>
      </c>
    </row>
    <row r="552" spans="1:7">
      <c r="A552" s="1" t="str">
        <f t="shared" si="61"/>
        <v>3</v>
      </c>
      <c r="B552" s="3" t="str">
        <f t="shared" si="62"/>
        <v/>
      </c>
      <c r="C552" s="3" t="s">
        <v>1484</v>
      </c>
      <c r="D552" s="3" t="str">
        <f t="shared" si="63"/>
        <v/>
      </c>
      <c r="E552" s="3" t="str">
        <f t="shared" si="64"/>
        <v/>
      </c>
      <c r="F552" s="3" t="str">
        <f t="shared" si="65"/>
        <v>&lt;/Sound&gt;</v>
      </c>
      <c r="G552" s="3" t="s">
        <v>1488</v>
      </c>
    </row>
    <row r="553" spans="1:7">
      <c r="A553" s="1" t="str">
        <f t="shared" ref="A553:A554" si="66">IF(ISERROR(FIND("&lt;Sound",G553))=FALSE,"1",IF(ISERROR(FIND("&lt;Clip",G553))=FALSE,"2","3"))</f>
        <v>3</v>
      </c>
      <c r="B553" s="3" t="str">
        <f t="shared" si="62"/>
        <v/>
      </c>
      <c r="C553" s="3" t="s">
        <v>1484</v>
      </c>
      <c r="D553" s="3" t="str">
        <f t="shared" si="63"/>
        <v/>
      </c>
      <c r="E553" s="3" t="str">
        <f t="shared" si="64"/>
        <v/>
      </c>
      <c r="F553" s="3" t="str">
        <f t="shared" si="65"/>
        <v>&lt;!--========系统音效========--&gt;</v>
      </c>
      <c r="G553" s="3" t="s">
        <v>1892</v>
      </c>
    </row>
    <row r="554" spans="1:7">
      <c r="A554" s="1" t="str">
        <f t="shared" si="66"/>
        <v>1</v>
      </c>
      <c r="B554" s="3" t="str">
        <f t="shared" si="62"/>
        <v>system_charging_start</v>
      </c>
      <c r="C554" s="3" t="s">
        <v>1484</v>
      </c>
      <c r="D554" s="3" t="str">
        <f t="shared" si="63"/>
        <v>进入充电状态</v>
      </c>
      <c r="E554" s="3" t="str">
        <f t="shared" si="64"/>
        <v/>
      </c>
      <c r="F554" s="3" t="str">
        <f t="shared" si="65"/>
        <v>&lt;Sound Type="system_charging_start" Storage="Remote" Dec="进入充电状态"&gt;</v>
      </c>
      <c r="G554" s="3" t="s">
        <v>1893</v>
      </c>
    </row>
    <row r="555" spans="1:7">
      <c r="A555" s="1" t="str">
        <f t="shared" ref="A555:A586" si="67">IF(ISERROR(FIND("&lt;Sound",G555))=FALSE,"1",IF(ISERROR(FIND("&lt;Clip",G555))=FALSE,"2","3"))</f>
        <v>2</v>
      </c>
      <c r="B555" s="3" t="str">
        <f t="shared" si="62"/>
        <v/>
      </c>
      <c r="C555" s="3" t="s">
        <v>1484</v>
      </c>
      <c r="D555" s="3" t="str">
        <f t="shared" si="63"/>
        <v/>
      </c>
      <c r="E555" s="3" t="str">
        <f t="shared" si="64"/>
        <v>system_charging_start</v>
      </c>
      <c r="F555" s="3" t="str">
        <f t="shared" si="65"/>
        <v xml:space="preserve">  &lt;Clip SoundPath="system_charging_start" /&gt;</v>
      </c>
      <c r="G555" s="3" t="s">
        <v>1894</v>
      </c>
    </row>
    <row r="556" spans="1:7">
      <c r="A556" s="1" t="str">
        <f t="shared" si="67"/>
        <v>3</v>
      </c>
      <c r="B556" s="3" t="str">
        <f t="shared" si="62"/>
        <v/>
      </c>
      <c r="C556" s="3" t="s">
        <v>1484</v>
      </c>
      <c r="D556" s="3" t="str">
        <f t="shared" si="63"/>
        <v/>
      </c>
      <c r="E556" s="3" t="str">
        <f t="shared" si="64"/>
        <v/>
      </c>
      <c r="F556" s="3" t="str">
        <f t="shared" si="65"/>
        <v>&lt;/Sound&gt;</v>
      </c>
      <c r="G556" s="3" t="s">
        <v>1488</v>
      </c>
    </row>
    <row r="557" spans="1:7">
      <c r="A557" s="1" t="str">
        <f t="shared" si="67"/>
        <v>1</v>
      </c>
      <c r="B557" s="3" t="str">
        <f t="shared" si="62"/>
        <v>system_charging_low_battery_in</v>
      </c>
      <c r="C557" s="3" t="s">
        <v>1484</v>
      </c>
      <c r="D557" s="3" t="str">
        <f t="shared" si="63"/>
        <v>低电量救护车进入</v>
      </c>
      <c r="E557" s="3" t="str">
        <f t="shared" si="64"/>
        <v/>
      </c>
      <c r="F557" s="3" t="str">
        <f t="shared" si="65"/>
        <v>&lt;Sound Type="system_charging_low_battery_in" Storage="Remote" Dec="低电量救护车进入"&gt;</v>
      </c>
      <c r="G557" s="3" t="s">
        <v>1895</v>
      </c>
    </row>
    <row r="558" spans="1:7">
      <c r="A558" s="1" t="str">
        <f t="shared" si="67"/>
        <v>2</v>
      </c>
      <c r="B558" s="3" t="str">
        <f t="shared" si="62"/>
        <v/>
      </c>
      <c r="C558" s="3" t="s">
        <v>1484</v>
      </c>
      <c r="D558" s="3" t="str">
        <f t="shared" si="63"/>
        <v/>
      </c>
      <c r="E558" s="3" t="str">
        <f t="shared" si="64"/>
        <v>system_charging_low_battery_in</v>
      </c>
      <c r="F558" s="3" t="str">
        <f t="shared" si="65"/>
        <v xml:space="preserve">  &lt;Clip SoundPath="system_charging_low_battery_in" /&gt;</v>
      </c>
      <c r="G558" s="3" t="s">
        <v>1896</v>
      </c>
    </row>
    <row r="559" spans="1:7">
      <c r="A559" s="1" t="str">
        <f t="shared" si="67"/>
        <v>3</v>
      </c>
      <c r="B559" s="3" t="str">
        <f t="shared" si="62"/>
        <v/>
      </c>
      <c r="C559" s="3" t="s">
        <v>1484</v>
      </c>
      <c r="D559" s="3" t="str">
        <f t="shared" si="63"/>
        <v/>
      </c>
      <c r="E559" s="3" t="str">
        <f t="shared" si="64"/>
        <v/>
      </c>
      <c r="F559" s="3" t="str">
        <f t="shared" si="65"/>
        <v>&lt;/Sound&gt;</v>
      </c>
      <c r="G559" s="3" t="s">
        <v>1488</v>
      </c>
    </row>
    <row r="560" spans="1:7">
      <c r="A560" s="1" t="str">
        <f t="shared" si="67"/>
        <v>1</v>
      </c>
      <c r="B560" s="3" t="str">
        <f t="shared" si="62"/>
        <v>system_charging_low_battery_out</v>
      </c>
      <c r="C560" s="3" t="s">
        <v>1484</v>
      </c>
      <c r="D560" s="3" t="str">
        <f t="shared" si="63"/>
        <v>电量符号缩小到右下角</v>
      </c>
      <c r="E560" s="3" t="str">
        <f t="shared" si="64"/>
        <v/>
      </c>
      <c r="F560" s="3" t="str">
        <f t="shared" si="65"/>
        <v>&lt;Sound Type="system_charging_low_battery_out" Storage="Remote" Dec="电量符号缩小到右下角"&gt;</v>
      </c>
      <c r="G560" s="3" t="s">
        <v>1897</v>
      </c>
    </row>
    <row r="561" spans="1:7">
      <c r="A561" s="1" t="str">
        <f t="shared" si="67"/>
        <v>2</v>
      </c>
      <c r="B561" s="3" t="str">
        <f t="shared" si="62"/>
        <v/>
      </c>
      <c r="C561" s="3" t="s">
        <v>1484</v>
      </c>
      <c r="D561" s="3" t="str">
        <f t="shared" si="63"/>
        <v/>
      </c>
      <c r="E561" s="3" t="str">
        <f t="shared" si="64"/>
        <v>system_charging_low_battery_out</v>
      </c>
      <c r="F561" s="3" t="str">
        <f t="shared" si="65"/>
        <v xml:space="preserve">  &lt;Clip SoundPath="system_charging_low_battery_out" /&gt;</v>
      </c>
      <c r="G561" s="3" t="s">
        <v>1898</v>
      </c>
    </row>
    <row r="562" spans="1:7">
      <c r="A562" s="1" t="str">
        <f t="shared" si="67"/>
        <v>3</v>
      </c>
      <c r="B562" s="3" t="str">
        <f t="shared" si="62"/>
        <v/>
      </c>
      <c r="C562" s="3" t="s">
        <v>1484</v>
      </c>
      <c r="D562" s="3" t="str">
        <f t="shared" si="63"/>
        <v/>
      </c>
      <c r="E562" s="3" t="str">
        <f t="shared" si="64"/>
        <v/>
      </c>
      <c r="F562" s="3" t="str">
        <f t="shared" si="65"/>
        <v>&lt;/Sound&gt;</v>
      </c>
      <c r="G562" s="3" t="s">
        <v>1488</v>
      </c>
    </row>
    <row r="563" spans="1:7">
      <c r="A563" s="1" t="str">
        <f t="shared" si="67"/>
        <v>1</v>
      </c>
      <c r="B563" s="3" t="str">
        <f t="shared" si="62"/>
        <v>system_button_click</v>
      </c>
      <c r="C563" s="3" t="s">
        <v>1484</v>
      </c>
      <c r="D563" s="3" t="str">
        <f t="shared" si="63"/>
        <v>点击按钮</v>
      </c>
      <c r="E563" s="3" t="str">
        <f t="shared" si="64"/>
        <v/>
      </c>
      <c r="F563" s="3" t="str">
        <f t="shared" si="65"/>
        <v>&lt;Sound Type="system_button_click" Storage="Remote" Dec="点击按钮"&gt;</v>
      </c>
      <c r="G563" s="3" t="s">
        <v>1899</v>
      </c>
    </row>
    <row r="564" spans="1:7">
      <c r="A564" s="1" t="str">
        <f t="shared" si="67"/>
        <v>2</v>
      </c>
      <c r="B564" s="3" t="str">
        <f t="shared" si="62"/>
        <v/>
      </c>
      <c r="C564" s="3" t="s">
        <v>1484</v>
      </c>
      <c r="D564" s="3" t="str">
        <f t="shared" si="63"/>
        <v/>
      </c>
      <c r="E564" s="3" t="str">
        <f t="shared" si="64"/>
        <v>system_button_click_01</v>
      </c>
      <c r="F564" s="3" t="str">
        <f t="shared" si="65"/>
        <v xml:space="preserve">  &lt;Clip SoundPath="system_button_click_01" /&gt;</v>
      </c>
      <c r="G564" s="3" t="s">
        <v>1900</v>
      </c>
    </row>
    <row r="565" spans="1:7">
      <c r="A565" s="1" t="str">
        <f t="shared" si="67"/>
        <v>3</v>
      </c>
      <c r="B565" s="3" t="str">
        <f t="shared" si="62"/>
        <v/>
      </c>
      <c r="C565" s="3" t="s">
        <v>1484</v>
      </c>
      <c r="D565" s="3" t="str">
        <f t="shared" si="63"/>
        <v/>
      </c>
      <c r="E565" s="3" t="str">
        <f t="shared" si="64"/>
        <v/>
      </c>
      <c r="F565" s="3" t="str">
        <f t="shared" si="65"/>
        <v>&lt;/Sound&gt;</v>
      </c>
      <c r="G565" s="3" t="s">
        <v>1488</v>
      </c>
    </row>
    <row r="566" spans="1:7">
      <c r="A566" s="1" t="str">
        <f t="shared" si="67"/>
        <v>1</v>
      </c>
      <c r="B566" s="3" t="str">
        <f t="shared" si="62"/>
        <v>popup_alarm_sync</v>
      </c>
      <c r="C566" s="3" t="s">
        <v>1484</v>
      </c>
      <c r="D566" s="3" t="str">
        <f t="shared" si="63"/>
        <v>闹钟设置已在水杯生效</v>
      </c>
      <c r="E566" s="3" t="str">
        <f t="shared" si="64"/>
        <v/>
      </c>
      <c r="F566" s="3" t="str">
        <f t="shared" si="65"/>
        <v>&lt;Sound Type="popup_alarm_sync" Storage="Remote" Dec="闹钟设置已在水杯生效"&gt;</v>
      </c>
      <c r="G566" s="3" t="s">
        <v>1901</v>
      </c>
    </row>
    <row r="567" spans="1:7">
      <c r="A567" s="1" t="str">
        <f t="shared" si="67"/>
        <v>2</v>
      </c>
      <c r="B567" s="3" t="str">
        <f t="shared" si="62"/>
        <v/>
      </c>
      <c r="C567" s="3" t="s">
        <v>1484</v>
      </c>
      <c r="D567" s="3" t="str">
        <f t="shared" si="63"/>
        <v/>
      </c>
      <c r="E567" s="3" t="str">
        <f t="shared" si="64"/>
        <v>popup_alarm_sync</v>
      </c>
      <c r="F567" s="3" t="str">
        <f t="shared" si="65"/>
        <v xml:space="preserve">  &lt;Clip SoundPath="popup_alarm_sync" /&gt;</v>
      </c>
      <c r="G567" s="3" t="s">
        <v>1902</v>
      </c>
    </row>
    <row r="568" spans="1:7">
      <c r="A568" s="1" t="str">
        <f t="shared" si="67"/>
        <v>3</v>
      </c>
      <c r="B568" s="3" t="str">
        <f t="shared" si="62"/>
        <v/>
      </c>
      <c r="C568" s="3" t="s">
        <v>1484</v>
      </c>
      <c r="D568" s="3" t="str">
        <f t="shared" si="63"/>
        <v/>
      </c>
      <c r="E568" s="3" t="str">
        <f t="shared" si="64"/>
        <v/>
      </c>
      <c r="F568" s="3" t="str">
        <f t="shared" si="65"/>
        <v>&lt;/Sound&gt;</v>
      </c>
      <c r="G568" s="3" t="s">
        <v>1488</v>
      </c>
    </row>
    <row r="569" spans="1:7">
      <c r="A569" s="1" t="str">
        <f t="shared" si="67"/>
        <v>1</v>
      </c>
      <c r="B569" s="3" t="str">
        <f t="shared" si="62"/>
        <v>popup_dailygoal_sync</v>
      </c>
      <c r="C569" s="3" t="s">
        <v>1484</v>
      </c>
      <c r="D569" s="3" t="str">
        <f t="shared" si="63"/>
        <v>饮水目标更改已在水杯生效</v>
      </c>
      <c r="E569" s="3" t="str">
        <f t="shared" si="64"/>
        <v/>
      </c>
      <c r="F569" s="3" t="str">
        <f t="shared" si="65"/>
        <v>&lt;Sound Type="popup_dailygoal_sync" Storage="Remote" Dec="饮水目标更改已在水杯生效"&gt;</v>
      </c>
      <c r="G569" s="3" t="s">
        <v>1903</v>
      </c>
    </row>
    <row r="570" spans="1:7">
      <c r="A570" s="1" t="str">
        <f t="shared" si="67"/>
        <v>2</v>
      </c>
      <c r="B570" s="3" t="str">
        <f t="shared" si="62"/>
        <v/>
      </c>
      <c r="C570" s="3" t="s">
        <v>1484</v>
      </c>
      <c r="D570" s="3" t="str">
        <f t="shared" si="63"/>
        <v/>
      </c>
      <c r="E570" s="3" t="str">
        <f t="shared" si="64"/>
        <v>popup_dailygoal_sync</v>
      </c>
      <c r="F570" s="3" t="str">
        <f t="shared" si="65"/>
        <v xml:space="preserve">  &lt;Clip SoundPath="popup_dailygoal_sync" /&gt;</v>
      </c>
      <c r="G570" s="3" t="s">
        <v>1904</v>
      </c>
    </row>
    <row r="571" spans="1:7">
      <c r="A571" s="1" t="str">
        <f t="shared" si="67"/>
        <v>3</v>
      </c>
      <c r="B571" s="3" t="str">
        <f t="shared" si="62"/>
        <v/>
      </c>
      <c r="C571" s="3" t="s">
        <v>1484</v>
      </c>
      <c r="D571" s="3" t="str">
        <f t="shared" si="63"/>
        <v/>
      </c>
      <c r="E571" s="3" t="str">
        <f t="shared" si="64"/>
        <v/>
      </c>
      <c r="F571" s="3" t="str">
        <f t="shared" si="65"/>
        <v>&lt;/Sound&gt;</v>
      </c>
      <c r="G571" s="3" t="s">
        <v>1488</v>
      </c>
    </row>
    <row r="572" spans="1:7">
      <c r="A572" s="1" t="str">
        <f t="shared" si="67"/>
        <v>1</v>
      </c>
      <c r="B572" s="3" t="str">
        <f t="shared" si="62"/>
        <v>popup_donotdisturb_sync</v>
      </c>
      <c r="C572" s="3" t="s">
        <v>1484</v>
      </c>
      <c r="D572" s="3" t="str">
        <f t="shared" si="63"/>
        <v>勿扰模式更改已在水杯生效</v>
      </c>
      <c r="E572" s="3" t="str">
        <f t="shared" si="64"/>
        <v/>
      </c>
      <c r="F572" s="3" t="str">
        <f t="shared" si="65"/>
        <v>&lt;Sound Type="popup_donotdisturb_sync" Storage="Remote" Dec="勿扰模式更改已在水杯生效"&gt;</v>
      </c>
      <c r="G572" s="3" t="s">
        <v>1905</v>
      </c>
    </row>
    <row r="573" spans="1:7">
      <c r="A573" s="1" t="str">
        <f t="shared" si="67"/>
        <v>2</v>
      </c>
      <c r="B573" s="3" t="str">
        <f t="shared" si="62"/>
        <v/>
      </c>
      <c r="C573" s="3" t="s">
        <v>1484</v>
      </c>
      <c r="D573" s="3" t="str">
        <f t="shared" si="63"/>
        <v/>
      </c>
      <c r="E573" s="3" t="str">
        <f t="shared" si="64"/>
        <v>popup_donotdisturb_sync</v>
      </c>
      <c r="F573" s="3" t="str">
        <f t="shared" si="65"/>
        <v xml:space="preserve">  &lt;Clip SoundPath="popup_donotdisturb_sync" /&gt;</v>
      </c>
      <c r="G573" s="3" t="s">
        <v>1906</v>
      </c>
    </row>
    <row r="574" spans="1:7">
      <c r="A574" s="1" t="str">
        <f t="shared" si="67"/>
        <v>3</v>
      </c>
      <c r="B574" s="3" t="str">
        <f t="shared" si="62"/>
        <v/>
      </c>
      <c r="C574" s="3" t="s">
        <v>1484</v>
      </c>
      <c r="D574" s="3" t="str">
        <f t="shared" si="63"/>
        <v/>
      </c>
      <c r="E574" s="3" t="str">
        <f t="shared" si="64"/>
        <v/>
      </c>
      <c r="F574" s="3" t="str">
        <f t="shared" si="65"/>
        <v>&lt;/Sound&gt;</v>
      </c>
      <c r="G574" s="3" t="s">
        <v>1488</v>
      </c>
    </row>
    <row r="575" spans="1:7">
      <c r="A575" s="1" t="str">
        <f t="shared" si="67"/>
        <v>1</v>
      </c>
      <c r="B575" s="3" t="str">
        <f t="shared" si="62"/>
        <v>popup_newapk_sync</v>
      </c>
      <c r="C575" s="3" t="s">
        <v>1484</v>
      </c>
      <c r="D575" s="3" t="str">
        <f t="shared" si="63"/>
        <v>新的APK下载完成，等待升级</v>
      </c>
      <c r="E575" s="3" t="str">
        <f t="shared" si="64"/>
        <v/>
      </c>
      <c r="F575" s="3" t="str">
        <f t="shared" si="65"/>
        <v>&lt;Sound Type="popup_newapk_sync" Storage="Remote" Dec="新的APK下载完成，等待升级"&gt;</v>
      </c>
      <c r="G575" s="3" t="s">
        <v>1907</v>
      </c>
    </row>
    <row r="576" spans="1:7">
      <c r="A576" s="1" t="str">
        <f t="shared" si="67"/>
        <v>2</v>
      </c>
      <c r="B576" s="3" t="str">
        <f t="shared" si="62"/>
        <v/>
      </c>
      <c r="C576" s="3" t="s">
        <v>1484</v>
      </c>
      <c r="D576" s="3" t="str">
        <f t="shared" si="63"/>
        <v/>
      </c>
      <c r="E576" s="3" t="str">
        <f t="shared" si="64"/>
        <v>popup_newapk_sync</v>
      </c>
      <c r="F576" s="3" t="str">
        <f t="shared" si="65"/>
        <v xml:space="preserve">  &lt;Clip SoundPath="popup_newapk_sync" /&gt;</v>
      </c>
      <c r="G576" s="3" t="s">
        <v>1908</v>
      </c>
    </row>
    <row r="577" spans="1:7">
      <c r="A577" s="1" t="str">
        <f t="shared" si="67"/>
        <v>3</v>
      </c>
      <c r="B577" s="3" t="str">
        <f t="shared" si="62"/>
        <v/>
      </c>
      <c r="C577" s="3" t="s">
        <v>1484</v>
      </c>
      <c r="D577" s="3" t="str">
        <f t="shared" si="63"/>
        <v/>
      </c>
      <c r="E577" s="3" t="str">
        <f t="shared" si="64"/>
        <v/>
      </c>
      <c r="F577" s="3" t="str">
        <f t="shared" si="65"/>
        <v>&lt;/Sound&gt;</v>
      </c>
      <c r="G577" s="3" t="s">
        <v>1488</v>
      </c>
    </row>
    <row r="578" spans="1:7">
      <c r="A578" s="1" t="str">
        <f t="shared" si="67"/>
        <v>1</v>
      </c>
      <c r="B578" s="3" t="str">
        <f t="shared" si="62"/>
        <v>popup_no_network</v>
      </c>
      <c r="C578" s="3" t="s">
        <v>1484</v>
      </c>
      <c r="D578" s="3" t="str">
        <f t="shared" si="63"/>
        <v>天猫没有网络</v>
      </c>
      <c r="E578" s="3" t="str">
        <f t="shared" si="64"/>
        <v/>
      </c>
      <c r="F578" s="3" t="str">
        <f t="shared" si="65"/>
        <v>&lt;Sound Type="popup_no_network" Storage="Remote" Dec="天猫没有网络"&gt;</v>
      </c>
      <c r="G578" s="3" t="s">
        <v>1909</v>
      </c>
    </row>
    <row r="579" spans="1:7">
      <c r="A579" s="1" t="str">
        <f t="shared" si="67"/>
        <v>2</v>
      </c>
      <c r="B579" s="3" t="str">
        <f t="shared" si="62"/>
        <v/>
      </c>
      <c r="C579" s="3" t="s">
        <v>1484</v>
      </c>
      <c r="D579" s="3" t="str">
        <f t="shared" si="63"/>
        <v/>
      </c>
      <c r="E579" s="3" t="str">
        <f t="shared" si="64"/>
        <v>ai_popup_no_network</v>
      </c>
      <c r="F579" s="3" t="str">
        <f t="shared" si="65"/>
        <v xml:space="preserve">  &lt;Clip SoundPath="ai_popup_no_network" /&gt;</v>
      </c>
      <c r="G579" s="3" t="s">
        <v>1910</v>
      </c>
    </row>
    <row r="580" spans="1:7">
      <c r="A580" s="1" t="str">
        <f t="shared" si="67"/>
        <v>3</v>
      </c>
      <c r="B580" s="3" t="str">
        <f t="shared" si="62"/>
        <v/>
      </c>
      <c r="C580" s="3" t="s">
        <v>1484</v>
      </c>
      <c r="D580" s="3" t="str">
        <f t="shared" si="63"/>
        <v/>
      </c>
      <c r="E580" s="3" t="str">
        <f t="shared" si="64"/>
        <v/>
      </c>
      <c r="F580" s="3" t="str">
        <f t="shared" si="65"/>
        <v>&lt;/Sound&gt;</v>
      </c>
      <c r="G580" s="3" t="s">
        <v>1488</v>
      </c>
    </row>
    <row r="581" spans="1:7">
      <c r="A581" s="1" t="str">
        <f t="shared" si="67"/>
        <v>1</v>
      </c>
      <c r="B581" s="3" t="str">
        <f t="shared" si="62"/>
        <v>popup_no_notauthorized</v>
      </c>
      <c r="C581" s="3" t="s">
        <v>1484</v>
      </c>
      <c r="D581" s="3" t="str">
        <f t="shared" si="63"/>
        <v>天猫未授权</v>
      </c>
      <c r="E581" s="3" t="str">
        <f t="shared" si="64"/>
        <v/>
      </c>
      <c r="F581" s="3" t="str">
        <f t="shared" si="65"/>
        <v>&lt;Sound Type="popup_no_notauthorized" Storage="Remote" Dec="天猫未授权"&gt;</v>
      </c>
      <c r="G581" s="3" t="s">
        <v>1911</v>
      </c>
    </row>
    <row r="582" spans="1:7">
      <c r="A582" s="1" t="str">
        <f t="shared" si="67"/>
        <v>2</v>
      </c>
      <c r="B582" s="3" t="str">
        <f t="shared" si="62"/>
        <v/>
      </c>
      <c r="C582" s="3" t="s">
        <v>1484</v>
      </c>
      <c r="D582" s="3" t="str">
        <f t="shared" si="63"/>
        <v/>
      </c>
      <c r="E582" s="3" t="str">
        <f t="shared" si="64"/>
        <v>ai_popup_notauthorized</v>
      </c>
      <c r="F582" s="3" t="str">
        <f t="shared" si="65"/>
        <v xml:space="preserve">  &lt;Clip SoundPath="ai_popup_notauthorized" /&gt;</v>
      </c>
      <c r="G582" s="3" t="s">
        <v>1912</v>
      </c>
    </row>
    <row r="583" spans="1:7">
      <c r="A583" s="1" t="str">
        <f t="shared" si="67"/>
        <v>3</v>
      </c>
      <c r="B583" s="3" t="str">
        <f t="shared" si="62"/>
        <v/>
      </c>
      <c r="C583" s="3" t="s">
        <v>1484</v>
      </c>
      <c r="D583" s="3" t="str">
        <f t="shared" si="63"/>
        <v/>
      </c>
      <c r="E583" s="3" t="str">
        <f t="shared" si="64"/>
        <v/>
      </c>
      <c r="F583" s="3" t="str">
        <f t="shared" si="65"/>
        <v>&lt;/Sound&gt;</v>
      </c>
      <c r="G583" s="3" t="s">
        <v>1488</v>
      </c>
    </row>
    <row r="584" spans="1:7">
      <c r="A584" s="1" t="str">
        <f t="shared" si="67"/>
        <v>3</v>
      </c>
      <c r="B584" s="3" t="str">
        <f t="shared" si="62"/>
        <v/>
      </c>
      <c r="C584" s="3" t="s">
        <v>1484</v>
      </c>
      <c r="D584" s="3" t="str">
        <f t="shared" si="63"/>
        <v/>
      </c>
      <c r="E584" s="3" t="str">
        <f t="shared" si="64"/>
        <v/>
      </c>
      <c r="F584" s="3" t="str">
        <f t="shared" si="65"/>
        <v>&lt;!--========闹铃========--&gt;</v>
      </c>
      <c r="G584" s="3" t="s">
        <v>1913</v>
      </c>
    </row>
    <row r="585" spans="1:7">
      <c r="A585" s="1" t="str">
        <f t="shared" si="67"/>
        <v>1</v>
      </c>
      <c r="B585" s="3" t="str">
        <f t="shared" si="62"/>
        <v>alarm_morning</v>
      </c>
      <c r="C585" s="3" t="s">
        <v>1484</v>
      </c>
      <c r="D585" s="3" t="str">
        <f t="shared" si="63"/>
        <v>起床闹铃</v>
      </c>
      <c r="E585" s="3" t="str">
        <f t="shared" si="64"/>
        <v/>
      </c>
      <c r="F585" s="3" t="str">
        <f t="shared" si="65"/>
        <v>&lt;Sound Type="alarm_morning" Storage="Remote" Dec="起床闹铃"&gt;</v>
      </c>
      <c r="G585" s="3" t="s">
        <v>1914</v>
      </c>
    </row>
    <row r="586" spans="1:7">
      <c r="A586" s="1" t="str">
        <f t="shared" si="67"/>
        <v>2</v>
      </c>
      <c r="B586" s="3" t="str">
        <f t="shared" si="62"/>
        <v/>
      </c>
      <c r="C586" s="3" t="s">
        <v>1484</v>
      </c>
      <c r="D586" s="3" t="str">
        <f t="shared" si="63"/>
        <v/>
      </c>
      <c r="E586" s="3" t="str">
        <f t="shared" si="64"/>
        <v>alarm_morning</v>
      </c>
      <c r="F586" s="3" t="str">
        <f t="shared" si="65"/>
        <v xml:space="preserve">  &lt;Clip SoundPath="alarm_morning" /&gt;</v>
      </c>
      <c r="G586" s="3" t="s">
        <v>1915</v>
      </c>
    </row>
    <row r="587" spans="1:7">
      <c r="A587" s="1" t="str">
        <f t="shared" ref="A587:A614" si="68">IF(ISERROR(FIND("&lt;Sound",G587))=FALSE,"1",IF(ISERROR(FIND("&lt;Clip",G587))=FALSE,"2","3"))</f>
        <v>3</v>
      </c>
      <c r="B587" s="3" t="str">
        <f t="shared" si="62"/>
        <v/>
      </c>
      <c r="C587" s="3" t="s">
        <v>1484</v>
      </c>
      <c r="D587" s="3" t="str">
        <f t="shared" si="63"/>
        <v/>
      </c>
      <c r="E587" s="3" t="str">
        <f t="shared" si="64"/>
        <v/>
      </c>
      <c r="F587" s="3" t="str">
        <f t="shared" si="65"/>
        <v>&lt;/Sound&gt;</v>
      </c>
      <c r="G587" s="3" t="s">
        <v>1488</v>
      </c>
    </row>
    <row r="588" spans="1:7">
      <c r="A588" s="1" t="str">
        <f t="shared" si="68"/>
        <v>1</v>
      </c>
      <c r="B588" s="3" t="str">
        <f t="shared" si="62"/>
        <v>alarm_other</v>
      </c>
      <c r="C588" s="3" t="s">
        <v>1484</v>
      </c>
      <c r="D588" s="3" t="str">
        <f t="shared" si="63"/>
        <v>其他闹铃</v>
      </c>
      <c r="E588" s="3" t="str">
        <f t="shared" si="64"/>
        <v/>
      </c>
      <c r="F588" s="3" t="str">
        <f t="shared" si="65"/>
        <v>&lt;Sound Type="alarm_other" Storage="Remote" Dec="其他闹铃"&gt;</v>
      </c>
      <c r="G588" s="3" t="s">
        <v>1916</v>
      </c>
    </row>
    <row r="589" spans="1:7">
      <c r="A589" s="1" t="str">
        <f t="shared" si="68"/>
        <v>2</v>
      </c>
      <c r="B589" s="3" t="str">
        <f t="shared" si="62"/>
        <v/>
      </c>
      <c r="C589" s="3" t="s">
        <v>1484</v>
      </c>
      <c r="D589" s="3" t="str">
        <f t="shared" si="63"/>
        <v/>
      </c>
      <c r="E589" s="3" t="str">
        <f t="shared" si="64"/>
        <v>alarm_other</v>
      </c>
      <c r="F589" s="3" t="str">
        <f t="shared" si="65"/>
        <v xml:space="preserve">  &lt;Clip SoundPath="alarm_other" /&gt;</v>
      </c>
      <c r="G589" s="3" t="s">
        <v>1917</v>
      </c>
    </row>
    <row r="590" spans="1:7">
      <c r="A590" s="1" t="str">
        <f t="shared" si="68"/>
        <v>3</v>
      </c>
      <c r="B590" s="3" t="str">
        <f t="shared" si="62"/>
        <v/>
      </c>
      <c r="C590" s="3" t="s">
        <v>1484</v>
      </c>
      <c r="D590" s="3" t="str">
        <f t="shared" si="63"/>
        <v/>
      </c>
      <c r="E590" s="3" t="str">
        <f t="shared" si="64"/>
        <v/>
      </c>
      <c r="F590" s="3" t="str">
        <f t="shared" si="65"/>
        <v>&lt;/Sound&gt;</v>
      </c>
      <c r="G590" s="3" t="s">
        <v>1488</v>
      </c>
    </row>
    <row r="591" spans="1:7">
      <c r="A591" s="1" t="str">
        <f t="shared" si="68"/>
        <v>1</v>
      </c>
      <c r="B591" s="3" t="str">
        <f t="shared" si="62"/>
        <v>alarm_sleep</v>
      </c>
      <c r="C591" s="3" t="s">
        <v>1484</v>
      </c>
      <c r="D591" s="3" t="str">
        <f t="shared" si="63"/>
        <v>睡觉闹铃</v>
      </c>
      <c r="E591" s="3" t="str">
        <f t="shared" si="64"/>
        <v/>
      </c>
      <c r="F591" s="3" t="str">
        <f t="shared" si="65"/>
        <v>&lt;Sound Type="alarm_sleep" Storage="Remote" Dec="睡觉闹铃"&gt;</v>
      </c>
      <c r="G591" s="3" t="s">
        <v>1918</v>
      </c>
    </row>
    <row r="592" spans="1:7">
      <c r="A592" s="1" t="str">
        <f t="shared" si="68"/>
        <v>2</v>
      </c>
      <c r="B592" s="3" t="str">
        <f t="shared" si="62"/>
        <v/>
      </c>
      <c r="C592" s="3" t="s">
        <v>1484</v>
      </c>
      <c r="D592" s="3" t="str">
        <f t="shared" si="63"/>
        <v/>
      </c>
      <c r="E592" s="3" t="str">
        <f t="shared" si="64"/>
        <v>alarm_sleep</v>
      </c>
      <c r="F592" s="3" t="str">
        <f t="shared" si="65"/>
        <v xml:space="preserve">  &lt;Clip SoundPath="alarm_sleep" /&gt;</v>
      </c>
      <c r="G592" s="3" t="s">
        <v>1919</v>
      </c>
    </row>
    <row r="593" spans="1:7">
      <c r="A593" s="1" t="str">
        <f t="shared" si="68"/>
        <v>3</v>
      </c>
      <c r="B593" s="3" t="str">
        <f t="shared" si="62"/>
        <v/>
      </c>
      <c r="C593" s="3" t="s">
        <v>1484</v>
      </c>
      <c r="D593" s="3" t="str">
        <f t="shared" si="63"/>
        <v/>
      </c>
      <c r="E593" s="3" t="str">
        <f t="shared" si="64"/>
        <v/>
      </c>
      <c r="F593" s="3" t="str">
        <f t="shared" si="65"/>
        <v>&lt;/Sound&gt;</v>
      </c>
      <c r="G593" s="3" t="s">
        <v>1488</v>
      </c>
    </row>
    <row r="594" spans="1:7">
      <c r="A594" s="1" t="str">
        <f t="shared" si="68"/>
        <v>1</v>
      </c>
      <c r="B594" s="3" t="str">
        <f t="shared" si="62"/>
        <v>alarm_study</v>
      </c>
      <c r="C594" s="3" t="s">
        <v>1484</v>
      </c>
      <c r="D594" s="3" t="str">
        <f t="shared" si="63"/>
        <v>学习闹铃</v>
      </c>
      <c r="E594" s="3" t="str">
        <f t="shared" si="64"/>
        <v/>
      </c>
      <c r="F594" s="3" t="str">
        <f t="shared" si="65"/>
        <v>&lt;Sound Type="alarm_study" Storage="Remote" Dec="学习闹铃"&gt;</v>
      </c>
      <c r="G594" s="3" t="s">
        <v>1920</v>
      </c>
    </row>
    <row r="595" spans="1:7">
      <c r="A595" s="1" t="str">
        <f t="shared" si="68"/>
        <v>2</v>
      </c>
      <c r="B595" s="3" t="str">
        <f t="shared" si="62"/>
        <v/>
      </c>
      <c r="C595" s="3" t="s">
        <v>1484</v>
      </c>
      <c r="D595" s="3" t="str">
        <f t="shared" si="63"/>
        <v/>
      </c>
      <c r="E595" s="3" t="str">
        <f t="shared" si="64"/>
        <v>alarm_study</v>
      </c>
      <c r="F595" s="3" t="str">
        <f t="shared" si="65"/>
        <v xml:space="preserve">  &lt;Clip SoundPath="alarm_study" /&gt;</v>
      </c>
      <c r="G595" s="3" t="s">
        <v>1921</v>
      </c>
    </row>
    <row r="596" spans="1:7">
      <c r="A596" s="1" t="str">
        <f t="shared" si="68"/>
        <v>3</v>
      </c>
      <c r="B596" s="3" t="str">
        <f t="shared" si="62"/>
        <v/>
      </c>
      <c r="C596" s="3" t="s">
        <v>1484</v>
      </c>
      <c r="D596" s="3" t="str">
        <f t="shared" si="63"/>
        <v/>
      </c>
      <c r="E596" s="3" t="str">
        <f t="shared" si="64"/>
        <v/>
      </c>
      <c r="F596" s="3" t="str">
        <f t="shared" si="65"/>
        <v>&lt;/Sound&gt;</v>
      </c>
      <c r="G596" s="3" t="s">
        <v>1488</v>
      </c>
    </row>
    <row r="597" spans="1:7">
      <c r="A597" s="1" t="str">
        <f t="shared" si="68"/>
        <v>3</v>
      </c>
      <c r="B597" s="3" t="str">
        <f t="shared" si="62"/>
        <v/>
      </c>
      <c r="C597" s="3" t="s">
        <v>1484</v>
      </c>
      <c r="D597" s="3" t="str">
        <f t="shared" si="63"/>
        <v/>
      </c>
      <c r="E597" s="3" t="str">
        <f t="shared" si="64"/>
        <v/>
      </c>
      <c r="F597" s="3" t="str">
        <f t="shared" si="65"/>
        <v>&lt;!--========天猫精灵========--&gt;</v>
      </c>
      <c r="G597" s="3" t="s">
        <v>1922</v>
      </c>
    </row>
    <row r="598" spans="1:7">
      <c r="A598" s="1" t="str">
        <f t="shared" si="68"/>
        <v>1</v>
      </c>
      <c r="B598" s="3" t="str">
        <f t="shared" si="62"/>
        <v>AI_scene_vad</v>
      </c>
      <c r="C598" s="3" t="s">
        <v>1484</v>
      </c>
      <c r="D598" s="3" t="str">
        <f t="shared" si="63"/>
        <v>天猫精灵开始收音的音效</v>
      </c>
      <c r="E598" s="3" t="str">
        <f t="shared" si="64"/>
        <v/>
      </c>
      <c r="F598" s="3" t="str">
        <f t="shared" si="65"/>
        <v>&lt;Sound Type="AI_scene_vad" Storage="Remote" Dec="天猫精灵开始收音的音效"&gt;</v>
      </c>
      <c r="G598" s="3" t="s">
        <v>1923</v>
      </c>
    </row>
    <row r="599" spans="1:7">
      <c r="A599" s="1" t="str">
        <f t="shared" si="68"/>
        <v>2</v>
      </c>
      <c r="B599" s="3" t="str">
        <f t="shared" ref="B599:B662" si="69">IF(ISERROR(FIND("&lt;Sound",G599))=FALSE,MID(G599,FIND("Type=""",G599)+6,IF(ISERROR(FIND("Des=",G599))=FALSE,FIND("Des=",G599),FIND("""&gt;",G599))-FIND("Type=""",G599)-IF(ISERROR(FIND("Des=",G599))=FALSE,8,6)),"")</f>
        <v/>
      </c>
      <c r="C599" s="3" t="s">
        <v>1484</v>
      </c>
      <c r="D599" s="3" t="str">
        <f t="shared" ref="D599:D662" si="70">IF(ISERROR(FIND("Des=",G599))=FALSE,MID(G599,FIND("Des=""",G599)+5,FIND("""&gt;",G599)-FIND("Des=""",G599)-5),"")</f>
        <v/>
      </c>
      <c r="E599" s="3" t="str">
        <f t="shared" ref="E599:E662" si="71">IF(ISERROR(FIND("&lt;Clip",G599))=FALSE,MID(G599,FIND("SoundPath=""",G599)+11,FIND(""" /&gt;",G599)-FIND("SoundPath=""",G599)-11),"")</f>
        <v>AI_scene_vad</v>
      </c>
      <c r="F599" s="3" t="str">
        <f t="shared" ref="F599:F662" si="72">IF(A599="1","&lt;Sound Type="""&amp;B599&amp;""" Storage="""&amp;C599&amp;""" Dec="""&amp;D599&amp;"""&gt;",IF(A599="2","  &lt;Clip SoundPath="""&amp;E599&amp;""" /&gt;",IF(A599="3",G599,"")))</f>
        <v xml:space="preserve">  &lt;Clip SoundPath="AI_scene_vad" /&gt;</v>
      </c>
      <c r="G599" s="3" t="s">
        <v>1924</v>
      </c>
    </row>
    <row r="600" spans="1:7">
      <c r="A600" s="1" t="str">
        <f t="shared" si="68"/>
        <v>3</v>
      </c>
      <c r="B600" s="3" t="str">
        <f t="shared" si="69"/>
        <v/>
      </c>
      <c r="C600" s="3" t="s">
        <v>1484</v>
      </c>
      <c r="D600" s="3" t="str">
        <f t="shared" si="70"/>
        <v/>
      </c>
      <c r="E600" s="3" t="str">
        <f t="shared" si="71"/>
        <v/>
      </c>
      <c r="F600" s="3" t="str">
        <f t="shared" si="72"/>
        <v>&lt;/Sound&gt;</v>
      </c>
      <c r="G600" s="3" t="s">
        <v>1488</v>
      </c>
    </row>
    <row r="601" spans="1:7">
      <c r="A601" s="1" t="str">
        <f t="shared" si="68"/>
        <v>1</v>
      </c>
      <c r="B601" s="3" t="str">
        <f t="shared" si="69"/>
        <v>ai_popup_not_activated</v>
      </c>
      <c r="C601" s="3" t="s">
        <v>1484</v>
      </c>
      <c r="D601" s="3" t="str">
        <f t="shared" si="70"/>
        <v>天猫精灵没配对的音效</v>
      </c>
      <c r="E601" s="3" t="str">
        <f t="shared" si="71"/>
        <v/>
      </c>
      <c r="F601" s="3" t="str">
        <f t="shared" si="72"/>
        <v>&lt;Sound Type="ai_popup_not_activated" Storage="Remote" Dec="天猫精灵没配对的音效"&gt;</v>
      </c>
      <c r="G601" s="3" t="s">
        <v>1925</v>
      </c>
    </row>
    <row r="602" spans="1:7">
      <c r="A602" s="1" t="str">
        <f t="shared" si="68"/>
        <v>2</v>
      </c>
      <c r="B602" s="3" t="str">
        <f t="shared" si="69"/>
        <v/>
      </c>
      <c r="C602" s="3" t="s">
        <v>1484</v>
      </c>
      <c r="D602" s="3" t="str">
        <f t="shared" si="70"/>
        <v/>
      </c>
      <c r="E602" s="3" t="str">
        <f t="shared" si="71"/>
        <v>ai_popup_not_activated</v>
      </c>
      <c r="F602" s="3" t="str">
        <f t="shared" si="72"/>
        <v xml:space="preserve">  &lt;Clip SoundPath="ai_popup_not_activated" /&gt;</v>
      </c>
      <c r="G602" s="3" t="s">
        <v>1926</v>
      </c>
    </row>
    <row r="603" spans="1:7">
      <c r="A603" s="1" t="str">
        <f t="shared" si="68"/>
        <v>3</v>
      </c>
      <c r="B603" s="3" t="str">
        <f t="shared" si="69"/>
        <v/>
      </c>
      <c r="C603" s="3" t="s">
        <v>1484</v>
      </c>
      <c r="D603" s="3" t="str">
        <f t="shared" si="70"/>
        <v/>
      </c>
      <c r="E603" s="3" t="str">
        <f t="shared" si="71"/>
        <v/>
      </c>
      <c r="F603" s="3" t="str">
        <f t="shared" si="72"/>
        <v>&lt;/Sound&gt;</v>
      </c>
      <c r="G603" s="3" t="s">
        <v>1488</v>
      </c>
    </row>
    <row r="604" spans="1:7">
      <c r="A604" s="1" t="str">
        <f t="shared" si="68"/>
        <v>3</v>
      </c>
      <c r="B604" s="3" t="str">
        <f t="shared" si="69"/>
        <v/>
      </c>
      <c r="C604" s="3" t="s">
        <v>1484</v>
      </c>
      <c r="D604" s="3" t="str">
        <f t="shared" si="70"/>
        <v/>
      </c>
      <c r="E604" s="3" t="str">
        <f t="shared" si="71"/>
        <v/>
      </c>
      <c r="F604" s="3" t="str">
        <f t="shared" si="72"/>
        <v>&lt;!--========语音提示========--&gt;</v>
      </c>
      <c r="G604" s="3" t="s">
        <v>1927</v>
      </c>
    </row>
    <row r="605" spans="1:7">
      <c r="A605" s="1" t="str">
        <f t="shared" si="68"/>
        <v>1</v>
      </c>
      <c r="B605" s="3" t="str">
        <f t="shared" si="69"/>
        <v>pair_start_cn</v>
      </c>
      <c r="C605" s="3" t="s">
        <v>1484</v>
      </c>
      <c r="D605" s="3" t="str">
        <f t="shared" si="70"/>
        <v>收到密码，开始配对</v>
      </c>
      <c r="E605" s="3" t="str">
        <f t="shared" si="71"/>
        <v/>
      </c>
      <c r="F605" s="3" t="str">
        <f t="shared" si="72"/>
        <v>&lt;Sound Type="pair_start_cn" Storage="Remote" Dec="收到密码，开始配对"&gt;</v>
      </c>
      <c r="G605" s="3" t="s">
        <v>1928</v>
      </c>
    </row>
    <row r="606" spans="1:7">
      <c r="A606" s="1" t="str">
        <f t="shared" si="68"/>
        <v>2</v>
      </c>
      <c r="B606" s="3" t="str">
        <f t="shared" si="69"/>
        <v/>
      </c>
      <c r="C606" s="3" t="s">
        <v>1484</v>
      </c>
      <c r="D606" s="3" t="str">
        <f t="shared" si="70"/>
        <v/>
      </c>
      <c r="E606" s="3" t="str">
        <f t="shared" si="71"/>
        <v>pair_start_cn</v>
      </c>
      <c r="F606" s="3" t="str">
        <f t="shared" si="72"/>
        <v xml:space="preserve">  &lt;Clip SoundPath="pair_start_cn" /&gt;</v>
      </c>
      <c r="G606" s="3" t="s">
        <v>1929</v>
      </c>
    </row>
    <row r="607" spans="1:7">
      <c r="A607" s="1" t="str">
        <f t="shared" si="68"/>
        <v>3</v>
      </c>
      <c r="B607" s="3" t="str">
        <f t="shared" si="69"/>
        <v/>
      </c>
      <c r="C607" s="3" t="s">
        <v>1484</v>
      </c>
      <c r="D607" s="3" t="str">
        <f t="shared" si="70"/>
        <v/>
      </c>
      <c r="E607" s="3" t="str">
        <f t="shared" si="71"/>
        <v/>
      </c>
      <c r="F607" s="3" t="str">
        <f t="shared" si="72"/>
        <v>&lt;/Sound&gt;</v>
      </c>
      <c r="G607" s="3" t="s">
        <v>1488</v>
      </c>
    </row>
    <row r="608" spans="1:7">
      <c r="A608" s="1" t="str">
        <f t="shared" si="68"/>
        <v>1</v>
      </c>
      <c r="B608" s="3" t="str">
        <f t="shared" si="69"/>
        <v>pair_active_success_cn</v>
      </c>
      <c r="C608" s="3" t="s">
        <v>1484</v>
      </c>
      <c r="D608" s="3" t="str">
        <f t="shared" si="70"/>
        <v>配对成功</v>
      </c>
      <c r="E608" s="3" t="str">
        <f t="shared" si="71"/>
        <v/>
      </c>
      <c r="F608" s="3" t="str">
        <f t="shared" si="72"/>
        <v>&lt;Sound Type="pair_active_success_cn" Storage="Remote" Dec="配对成功"&gt;</v>
      </c>
      <c r="G608" s="3" t="s">
        <v>1930</v>
      </c>
    </row>
    <row r="609" spans="1:7">
      <c r="A609" s="1" t="str">
        <f t="shared" si="68"/>
        <v>2</v>
      </c>
      <c r="B609" s="3" t="str">
        <f t="shared" si="69"/>
        <v/>
      </c>
      <c r="C609" s="3" t="s">
        <v>1484</v>
      </c>
      <c r="D609" s="3" t="str">
        <f t="shared" si="70"/>
        <v/>
      </c>
      <c r="E609" s="3" t="str">
        <f t="shared" si="71"/>
        <v>pair_active_success_cn</v>
      </c>
      <c r="F609" s="3" t="str">
        <f t="shared" si="72"/>
        <v xml:space="preserve">  &lt;Clip SoundPath="pair_active_success_cn" /&gt;</v>
      </c>
      <c r="G609" s="3" t="s">
        <v>1931</v>
      </c>
    </row>
    <row r="610" spans="1:7">
      <c r="A610" s="1" t="str">
        <f t="shared" si="68"/>
        <v>3</v>
      </c>
      <c r="B610" s="3" t="str">
        <f t="shared" si="69"/>
        <v/>
      </c>
      <c r="C610" s="3" t="s">
        <v>1484</v>
      </c>
      <c r="D610" s="3" t="str">
        <f t="shared" si="70"/>
        <v/>
      </c>
      <c r="E610" s="3" t="str">
        <f t="shared" si="71"/>
        <v/>
      </c>
      <c r="F610" s="3" t="str">
        <f t="shared" si="72"/>
        <v>&lt;/Sound&gt;</v>
      </c>
      <c r="G610" s="3" t="s">
        <v>1488</v>
      </c>
    </row>
    <row r="611" spans="1:7">
      <c r="A611" s="1" t="str">
        <f t="shared" si="68"/>
        <v>1</v>
      </c>
      <c r="B611" s="3" t="str">
        <f t="shared" si="69"/>
        <v>pair_connect_to_cloud_fail_cn</v>
      </c>
      <c r="C611" s="3" t="s">
        <v>1484</v>
      </c>
      <c r="D611" s="3" t="str">
        <f t="shared" si="70"/>
        <v>连接服务器失败（后半段失败）</v>
      </c>
      <c r="E611" s="3" t="str">
        <f t="shared" si="71"/>
        <v/>
      </c>
      <c r="F611" s="3" t="str">
        <f t="shared" si="72"/>
        <v>&lt;Sound Type="pair_connect_to_cloud_fail_cn" Storage="Remote" Dec="连接服务器失败（后半段失败）"&gt;</v>
      </c>
      <c r="G611" s="3" t="s">
        <v>1932</v>
      </c>
    </row>
    <row r="612" spans="1:7">
      <c r="A612" s="1" t="str">
        <f t="shared" si="68"/>
        <v>2</v>
      </c>
      <c r="B612" s="3" t="str">
        <f t="shared" si="69"/>
        <v/>
      </c>
      <c r="C612" s="3" t="s">
        <v>1484</v>
      </c>
      <c r="D612" s="3" t="str">
        <f t="shared" si="70"/>
        <v/>
      </c>
      <c r="E612" s="3" t="str">
        <f t="shared" si="71"/>
        <v>pair_connect_to_cloud_fail_cn</v>
      </c>
      <c r="F612" s="3" t="str">
        <f t="shared" si="72"/>
        <v xml:space="preserve">  &lt;Clip SoundPath="pair_connect_to_cloud_fail_cn" /&gt;</v>
      </c>
      <c r="G612" s="3" t="s">
        <v>1933</v>
      </c>
    </row>
    <row r="613" spans="1:7">
      <c r="A613" s="1" t="str">
        <f t="shared" si="68"/>
        <v>3</v>
      </c>
      <c r="B613" s="3" t="str">
        <f t="shared" si="69"/>
        <v/>
      </c>
      <c r="C613" s="3" t="s">
        <v>1484</v>
      </c>
      <c r="D613" s="3" t="str">
        <f t="shared" si="70"/>
        <v/>
      </c>
      <c r="E613" s="3" t="str">
        <f t="shared" si="71"/>
        <v/>
      </c>
      <c r="F613" s="3" t="str">
        <f t="shared" si="72"/>
        <v>&lt;/Sound&gt;</v>
      </c>
      <c r="G613" s="3" t="s">
        <v>1488</v>
      </c>
    </row>
    <row r="614" spans="1:7">
      <c r="A614" s="1" t="str">
        <f t="shared" si="68"/>
        <v>1</v>
      </c>
      <c r="B614" s="3" t="str">
        <f t="shared" si="69"/>
        <v>pair_connect_to_router_fail_password_cn</v>
      </c>
      <c r="C614" s="3" t="s">
        <v>1484</v>
      </c>
      <c r="D614" s="3" t="str">
        <f t="shared" si="70"/>
        <v>连接路由失败（前半段失败，密码错误）</v>
      </c>
      <c r="E614" s="3" t="str">
        <f t="shared" si="71"/>
        <v/>
      </c>
      <c r="F614" s="3" t="str">
        <f t="shared" si="72"/>
        <v>&lt;Sound Type="pair_connect_to_router_fail_password_cn" Storage="Remote" Dec="连接路由失败（前半段失败，密码错误）"&gt;</v>
      </c>
      <c r="G614" s="3" t="s">
        <v>1934</v>
      </c>
    </row>
    <row r="615" spans="1:7">
      <c r="A615" s="1" t="str">
        <f t="shared" ref="A615:A661" si="73">IF(ISERROR(FIND("&lt;Sound",G615))=FALSE,"1",IF(ISERROR(FIND("&lt;Clip",G615))=FALSE,"2","3"))</f>
        <v>2</v>
      </c>
      <c r="B615" s="3" t="str">
        <f t="shared" si="69"/>
        <v/>
      </c>
      <c r="C615" s="3" t="s">
        <v>1484</v>
      </c>
      <c r="D615" s="3" t="str">
        <f t="shared" si="70"/>
        <v/>
      </c>
      <c r="E615" s="3" t="str">
        <f t="shared" si="71"/>
        <v>pair_connect_to_router_fail_password_cn</v>
      </c>
      <c r="F615" s="3" t="str">
        <f t="shared" si="72"/>
        <v xml:space="preserve">  &lt;Clip SoundPath="pair_connect_to_router_fail_password_cn" /&gt;</v>
      </c>
      <c r="G615" s="3" t="s">
        <v>1935</v>
      </c>
    </row>
    <row r="616" spans="1:7">
      <c r="A616" s="1" t="str">
        <f t="shared" si="73"/>
        <v>3</v>
      </c>
      <c r="B616" s="3" t="str">
        <f t="shared" si="69"/>
        <v/>
      </c>
      <c r="C616" s="3" t="s">
        <v>1484</v>
      </c>
      <c r="D616" s="3" t="str">
        <f t="shared" si="70"/>
        <v/>
      </c>
      <c r="E616" s="3" t="str">
        <f t="shared" si="71"/>
        <v/>
      </c>
      <c r="F616" s="3" t="str">
        <f t="shared" si="72"/>
        <v>&lt;/Sound&gt;</v>
      </c>
      <c r="G616" s="3" t="s">
        <v>1488</v>
      </c>
    </row>
    <row r="617" spans="1:7">
      <c r="A617" s="1" t="str">
        <f t="shared" si="73"/>
        <v>1</v>
      </c>
      <c r="B617" s="3" t="str">
        <f t="shared" si="69"/>
        <v>pair_connect_to_router_fail_other_cn</v>
      </c>
      <c r="C617" s="3" t="s">
        <v>1484</v>
      </c>
      <c r="D617" s="3" t="str">
        <f t="shared" si="70"/>
        <v>连接路由失败（前半段失败，其他错误）</v>
      </c>
      <c r="E617" s="3" t="str">
        <f t="shared" si="71"/>
        <v/>
      </c>
      <c r="F617" s="3" t="str">
        <f t="shared" si="72"/>
        <v>&lt;Sound Type="pair_connect_to_router_fail_other_cn" Storage="Remote" Dec="连接路由失败（前半段失败，其他错误）"&gt;</v>
      </c>
      <c r="G617" s="3" t="s">
        <v>1936</v>
      </c>
    </row>
    <row r="618" spans="1:7">
      <c r="A618" s="1" t="str">
        <f t="shared" si="73"/>
        <v>2</v>
      </c>
      <c r="B618" s="3" t="str">
        <f t="shared" si="69"/>
        <v/>
      </c>
      <c r="C618" s="3" t="s">
        <v>1484</v>
      </c>
      <c r="D618" s="3" t="str">
        <f t="shared" si="70"/>
        <v/>
      </c>
      <c r="E618" s="3" t="str">
        <f t="shared" si="71"/>
        <v>pair_connect_to_router_fail_other_cn</v>
      </c>
      <c r="F618" s="3" t="str">
        <f t="shared" si="72"/>
        <v xml:space="preserve">  &lt;Clip SoundPath="pair_connect_to_router_fail_other_cn" /&gt;</v>
      </c>
      <c r="G618" s="3" t="s">
        <v>1937</v>
      </c>
    </row>
    <row r="619" spans="1:7">
      <c r="A619" s="1" t="str">
        <f t="shared" si="73"/>
        <v>3</v>
      </c>
      <c r="B619" s="3" t="str">
        <f t="shared" si="69"/>
        <v/>
      </c>
      <c r="C619" s="3" t="s">
        <v>1484</v>
      </c>
      <c r="D619" s="3" t="str">
        <f t="shared" si="70"/>
        <v/>
      </c>
      <c r="E619" s="3" t="str">
        <f t="shared" si="71"/>
        <v/>
      </c>
      <c r="F619" s="3" t="str">
        <f t="shared" si="72"/>
        <v>&lt;/Sound&gt;</v>
      </c>
      <c r="G619" s="3" t="s">
        <v>1488</v>
      </c>
    </row>
    <row r="620" spans="1:7">
      <c r="A620" s="1" t="str">
        <f t="shared" si="73"/>
        <v>1</v>
      </c>
      <c r="B620" s="3" t="str">
        <f t="shared" si="69"/>
        <v>pair_syncdata_start_cn</v>
      </c>
      <c r="C620" s="3" t="s">
        <v>1484</v>
      </c>
      <c r="D620" s="3" t="str">
        <f t="shared" si="70"/>
        <v>开始同步数据</v>
      </c>
      <c r="E620" s="3" t="str">
        <f t="shared" si="71"/>
        <v/>
      </c>
      <c r="F620" s="3" t="str">
        <f t="shared" si="72"/>
        <v>&lt;Sound Type="pair_syncdata_start_cn" Storage="Remote" Dec="开始同步数据"&gt;</v>
      </c>
      <c r="G620" s="3" t="s">
        <v>1938</v>
      </c>
    </row>
    <row r="621" spans="1:7">
      <c r="A621" s="1" t="str">
        <f t="shared" si="73"/>
        <v>2</v>
      </c>
      <c r="B621" s="3" t="str">
        <f t="shared" si="69"/>
        <v/>
      </c>
      <c r="C621" s="3" t="s">
        <v>1484</v>
      </c>
      <c r="D621" s="3" t="str">
        <f t="shared" si="70"/>
        <v/>
      </c>
      <c r="E621" s="3" t="str">
        <f t="shared" si="71"/>
        <v>pair_syncdata_start_cn</v>
      </c>
      <c r="F621" s="3" t="str">
        <f t="shared" si="72"/>
        <v xml:space="preserve">  &lt;Clip SoundPath="pair_syncdata_start_cn" /&gt;</v>
      </c>
      <c r="G621" s="3" t="s">
        <v>1939</v>
      </c>
    </row>
    <row r="622" spans="1:7">
      <c r="A622" s="1" t="str">
        <f t="shared" si="73"/>
        <v>3</v>
      </c>
      <c r="B622" s="3" t="str">
        <f t="shared" si="69"/>
        <v/>
      </c>
      <c r="C622" s="3" t="s">
        <v>1484</v>
      </c>
      <c r="D622" s="3" t="str">
        <f t="shared" si="70"/>
        <v/>
      </c>
      <c r="E622" s="3" t="str">
        <f t="shared" si="71"/>
        <v/>
      </c>
      <c r="F622" s="3" t="str">
        <f t="shared" si="72"/>
        <v>&lt;/Sound&gt;</v>
      </c>
      <c r="G622" s="3" t="s">
        <v>1488</v>
      </c>
    </row>
    <row r="623" spans="1:7">
      <c r="A623" s="1" t="str">
        <f t="shared" si="73"/>
        <v>1</v>
      </c>
      <c r="B623" s="3" t="str">
        <f t="shared" si="69"/>
        <v>pair_syncdata_success_cn</v>
      </c>
      <c r="C623" s="3" t="s">
        <v>1484</v>
      </c>
      <c r="D623" s="3" t="str">
        <f t="shared" si="70"/>
        <v>数据同步完成</v>
      </c>
      <c r="E623" s="3" t="str">
        <f t="shared" si="71"/>
        <v/>
      </c>
      <c r="F623" s="3" t="str">
        <f t="shared" si="72"/>
        <v>&lt;Sound Type="pair_syncdata_success_cn" Storage="Remote" Dec="数据同步完成"&gt;</v>
      </c>
      <c r="G623" s="3" t="s">
        <v>1940</v>
      </c>
    </row>
    <row r="624" spans="1:7">
      <c r="A624" s="1" t="str">
        <f t="shared" si="73"/>
        <v>2</v>
      </c>
      <c r="B624" s="3" t="str">
        <f t="shared" si="69"/>
        <v/>
      </c>
      <c r="C624" s="3" t="s">
        <v>1484</v>
      </c>
      <c r="D624" s="3" t="str">
        <f t="shared" si="70"/>
        <v/>
      </c>
      <c r="E624" s="3" t="str">
        <f t="shared" si="71"/>
        <v>pair_syncdata_success_cn</v>
      </c>
      <c r="F624" s="3" t="str">
        <f t="shared" si="72"/>
        <v xml:space="preserve">  &lt;Clip SoundPath="pair_syncdata_success_cn" /&gt;</v>
      </c>
      <c r="G624" s="3" t="s">
        <v>1941</v>
      </c>
    </row>
    <row r="625" spans="1:7">
      <c r="A625" s="1" t="str">
        <f t="shared" si="73"/>
        <v>3</v>
      </c>
      <c r="B625" s="3" t="str">
        <f t="shared" si="69"/>
        <v/>
      </c>
      <c r="C625" s="3" t="s">
        <v>1484</v>
      </c>
      <c r="D625" s="3" t="str">
        <f t="shared" si="70"/>
        <v/>
      </c>
      <c r="E625" s="3" t="str">
        <f t="shared" si="71"/>
        <v/>
      </c>
      <c r="F625" s="3" t="str">
        <f t="shared" si="72"/>
        <v>&lt;/Sound&gt;</v>
      </c>
      <c r="G625" s="3" t="s">
        <v>1488</v>
      </c>
    </row>
    <row r="626" spans="1:7">
      <c r="A626" s="1" t="str">
        <f t="shared" si="73"/>
        <v>1</v>
      </c>
      <c r="B626" s="3" t="str">
        <f t="shared" si="69"/>
        <v>pair_update_wifi_success_cn</v>
      </c>
      <c r="C626" s="3" t="s">
        <v>1484</v>
      </c>
      <c r="D626" s="3" t="str">
        <f t="shared" si="70"/>
        <v>更新Wi-Fi成功</v>
      </c>
      <c r="E626" s="3" t="str">
        <f t="shared" si="71"/>
        <v/>
      </c>
      <c r="F626" s="3" t="str">
        <f t="shared" si="72"/>
        <v>&lt;Sound Type="pair_update_wifi_success_cn" Storage="Remote" Dec="更新Wi-Fi成功"&gt;</v>
      </c>
      <c r="G626" s="3" t="s">
        <v>1942</v>
      </c>
    </row>
    <row r="627" spans="1:7">
      <c r="A627" s="1" t="str">
        <f t="shared" si="73"/>
        <v>2</v>
      </c>
      <c r="B627" s="3" t="str">
        <f t="shared" si="69"/>
        <v/>
      </c>
      <c r="C627" s="3" t="s">
        <v>1484</v>
      </c>
      <c r="D627" s="3" t="str">
        <f t="shared" si="70"/>
        <v/>
      </c>
      <c r="E627" s="3" t="str">
        <f t="shared" si="71"/>
        <v>pair_update_wifi_success_cn</v>
      </c>
      <c r="F627" s="3" t="str">
        <f t="shared" si="72"/>
        <v xml:space="preserve">  &lt;Clip SoundPath="pair_update_wifi_success_cn" /&gt;</v>
      </c>
      <c r="G627" s="3" t="s">
        <v>1943</v>
      </c>
    </row>
    <row r="628" spans="1:7">
      <c r="A628" s="1" t="str">
        <f t="shared" si="73"/>
        <v>3</v>
      </c>
      <c r="B628" s="3" t="str">
        <f t="shared" si="69"/>
        <v/>
      </c>
      <c r="C628" s="3" t="s">
        <v>1484</v>
      </c>
      <c r="D628" s="3" t="str">
        <f t="shared" si="70"/>
        <v/>
      </c>
      <c r="E628" s="3" t="str">
        <f t="shared" si="71"/>
        <v/>
      </c>
      <c r="F628" s="3" t="str">
        <f t="shared" si="72"/>
        <v>&lt;/Sound&gt;</v>
      </c>
      <c r="G628" s="3" t="s">
        <v>1488</v>
      </c>
    </row>
    <row r="629" spans="1:7">
      <c r="A629" s="1" t="str">
        <f t="shared" si="73"/>
        <v>1</v>
      </c>
      <c r="B629" s="3" t="str">
        <f t="shared" si="69"/>
        <v>hint_map_lock_cn</v>
      </c>
      <c r="C629" s="3" t="s">
        <v>1484</v>
      </c>
      <c r="D629" s="3" t="str">
        <f t="shared" si="70"/>
        <v>地图锁定</v>
      </c>
      <c r="E629" s="3" t="str">
        <f t="shared" si="71"/>
        <v/>
      </c>
      <c r="F629" s="3" t="str">
        <f t="shared" si="72"/>
        <v>&lt;Sound Type="hint_map_lock_cn" Storage="Remote" Dec="地图锁定"&gt;</v>
      </c>
      <c r="G629" s="3" t="s">
        <v>1944</v>
      </c>
    </row>
    <row r="630" spans="1:7">
      <c r="A630" s="1" t="str">
        <f t="shared" si="73"/>
        <v>2</v>
      </c>
      <c r="B630" s="3" t="str">
        <f t="shared" si="69"/>
        <v/>
      </c>
      <c r="C630" s="3" t="s">
        <v>1484</v>
      </c>
      <c r="D630" s="3" t="str">
        <f t="shared" si="70"/>
        <v/>
      </c>
      <c r="E630" s="3" t="str">
        <f t="shared" si="71"/>
        <v>hint_map_lock_cn</v>
      </c>
      <c r="F630" s="3" t="str">
        <f t="shared" si="72"/>
        <v xml:space="preserve">  &lt;Clip SoundPath="hint_map_lock_cn" /&gt;</v>
      </c>
      <c r="G630" s="3" t="s">
        <v>1945</v>
      </c>
    </row>
    <row r="631" spans="1:7">
      <c r="A631" s="1" t="str">
        <f t="shared" si="73"/>
        <v>3</v>
      </c>
      <c r="B631" s="3" t="str">
        <f t="shared" si="69"/>
        <v/>
      </c>
      <c r="C631" s="3" t="s">
        <v>1484</v>
      </c>
      <c r="D631" s="3" t="str">
        <f t="shared" si="70"/>
        <v/>
      </c>
      <c r="E631" s="3" t="str">
        <f t="shared" si="71"/>
        <v/>
      </c>
      <c r="F631" s="3" t="str">
        <f t="shared" si="72"/>
        <v>&lt;/Sound&gt;</v>
      </c>
      <c r="G631" s="3" t="s">
        <v>1488</v>
      </c>
    </row>
    <row r="632" spans="1:7">
      <c r="A632" s="1" t="str">
        <f t="shared" si="73"/>
        <v>1</v>
      </c>
      <c r="B632" s="3" t="str">
        <f t="shared" si="69"/>
        <v>hint_app_download_01_cn</v>
      </c>
      <c r="C632" s="3" t="s">
        <v>1484</v>
      </c>
      <c r="D632" s="3" t="str">
        <f t="shared" si="70"/>
        <v>提示下载app</v>
      </c>
      <c r="E632" s="3" t="str">
        <f t="shared" si="71"/>
        <v/>
      </c>
      <c r="F632" s="3" t="str">
        <f t="shared" si="72"/>
        <v>&lt;Sound Type="hint_app_download_01_cn" Storage="Remote" Dec="提示下载app"&gt;</v>
      </c>
      <c r="G632" s="3" t="s">
        <v>1946</v>
      </c>
    </row>
    <row r="633" spans="1:7">
      <c r="A633" s="1" t="str">
        <f t="shared" si="73"/>
        <v>2</v>
      </c>
      <c r="B633" s="3" t="str">
        <f t="shared" si="69"/>
        <v/>
      </c>
      <c r="C633" s="3" t="s">
        <v>1484</v>
      </c>
      <c r="D633" s="3" t="str">
        <f t="shared" si="70"/>
        <v/>
      </c>
      <c r="E633" s="3" t="str">
        <f t="shared" si="71"/>
        <v>hint_app_download_01_cn</v>
      </c>
      <c r="F633" s="3" t="str">
        <f t="shared" si="72"/>
        <v xml:space="preserve">  &lt;Clip SoundPath="hint_app_download_01_cn" /&gt;</v>
      </c>
      <c r="G633" s="3" t="s">
        <v>1947</v>
      </c>
    </row>
    <row r="634" spans="1:7">
      <c r="A634" s="1" t="str">
        <f t="shared" si="73"/>
        <v>3</v>
      </c>
      <c r="B634" s="3" t="str">
        <f t="shared" si="69"/>
        <v/>
      </c>
      <c r="C634" s="3" t="s">
        <v>1484</v>
      </c>
      <c r="D634" s="3" t="str">
        <f t="shared" si="70"/>
        <v/>
      </c>
      <c r="E634" s="3" t="str">
        <f t="shared" si="71"/>
        <v/>
      </c>
      <c r="F634" s="3" t="str">
        <f t="shared" si="72"/>
        <v>&lt;/Sound&gt;</v>
      </c>
      <c r="G634" s="3" t="s">
        <v>1488</v>
      </c>
    </row>
    <row r="635" spans="1:7">
      <c r="A635" s="1" t="str">
        <f t="shared" si="73"/>
        <v>1</v>
      </c>
      <c r="B635" s="3" t="str">
        <f t="shared" si="69"/>
        <v>hint_app_download_crcode_cn</v>
      </c>
      <c r="C635" s="3" t="s">
        <v>1484</v>
      </c>
      <c r="D635" s="3" t="str">
        <f t="shared" si="70"/>
        <v>摇一摇时提示扫描二维码下载app</v>
      </c>
      <c r="E635" s="3" t="str">
        <f t="shared" si="71"/>
        <v/>
      </c>
      <c r="F635" s="3" t="str">
        <f t="shared" si="72"/>
        <v>&lt;Sound Type="hint_app_download_crcode_cn" Storage="Remote" Dec="摇一摇时提示扫描二维码下载app"&gt;</v>
      </c>
      <c r="G635" s="3" t="s">
        <v>1948</v>
      </c>
    </row>
    <row r="636" spans="1:7">
      <c r="A636" s="1" t="str">
        <f t="shared" si="73"/>
        <v>2</v>
      </c>
      <c r="B636" s="3" t="str">
        <f t="shared" si="69"/>
        <v/>
      </c>
      <c r="C636" s="3" t="s">
        <v>1484</v>
      </c>
      <c r="D636" s="3" t="str">
        <f t="shared" si="70"/>
        <v/>
      </c>
      <c r="E636" s="3" t="str">
        <f t="shared" si="71"/>
        <v>hint_app_download_crcode_cn</v>
      </c>
      <c r="F636" s="3" t="str">
        <f t="shared" si="72"/>
        <v xml:space="preserve">  &lt;Clip SoundPath="hint_app_download_crcode_cn" /&gt;</v>
      </c>
      <c r="G636" s="3" t="s">
        <v>1949</v>
      </c>
    </row>
    <row r="637" spans="1:7">
      <c r="A637" s="1" t="str">
        <f t="shared" si="73"/>
        <v>3</v>
      </c>
      <c r="B637" s="3" t="str">
        <f t="shared" si="69"/>
        <v/>
      </c>
      <c r="C637" s="3" t="s">
        <v>1484</v>
      </c>
      <c r="D637" s="3" t="str">
        <f t="shared" si="70"/>
        <v/>
      </c>
      <c r="E637" s="3" t="str">
        <f t="shared" si="71"/>
        <v/>
      </c>
      <c r="F637" s="3" t="str">
        <f t="shared" si="72"/>
        <v>&lt;/Sound&gt;</v>
      </c>
      <c r="G637" s="3" t="s">
        <v>1488</v>
      </c>
    </row>
    <row r="638" spans="1:7">
      <c r="A638" s="1" t="str">
        <f t="shared" si="73"/>
        <v>1</v>
      </c>
      <c r="B638" s="3" t="str">
        <f t="shared" si="69"/>
        <v>guide_id</v>
      </c>
      <c r="C638" s="3" t="s">
        <v>1484</v>
      </c>
      <c r="D638" s="3" t="str">
        <f t="shared" si="70"/>
        <v>id页面引导语音</v>
      </c>
      <c r="E638" s="3" t="str">
        <f t="shared" si="71"/>
        <v/>
      </c>
      <c r="F638" s="3" t="str">
        <f t="shared" si="72"/>
        <v>&lt;Sound Type="guide_id" Storage="Remote" Dec="id页面引导语音"&gt;</v>
      </c>
      <c r="G638" s="3" t="s">
        <v>1950</v>
      </c>
    </row>
    <row r="639" spans="1:7">
      <c r="A639" s="1" t="str">
        <f t="shared" si="73"/>
        <v>2</v>
      </c>
      <c r="B639" s="3" t="str">
        <f t="shared" si="69"/>
        <v/>
      </c>
      <c r="C639" s="3" t="s">
        <v>1484</v>
      </c>
      <c r="D639" s="3" t="str">
        <f t="shared" si="70"/>
        <v/>
      </c>
      <c r="E639" s="3" t="str">
        <f t="shared" si="71"/>
        <v>guide_2_id_1</v>
      </c>
      <c r="F639" s="3" t="str">
        <f t="shared" si="72"/>
        <v xml:space="preserve">  &lt;Clip SoundPath="guide_2_id_1" /&gt;</v>
      </c>
      <c r="G639" s="3" t="s">
        <v>1951</v>
      </c>
    </row>
    <row r="640" spans="1:7">
      <c r="A640" s="1" t="str">
        <f t="shared" si="73"/>
        <v>3</v>
      </c>
      <c r="B640" s="3" t="str">
        <f t="shared" si="69"/>
        <v/>
      </c>
      <c r="C640" s="3" t="s">
        <v>1484</v>
      </c>
      <c r="D640" s="3" t="str">
        <f t="shared" si="70"/>
        <v/>
      </c>
      <c r="E640" s="3" t="str">
        <f t="shared" si="71"/>
        <v/>
      </c>
      <c r="F640" s="3" t="str">
        <f t="shared" si="72"/>
        <v>&lt;/Sound&gt;</v>
      </c>
      <c r="G640" s="3" t="s">
        <v>1488</v>
      </c>
    </row>
    <row r="641" spans="1:7">
      <c r="A641" s="1" t="str">
        <f t="shared" si="73"/>
        <v>1</v>
      </c>
      <c r="B641" s="3" t="str">
        <f t="shared" si="69"/>
        <v>guide_system_page</v>
      </c>
      <c r="C641" s="3" t="s">
        <v>1484</v>
      </c>
      <c r="D641" s="3" t="str">
        <f t="shared" si="70"/>
        <v>system页面引导语音</v>
      </c>
      <c r="E641" s="3" t="str">
        <f t="shared" si="71"/>
        <v/>
      </c>
      <c r="F641" s="3" t="str">
        <f t="shared" si="72"/>
        <v>&lt;Sound Type="guide_system_page" Storage="Remote" Dec="system页面引导语音"&gt;</v>
      </c>
      <c r="G641" s="3" t="s">
        <v>1952</v>
      </c>
    </row>
    <row r="642" spans="1:7">
      <c r="A642" s="1" t="str">
        <f t="shared" si="73"/>
        <v>2</v>
      </c>
      <c r="B642" s="3" t="str">
        <f t="shared" si="69"/>
        <v/>
      </c>
      <c r="C642" s="3" t="s">
        <v>1484</v>
      </c>
      <c r="D642" s="3" t="str">
        <f t="shared" si="70"/>
        <v/>
      </c>
      <c r="E642" s="3" t="str">
        <f t="shared" si="71"/>
        <v>guide_2_systempage_1</v>
      </c>
      <c r="F642" s="3" t="str">
        <f t="shared" si="72"/>
        <v xml:space="preserve">  &lt;Clip SoundPath="guide_2_systempage_1" /&gt;</v>
      </c>
      <c r="G642" s="3" t="s">
        <v>1953</v>
      </c>
    </row>
    <row r="643" spans="1:7">
      <c r="A643" s="1" t="str">
        <f t="shared" si="73"/>
        <v>3</v>
      </c>
      <c r="B643" s="3" t="str">
        <f t="shared" si="69"/>
        <v/>
      </c>
      <c r="C643" s="3" t="s">
        <v>1484</v>
      </c>
      <c r="D643" s="3" t="str">
        <f t="shared" si="70"/>
        <v/>
      </c>
      <c r="E643" s="3" t="str">
        <f t="shared" si="71"/>
        <v/>
      </c>
      <c r="F643" s="3" t="str">
        <f t="shared" si="72"/>
        <v>&lt;/Sound&gt;</v>
      </c>
      <c r="G643" s="3" t="s">
        <v>1488</v>
      </c>
    </row>
    <row r="644" spans="1:7">
      <c r="A644" s="1" t="str">
        <f t="shared" si="73"/>
        <v>1</v>
      </c>
      <c r="B644" s="3" t="str">
        <f t="shared" si="69"/>
        <v>fresh_news</v>
      </c>
      <c r="C644" s="3" t="s">
        <v>1484</v>
      </c>
      <c r="D644" s="3" t="str">
        <f t="shared" si="70"/>
        <v>收到新闻</v>
      </c>
      <c r="E644" s="3" t="str">
        <f t="shared" si="71"/>
        <v/>
      </c>
      <c r="F644" s="3" t="str">
        <f t="shared" si="72"/>
        <v>&lt;Sound Type="fresh_news" Storage="Remote" Dec="收到新闻"&gt;</v>
      </c>
      <c r="G644" s="3" t="s">
        <v>1954</v>
      </c>
    </row>
    <row r="645" spans="1:7">
      <c r="A645" s="1" t="str">
        <f t="shared" si="73"/>
        <v>2</v>
      </c>
      <c r="B645" s="3" t="str">
        <f t="shared" si="69"/>
        <v/>
      </c>
      <c r="C645" s="3" t="s">
        <v>1484</v>
      </c>
      <c r="D645" s="3" t="str">
        <f t="shared" si="70"/>
        <v/>
      </c>
      <c r="E645" s="3" t="str">
        <f t="shared" si="71"/>
        <v>fresh_news_01</v>
      </c>
      <c r="F645" s="3" t="str">
        <f t="shared" si="72"/>
        <v xml:space="preserve">  &lt;Clip SoundPath="fresh_news_01" /&gt;</v>
      </c>
      <c r="G645" s="3" t="s">
        <v>1955</v>
      </c>
    </row>
    <row r="646" spans="1:7">
      <c r="A646" s="1" t="str">
        <f t="shared" si="73"/>
        <v>2</v>
      </c>
      <c r="B646" s="3" t="str">
        <f t="shared" si="69"/>
        <v/>
      </c>
      <c r="C646" s="3" t="s">
        <v>1484</v>
      </c>
      <c r="D646" s="3" t="str">
        <f t="shared" si="70"/>
        <v/>
      </c>
      <c r="E646" s="3" t="str">
        <f t="shared" si="71"/>
        <v>fresh_news_02</v>
      </c>
      <c r="F646" s="3" t="str">
        <f t="shared" si="72"/>
        <v xml:space="preserve">  &lt;Clip SoundPath="fresh_news_02" /&gt;</v>
      </c>
      <c r="G646" s="3" t="s">
        <v>1956</v>
      </c>
    </row>
    <row r="647" spans="1:7">
      <c r="A647" s="1" t="str">
        <f t="shared" si="73"/>
        <v>2</v>
      </c>
      <c r="B647" s="3" t="str">
        <f t="shared" si="69"/>
        <v/>
      </c>
      <c r="C647" s="3" t="s">
        <v>1484</v>
      </c>
      <c r="D647" s="3" t="str">
        <f t="shared" si="70"/>
        <v/>
      </c>
      <c r="E647" s="3" t="str">
        <f t="shared" si="71"/>
        <v>fresh_news_03</v>
      </c>
      <c r="F647" s="3" t="str">
        <f t="shared" si="72"/>
        <v xml:space="preserve">  &lt;Clip SoundPath="fresh_news_03" /&gt;</v>
      </c>
      <c r="G647" s="3" t="s">
        <v>1957</v>
      </c>
    </row>
    <row r="648" spans="1:7">
      <c r="A648" s="1" t="str">
        <f t="shared" si="73"/>
        <v>2</v>
      </c>
      <c r="B648" s="3" t="str">
        <f t="shared" si="69"/>
        <v/>
      </c>
      <c r="C648" s="3" t="s">
        <v>1484</v>
      </c>
      <c r="D648" s="3" t="str">
        <f t="shared" si="70"/>
        <v/>
      </c>
      <c r="E648" s="3" t="str">
        <f t="shared" si="71"/>
        <v>fresh_news_04</v>
      </c>
      <c r="F648" s="3" t="str">
        <f t="shared" si="72"/>
        <v xml:space="preserve">  &lt;Clip SoundPath="fresh_news_04" /&gt;</v>
      </c>
      <c r="G648" s="3" t="s">
        <v>1958</v>
      </c>
    </row>
    <row r="649" spans="1:7">
      <c r="A649" s="1" t="str">
        <f t="shared" si="73"/>
        <v>3</v>
      </c>
      <c r="B649" s="3" t="str">
        <f t="shared" si="69"/>
        <v/>
      </c>
      <c r="C649" s="3" t="s">
        <v>1484</v>
      </c>
      <c r="D649" s="3" t="str">
        <f t="shared" si="70"/>
        <v/>
      </c>
      <c r="E649" s="3" t="str">
        <f t="shared" si="71"/>
        <v/>
      </c>
      <c r="F649" s="3" t="str">
        <f t="shared" si="72"/>
        <v>&lt;/Sound&gt;</v>
      </c>
      <c r="G649" s="3" t="s">
        <v>1488</v>
      </c>
    </row>
    <row r="650" spans="1:7">
      <c r="A650" s="1" t="str">
        <f t="shared" si="73"/>
        <v>1</v>
      </c>
      <c r="B650" s="3" t="str">
        <f t="shared" si="69"/>
        <v>comming_soon</v>
      </c>
      <c r="C650" s="3" t="s">
        <v>1484</v>
      </c>
      <c r="D650" s="3" t="str">
        <f t="shared" si="70"/>
        <v>暂未开放的功能</v>
      </c>
      <c r="E650" s="3" t="str">
        <f t="shared" si="71"/>
        <v/>
      </c>
      <c r="F650" s="3" t="str">
        <f t="shared" si="72"/>
        <v>&lt;Sound Type="comming_soon" Storage="Remote" Dec="暂未开放的功能"&gt;</v>
      </c>
      <c r="G650" s="3" t="s">
        <v>1959</v>
      </c>
    </row>
    <row r="651" spans="1:7">
      <c r="A651" s="1" t="str">
        <f t="shared" si="73"/>
        <v>2</v>
      </c>
      <c r="B651" s="3" t="str">
        <f t="shared" si="69"/>
        <v/>
      </c>
      <c r="C651" s="3" t="s">
        <v>1484</v>
      </c>
      <c r="D651" s="3" t="str">
        <f t="shared" si="70"/>
        <v/>
      </c>
      <c r="E651" s="3" t="str">
        <f t="shared" si="71"/>
        <v>navmenu_comingsoon_1</v>
      </c>
      <c r="F651" s="3" t="str">
        <f t="shared" si="72"/>
        <v xml:space="preserve">  &lt;Clip SoundPath="navmenu_comingsoon_1" /&gt;</v>
      </c>
      <c r="G651" s="3" t="s">
        <v>1960</v>
      </c>
    </row>
    <row r="652" spans="1:7">
      <c r="A652" s="1" t="str">
        <f t="shared" si="73"/>
        <v>2</v>
      </c>
      <c r="B652" s="3" t="str">
        <f t="shared" si="69"/>
        <v/>
      </c>
      <c r="C652" s="3" t="s">
        <v>1484</v>
      </c>
      <c r="D652" s="3" t="str">
        <f t="shared" si="70"/>
        <v/>
      </c>
      <c r="E652" s="3" t="str">
        <f t="shared" si="71"/>
        <v>navmenu_comingsoon_2</v>
      </c>
      <c r="F652" s="3" t="str">
        <f t="shared" si="72"/>
        <v xml:space="preserve">  &lt;Clip SoundPath="navmenu_comingsoon_2" /&gt;</v>
      </c>
      <c r="G652" s="3" t="s">
        <v>1961</v>
      </c>
    </row>
    <row r="653" spans="1:7">
      <c r="A653" s="1" t="str">
        <f t="shared" si="73"/>
        <v>2</v>
      </c>
      <c r="B653" s="3" t="str">
        <f t="shared" si="69"/>
        <v/>
      </c>
      <c r="C653" s="3" t="s">
        <v>1484</v>
      </c>
      <c r="D653" s="3" t="str">
        <f t="shared" si="70"/>
        <v/>
      </c>
      <c r="E653" s="3" t="str">
        <f t="shared" si="71"/>
        <v>navmenu_comingsoon_3</v>
      </c>
      <c r="F653" s="3" t="str">
        <f t="shared" si="72"/>
        <v xml:space="preserve">  &lt;Clip SoundPath="navmenu_comingsoon_3" /&gt;</v>
      </c>
      <c r="G653" s="3" t="s">
        <v>1962</v>
      </c>
    </row>
    <row r="654" spans="1:7">
      <c r="A654" s="1" t="str">
        <f t="shared" si="73"/>
        <v>2</v>
      </c>
      <c r="B654" s="3" t="str">
        <f t="shared" si="69"/>
        <v/>
      </c>
      <c r="C654" s="3" t="s">
        <v>1484</v>
      </c>
      <c r="D654" s="3" t="str">
        <f t="shared" si="70"/>
        <v/>
      </c>
      <c r="E654" s="3" t="str">
        <f t="shared" si="71"/>
        <v>navmenu_comingsoon_4</v>
      </c>
      <c r="F654" s="3" t="str">
        <f t="shared" si="72"/>
        <v xml:space="preserve">  &lt;Clip SoundPath="navmenu_comingsoon_4" /&gt;</v>
      </c>
      <c r="G654" s="3" t="s">
        <v>1963</v>
      </c>
    </row>
    <row r="655" spans="1:7">
      <c r="A655" s="1" t="str">
        <f t="shared" si="73"/>
        <v>3</v>
      </c>
      <c r="B655" s="3" t="str">
        <f t="shared" si="69"/>
        <v/>
      </c>
      <c r="C655" s="3" t="s">
        <v>1484</v>
      </c>
      <c r="D655" s="3" t="str">
        <f t="shared" si="70"/>
        <v/>
      </c>
      <c r="E655" s="3" t="str">
        <f t="shared" si="71"/>
        <v/>
      </c>
      <c r="F655" s="3" t="str">
        <f t="shared" si="72"/>
        <v>&lt;/Sound&gt;</v>
      </c>
      <c r="G655" s="3" t="s">
        <v>1488</v>
      </c>
    </row>
    <row r="656" spans="1:7">
      <c r="A656" s="1" t="str">
        <f t="shared" si="73"/>
        <v>1</v>
      </c>
      <c r="B656" s="3" t="str">
        <f t="shared" si="69"/>
        <v>collection_story_tip1</v>
      </c>
      <c r="C656" s="3" t="s">
        <v>1484</v>
      </c>
      <c r="D656" s="3" t="str">
        <f t="shared" si="70"/>
        <v>请继续喝水解锁更多的小宠物</v>
      </c>
      <c r="E656" s="3" t="str">
        <f t="shared" si="71"/>
        <v/>
      </c>
      <c r="F656" s="3" t="str">
        <f t="shared" si="72"/>
        <v>&lt;Sound Type="collection_story_tip1" Storage="Remote" Dec="请继续喝水解锁更多的小宠物"&gt;</v>
      </c>
      <c r="G656" s="3" t="s">
        <v>1964</v>
      </c>
    </row>
    <row r="657" spans="1:7">
      <c r="A657" s="1" t="str">
        <f t="shared" si="73"/>
        <v>2</v>
      </c>
      <c r="B657" s="3" t="str">
        <f t="shared" si="69"/>
        <v/>
      </c>
      <c r="C657" s="3" t="s">
        <v>1484</v>
      </c>
      <c r="D657" s="3" t="str">
        <f t="shared" si="70"/>
        <v/>
      </c>
      <c r="E657" s="3" t="str">
        <f t="shared" si="71"/>
        <v>collection_story_tip1</v>
      </c>
      <c r="F657" s="3" t="str">
        <f t="shared" si="72"/>
        <v xml:space="preserve">  &lt;Clip SoundPath="collection_story_tip1" /&gt;</v>
      </c>
      <c r="G657" s="3" t="s">
        <v>1965</v>
      </c>
    </row>
    <row r="658" spans="1:7">
      <c r="A658" s="1" t="str">
        <f t="shared" si="73"/>
        <v>3</v>
      </c>
      <c r="B658" s="3" t="str">
        <f t="shared" si="69"/>
        <v/>
      </c>
      <c r="C658" s="3" t="s">
        <v>1484</v>
      </c>
      <c r="D658" s="3" t="str">
        <f t="shared" si="70"/>
        <v/>
      </c>
      <c r="E658" s="3" t="str">
        <f t="shared" si="71"/>
        <v/>
      </c>
      <c r="F658" s="3" t="str">
        <f t="shared" si="72"/>
        <v>&lt;/Sound&gt;</v>
      </c>
      <c r="G658" s="3" t="s">
        <v>1488</v>
      </c>
    </row>
    <row r="659" spans="1:7">
      <c r="A659" s="1" t="str">
        <f t="shared" si="73"/>
        <v>1</v>
      </c>
      <c r="B659" s="3" t="str">
        <f t="shared" si="69"/>
        <v>collection_story_tip2</v>
      </c>
      <c r="C659" s="3" t="s">
        <v>1484</v>
      </c>
      <c r="D659" s="3" t="str">
        <f t="shared" si="70"/>
        <v>更多资源(小宠物故事)正在制作中</v>
      </c>
      <c r="E659" s="3" t="str">
        <f t="shared" si="71"/>
        <v/>
      </c>
      <c r="F659" s="3" t="str">
        <f t="shared" si="72"/>
        <v>&lt;Sound Type="collection_story_tip2" Storage="Remote" Dec="更多资源(小宠物故事)正在制作中"&gt;</v>
      </c>
      <c r="G659" s="3" t="s">
        <v>1966</v>
      </c>
    </row>
    <row r="660" spans="1:7">
      <c r="A660" s="1" t="str">
        <f t="shared" si="73"/>
        <v>2</v>
      </c>
      <c r="B660" s="3" t="str">
        <f t="shared" si="69"/>
        <v/>
      </c>
      <c r="C660" s="3" t="s">
        <v>1484</v>
      </c>
      <c r="D660" s="3" t="str">
        <f t="shared" si="70"/>
        <v/>
      </c>
      <c r="E660" s="3" t="str">
        <f t="shared" si="71"/>
        <v>collection_story_tip2</v>
      </c>
      <c r="F660" s="3" t="str">
        <f t="shared" si="72"/>
        <v xml:space="preserve">  &lt;Clip SoundPath="collection_story_tip2" /&gt;</v>
      </c>
      <c r="G660" s="3" t="s">
        <v>1967</v>
      </c>
    </row>
    <row r="661" spans="1:7">
      <c r="A661" s="1" t="str">
        <f t="shared" si="73"/>
        <v>3</v>
      </c>
      <c r="B661" s="3" t="str">
        <f t="shared" si="69"/>
        <v/>
      </c>
      <c r="C661" s="3" t="s">
        <v>1484</v>
      </c>
      <c r="D661" s="3" t="str">
        <f t="shared" si="70"/>
        <v/>
      </c>
      <c r="E661" s="3" t="str">
        <f t="shared" si="71"/>
        <v/>
      </c>
      <c r="F661" s="3" t="str">
        <f t="shared" si="72"/>
        <v>&lt;/Sound&gt;</v>
      </c>
      <c r="G661" s="3" t="s">
        <v>1488</v>
      </c>
    </row>
    <row r="662" spans="1:7">
      <c r="A662" s="1" t="str">
        <f t="shared" ref="A662:A722" si="74">IF(ISERROR(FIND("&lt;Sound",G662))=FALSE,"1",IF(ISERROR(FIND("&lt;Clip",G662))=FALSE,"2","3"))</f>
        <v>1</v>
      </c>
      <c r="B662" s="3" t="str">
        <f t="shared" si="69"/>
        <v>gain_coin</v>
      </c>
      <c r="C662" s="3" t="s">
        <v>1484</v>
      </c>
      <c r="D662" s="3" t="str">
        <f t="shared" si="70"/>
        <v>喝水或其他途径获得金币时的音效</v>
      </c>
      <c r="E662" s="3" t="str">
        <f t="shared" si="71"/>
        <v/>
      </c>
      <c r="F662" s="3" t="str">
        <f t="shared" si="72"/>
        <v>&lt;Sound Type="gain_coin" Storage="Remote" Dec="喝水或其他途径获得金币时的音效"&gt;</v>
      </c>
      <c r="G662" s="3" t="s">
        <v>1968</v>
      </c>
    </row>
    <row r="663" spans="1:7">
      <c r="A663" s="1" t="str">
        <f t="shared" si="74"/>
        <v>2</v>
      </c>
      <c r="B663" s="3" t="str">
        <f t="shared" ref="B663:B726" si="75">IF(ISERROR(FIND("&lt;Sound",G663))=FALSE,MID(G663,FIND("Type=""",G663)+6,IF(ISERROR(FIND("Des=",G663))=FALSE,FIND("Des=",G663),FIND("""&gt;",G663))-FIND("Type=""",G663)-IF(ISERROR(FIND("Des=",G663))=FALSE,8,6)),"")</f>
        <v/>
      </c>
      <c r="C663" s="3" t="s">
        <v>1484</v>
      </c>
      <c r="D663" s="3" t="str">
        <f t="shared" ref="D663:D726" si="76">IF(ISERROR(FIND("Des=",G663))=FALSE,MID(G663,FIND("Des=""",G663)+5,FIND("""&gt;",G663)-FIND("Des=""",G663)-5),"")</f>
        <v/>
      </c>
      <c r="E663" s="3" t="str">
        <f t="shared" ref="E663:E726" si="77">IF(ISERROR(FIND("&lt;Clip",G663))=FALSE,MID(G663,FIND("SoundPath=""",G663)+11,FIND(""" /&gt;",G663)-FIND("SoundPath=""",G663)-11),"")</f>
        <v>gain_coin</v>
      </c>
      <c r="F663" s="3" t="str">
        <f t="shared" ref="F663:F726" si="78">IF(A663="1","&lt;Sound Type="""&amp;B663&amp;""" Storage="""&amp;C663&amp;""" Dec="""&amp;D663&amp;"""&gt;",IF(A663="2","  &lt;Clip SoundPath="""&amp;E663&amp;""" /&gt;",IF(A663="3",G663,"")))</f>
        <v xml:space="preserve">  &lt;Clip SoundPath="gain_coin" /&gt;</v>
      </c>
      <c r="G663" s="3" t="s">
        <v>1969</v>
      </c>
    </row>
    <row r="664" spans="1:7">
      <c r="A664" s="1" t="str">
        <f t="shared" si="74"/>
        <v>3</v>
      </c>
      <c r="B664" s="3" t="str">
        <f t="shared" si="75"/>
        <v/>
      </c>
      <c r="C664" s="3" t="s">
        <v>1484</v>
      </c>
      <c r="D664" s="3" t="str">
        <f t="shared" si="76"/>
        <v/>
      </c>
      <c r="E664" s="3" t="str">
        <f t="shared" si="77"/>
        <v/>
      </c>
      <c r="F664" s="3" t="str">
        <f t="shared" si="78"/>
        <v>&lt;/Sound&gt;</v>
      </c>
      <c r="G664" s="3" t="s">
        <v>1488</v>
      </c>
    </row>
    <row r="665" spans="1:7">
      <c r="A665" s="1" t="str">
        <f t="shared" si="74"/>
        <v>1</v>
      </c>
      <c r="B665" s="3" t="str">
        <f t="shared" si="75"/>
        <v>popup_download</v>
      </c>
      <c r="C665" s="3" t="s">
        <v>1484</v>
      </c>
      <c r="D665" s="3" t="str">
        <f t="shared" si="76"/>
        <v>开始下载资源文件时的音效</v>
      </c>
      <c r="E665" s="3" t="str">
        <f t="shared" si="77"/>
        <v/>
      </c>
      <c r="F665" s="3" t="str">
        <f t="shared" si="78"/>
        <v>&lt;Sound Type="popup_download" Storage="Remote" Dec="开始下载资源文件时的音效"&gt;</v>
      </c>
      <c r="G665" s="3" t="s">
        <v>1970</v>
      </c>
    </row>
    <row r="666" spans="1:7">
      <c r="A666" s="1" t="str">
        <f t="shared" si="74"/>
        <v>2</v>
      </c>
      <c r="B666" s="3" t="str">
        <f t="shared" si="75"/>
        <v/>
      </c>
      <c r="C666" s="3" t="s">
        <v>1484</v>
      </c>
      <c r="D666" s="3" t="str">
        <f t="shared" si="76"/>
        <v/>
      </c>
      <c r="E666" s="3" t="str">
        <f t="shared" si="77"/>
        <v>popup_download</v>
      </c>
      <c r="F666" s="3" t="str">
        <f t="shared" si="78"/>
        <v xml:space="preserve">  &lt;Clip SoundPath="popup_download" /&gt;</v>
      </c>
      <c r="G666" s="3" t="s">
        <v>1971</v>
      </c>
    </row>
    <row r="667" spans="1:7">
      <c r="A667" s="1" t="str">
        <f t="shared" si="74"/>
        <v>3</v>
      </c>
      <c r="B667" s="3" t="str">
        <f t="shared" si="75"/>
        <v/>
      </c>
      <c r="C667" s="3" t="s">
        <v>1484</v>
      </c>
      <c r="D667" s="3" t="str">
        <f t="shared" si="76"/>
        <v/>
      </c>
      <c r="E667" s="3" t="str">
        <f t="shared" si="77"/>
        <v/>
      </c>
      <c r="F667" s="3" t="str">
        <f t="shared" si="78"/>
        <v>&lt;/Sound&gt;</v>
      </c>
      <c r="G667" s="3" t="s">
        <v>1488</v>
      </c>
    </row>
    <row r="668" spans="1:7">
      <c r="A668" s="1" t="str">
        <f t="shared" si="74"/>
        <v>1</v>
      </c>
      <c r="B668" s="3" t="str">
        <f t="shared" si="75"/>
        <v>popup_download_cancel</v>
      </c>
      <c r="C668" s="3" t="s">
        <v>1484</v>
      </c>
      <c r="D668" s="3" t="str">
        <f t="shared" si="76"/>
        <v>确认是否退出下载时的音效</v>
      </c>
      <c r="E668" s="3" t="str">
        <f t="shared" si="77"/>
        <v/>
      </c>
      <c r="F668" s="3" t="str">
        <f t="shared" si="78"/>
        <v>&lt;Sound Type="popup_download_cancel" Storage="Remote" Dec="确认是否退出下载时的音效"&gt;</v>
      </c>
      <c r="G668" s="3" t="s">
        <v>1972</v>
      </c>
    </row>
    <row r="669" spans="1:7">
      <c r="A669" s="1" t="str">
        <f t="shared" si="74"/>
        <v>2</v>
      </c>
      <c r="B669" s="3" t="str">
        <f t="shared" si="75"/>
        <v/>
      </c>
      <c r="C669" s="3" t="s">
        <v>1484</v>
      </c>
      <c r="D669" s="3" t="str">
        <f t="shared" si="76"/>
        <v/>
      </c>
      <c r="E669" s="3" t="str">
        <f t="shared" si="77"/>
        <v>popup_download_cancel</v>
      </c>
      <c r="F669" s="3" t="str">
        <f t="shared" si="78"/>
        <v xml:space="preserve">  &lt;Clip SoundPath="popup_download_cancel" /&gt;</v>
      </c>
      <c r="G669" s="3" t="s">
        <v>1973</v>
      </c>
    </row>
    <row r="670" spans="1:7">
      <c r="A670" s="1" t="str">
        <f t="shared" si="74"/>
        <v>3</v>
      </c>
      <c r="B670" s="3" t="str">
        <f t="shared" si="75"/>
        <v/>
      </c>
      <c r="C670" s="3" t="s">
        <v>1484</v>
      </c>
      <c r="D670" s="3" t="str">
        <f t="shared" si="76"/>
        <v/>
      </c>
      <c r="E670" s="3" t="str">
        <f t="shared" si="77"/>
        <v/>
      </c>
      <c r="F670" s="3" t="str">
        <f t="shared" si="78"/>
        <v>&lt;/Sound&gt;</v>
      </c>
      <c r="G670" s="3" t="s">
        <v>1488</v>
      </c>
    </row>
    <row r="671" spans="1:7">
      <c r="A671" s="1" t="str">
        <f t="shared" si="74"/>
        <v>1</v>
      </c>
      <c r="B671" s="3" t="str">
        <f t="shared" si="75"/>
        <v>download_popup_no_network</v>
      </c>
      <c r="C671" s="3" t="s">
        <v>1484</v>
      </c>
      <c r="D671" s="3" t="str">
        <f t="shared" si="76"/>
        <v>下载过程中断网时的音效</v>
      </c>
      <c r="E671" s="3" t="str">
        <f t="shared" si="77"/>
        <v/>
      </c>
      <c r="F671" s="3" t="str">
        <f t="shared" si="78"/>
        <v>&lt;Sound Type="download_popup_no_network" Storage="Remote" Dec="下载过程中断网时的音效"&gt;</v>
      </c>
      <c r="G671" s="3" t="s">
        <v>1974</v>
      </c>
    </row>
    <row r="672" spans="1:7">
      <c r="A672" s="1" t="str">
        <f t="shared" si="74"/>
        <v>2</v>
      </c>
      <c r="B672" s="3" t="str">
        <f t="shared" si="75"/>
        <v/>
      </c>
      <c r="C672" s="3" t="s">
        <v>1484</v>
      </c>
      <c r="D672" s="3" t="str">
        <f t="shared" si="76"/>
        <v/>
      </c>
      <c r="E672" s="3" t="str">
        <f t="shared" si="77"/>
        <v>popup_no_network</v>
      </c>
      <c r="F672" s="3" t="str">
        <f t="shared" si="78"/>
        <v xml:space="preserve">  &lt;Clip SoundPath="popup_no_network" /&gt;</v>
      </c>
      <c r="G672" s="3" t="s">
        <v>1975</v>
      </c>
    </row>
    <row r="673" spans="1:7">
      <c r="A673" s="1" t="str">
        <f t="shared" si="74"/>
        <v>3</v>
      </c>
      <c r="B673" s="3" t="str">
        <f t="shared" si="75"/>
        <v/>
      </c>
      <c r="C673" s="3" t="s">
        <v>1484</v>
      </c>
      <c r="D673" s="3" t="str">
        <f t="shared" si="76"/>
        <v/>
      </c>
      <c r="E673" s="3" t="str">
        <f t="shared" si="77"/>
        <v/>
      </c>
      <c r="F673" s="3" t="str">
        <f t="shared" si="78"/>
        <v>&lt;/Sound&gt;</v>
      </c>
      <c r="G673" s="3" t="s">
        <v>1488</v>
      </c>
    </row>
    <row r="674" spans="1:7">
      <c r="A674" s="1" t="str">
        <f t="shared" si="74"/>
        <v>1</v>
      </c>
      <c r="B674" s="3" t="str">
        <f t="shared" si="75"/>
        <v>first_enter_feed_scene</v>
      </c>
      <c r="C674" s="3" t="s">
        <v>1484</v>
      </c>
      <c r="D674" s="3" t="str">
        <f t="shared" si="76"/>
        <v>第一次进入喂食场景</v>
      </c>
      <c r="E674" s="3" t="str">
        <f t="shared" si="77"/>
        <v/>
      </c>
      <c r="F674" s="3" t="str">
        <f t="shared" si="78"/>
        <v>&lt;Sound Type="first_enter_feed_scene" Storage="Remote" Dec="第一次进入喂食场景"&gt;</v>
      </c>
      <c r="G674" s="3" t="s">
        <v>1976</v>
      </c>
    </row>
    <row r="675" spans="1:7">
      <c r="A675" s="1" t="str">
        <f t="shared" si="74"/>
        <v>2</v>
      </c>
      <c r="B675" s="3" t="str">
        <f t="shared" si="75"/>
        <v/>
      </c>
      <c r="C675" s="3" t="s">
        <v>1484</v>
      </c>
      <c r="D675" s="3" t="str">
        <f t="shared" si="76"/>
        <v/>
      </c>
      <c r="E675" s="3" t="str">
        <f t="shared" si="77"/>
        <v>popup_feed_welcome</v>
      </c>
      <c r="F675" s="3" t="str">
        <f t="shared" si="78"/>
        <v xml:space="preserve">  &lt;Clip SoundPath="popup_feed_welcome" /&gt;</v>
      </c>
      <c r="G675" s="3" t="s">
        <v>1977</v>
      </c>
    </row>
    <row r="676" spans="1:7">
      <c r="A676" s="1" t="str">
        <f t="shared" si="74"/>
        <v>3</v>
      </c>
      <c r="B676" s="3" t="str">
        <f t="shared" si="75"/>
        <v/>
      </c>
      <c r="C676" s="3" t="s">
        <v>1484</v>
      </c>
      <c r="D676" s="3" t="str">
        <f t="shared" si="76"/>
        <v/>
      </c>
      <c r="E676" s="3" t="str">
        <f t="shared" si="77"/>
        <v/>
      </c>
      <c r="F676" s="3" t="str">
        <f t="shared" si="78"/>
        <v>&lt;/Sound&gt;</v>
      </c>
      <c r="G676" s="3" t="s">
        <v>1488</v>
      </c>
    </row>
    <row r="677" spans="1:7">
      <c r="A677" s="1" t="str">
        <f t="shared" si="74"/>
        <v>1</v>
      </c>
      <c r="B677" s="3" t="str">
        <f t="shared" si="75"/>
        <v>welcome_enter_feed_scene</v>
      </c>
      <c r="C677" s="3" t="s">
        <v>1484</v>
      </c>
      <c r="D677" s="3" t="str">
        <f t="shared" si="76"/>
        <v>每次进入喂食场景</v>
      </c>
      <c r="E677" s="3" t="str">
        <f t="shared" si="77"/>
        <v/>
      </c>
      <c r="F677" s="3" t="str">
        <f t="shared" si="78"/>
        <v>&lt;Sound Type="welcome_enter_feed_scene" Storage="Remote" Dec="每次进入喂食场景"&gt;</v>
      </c>
      <c r="G677" s="3" t="s">
        <v>1978</v>
      </c>
    </row>
    <row r="678" spans="1:7">
      <c r="A678" s="1" t="str">
        <f t="shared" si="74"/>
        <v>2</v>
      </c>
      <c r="B678" s="3" t="str">
        <f t="shared" si="75"/>
        <v/>
      </c>
      <c r="C678" s="3" t="s">
        <v>1484</v>
      </c>
      <c r="D678" s="3" t="str">
        <f t="shared" si="76"/>
        <v/>
      </c>
      <c r="E678" s="3" t="str">
        <f t="shared" si="77"/>
        <v>feed_welcome_001</v>
      </c>
      <c r="F678" s="3" t="str">
        <f t="shared" si="78"/>
        <v xml:space="preserve">  &lt;Clip SoundPath="feed_welcome_001" /&gt;</v>
      </c>
      <c r="G678" s="3" t="s">
        <v>1979</v>
      </c>
    </row>
    <row r="679" spans="1:7">
      <c r="A679" s="1" t="str">
        <f t="shared" si="74"/>
        <v>2</v>
      </c>
      <c r="B679" s="3" t="str">
        <f t="shared" si="75"/>
        <v/>
      </c>
      <c r="C679" s="3" t="s">
        <v>1484</v>
      </c>
      <c r="D679" s="3" t="str">
        <f t="shared" si="76"/>
        <v/>
      </c>
      <c r="E679" s="3" t="str">
        <f t="shared" si="77"/>
        <v>feed_welcome_002</v>
      </c>
      <c r="F679" s="3" t="str">
        <f t="shared" si="78"/>
        <v xml:space="preserve">  &lt;Clip SoundPath="feed_welcome_002" /&gt;</v>
      </c>
      <c r="G679" s="3" t="s">
        <v>1980</v>
      </c>
    </row>
    <row r="680" spans="1:7">
      <c r="A680" s="1" t="str">
        <f t="shared" si="74"/>
        <v>2</v>
      </c>
      <c r="B680" s="3" t="str">
        <f t="shared" si="75"/>
        <v/>
      </c>
      <c r="C680" s="3" t="s">
        <v>1484</v>
      </c>
      <c r="D680" s="3" t="str">
        <f t="shared" si="76"/>
        <v/>
      </c>
      <c r="E680" s="3" t="str">
        <f t="shared" si="77"/>
        <v>feed_welcome_003</v>
      </c>
      <c r="F680" s="3" t="str">
        <f t="shared" si="78"/>
        <v xml:space="preserve">  &lt;Clip SoundPath="feed_welcome_003" /&gt;</v>
      </c>
      <c r="G680" s="3" t="s">
        <v>1981</v>
      </c>
    </row>
    <row r="681" spans="1:7">
      <c r="A681" s="1" t="str">
        <f t="shared" si="74"/>
        <v>2</v>
      </c>
      <c r="B681" s="3" t="str">
        <f t="shared" si="75"/>
        <v/>
      </c>
      <c r="C681" s="3" t="s">
        <v>1484</v>
      </c>
      <c r="D681" s="3" t="str">
        <f t="shared" si="76"/>
        <v/>
      </c>
      <c r="E681" s="3" t="str">
        <f t="shared" si="77"/>
        <v>feed_welcome_004</v>
      </c>
      <c r="F681" s="3" t="str">
        <f t="shared" si="78"/>
        <v xml:space="preserve">  &lt;Clip SoundPath="feed_welcome_004" /&gt;</v>
      </c>
      <c r="G681" s="3" t="s">
        <v>1982</v>
      </c>
    </row>
    <row r="682" spans="1:7">
      <c r="A682" s="1" t="str">
        <f t="shared" si="74"/>
        <v>2</v>
      </c>
      <c r="B682" s="3" t="str">
        <f t="shared" si="75"/>
        <v/>
      </c>
      <c r="C682" s="3" t="s">
        <v>1484</v>
      </c>
      <c r="D682" s="3" t="str">
        <f t="shared" si="76"/>
        <v/>
      </c>
      <c r="E682" s="3" t="str">
        <f t="shared" si="77"/>
        <v>feed_welcome_005</v>
      </c>
      <c r="F682" s="3" t="str">
        <f t="shared" si="78"/>
        <v xml:space="preserve">  &lt;Clip SoundPath="feed_welcome_005" /&gt;</v>
      </c>
      <c r="G682" s="3" t="s">
        <v>1983</v>
      </c>
    </row>
    <row r="683" spans="1:7">
      <c r="A683" s="1" t="str">
        <f t="shared" si="74"/>
        <v>3</v>
      </c>
      <c r="B683" s="3" t="str">
        <f t="shared" si="75"/>
        <v/>
      </c>
      <c r="C683" s="3" t="s">
        <v>1484</v>
      </c>
      <c r="D683" s="3" t="str">
        <f t="shared" si="76"/>
        <v/>
      </c>
      <c r="E683" s="3" t="str">
        <f t="shared" si="77"/>
        <v/>
      </c>
      <c r="F683" s="3" t="str">
        <f t="shared" si="78"/>
        <v>&lt;/Sound&gt;</v>
      </c>
      <c r="G683" s="3" t="s">
        <v>1488</v>
      </c>
    </row>
    <row r="684" spans="1:7">
      <c r="A684" s="1" t="str">
        <f t="shared" si="74"/>
        <v>1</v>
      </c>
      <c r="B684" s="3" t="str">
        <f t="shared" si="75"/>
        <v>no_coin</v>
      </c>
      <c r="C684" s="3" t="s">
        <v>1484</v>
      </c>
      <c r="D684" s="3" t="str">
        <f t="shared" si="76"/>
        <v>金币不足</v>
      </c>
      <c r="E684" s="3" t="str">
        <f t="shared" si="77"/>
        <v/>
      </c>
      <c r="F684" s="3" t="str">
        <f t="shared" si="78"/>
        <v>&lt;Sound Type="no_coin" Storage="Remote" Dec="金币不足"&gt;</v>
      </c>
      <c r="G684" s="3" t="s">
        <v>1984</v>
      </c>
    </row>
    <row r="685" spans="1:7">
      <c r="A685" s="1" t="str">
        <f t="shared" si="74"/>
        <v>2</v>
      </c>
      <c r="B685" s="3" t="str">
        <f t="shared" si="75"/>
        <v/>
      </c>
      <c r="C685" s="3" t="s">
        <v>1484</v>
      </c>
      <c r="D685" s="3" t="str">
        <f t="shared" si="76"/>
        <v/>
      </c>
      <c r="E685" s="3" t="str">
        <f t="shared" si="77"/>
        <v>popup_no_coin_001</v>
      </c>
      <c r="F685" s="3" t="str">
        <f t="shared" si="78"/>
        <v xml:space="preserve">  &lt;Clip SoundPath="popup_no_coin_001" /&gt;</v>
      </c>
      <c r="G685" s="3" t="s">
        <v>1985</v>
      </c>
    </row>
    <row r="686" spans="1:7">
      <c r="A686" s="1" t="str">
        <f t="shared" si="74"/>
        <v>2</v>
      </c>
      <c r="B686" s="3" t="str">
        <f t="shared" si="75"/>
        <v/>
      </c>
      <c r="C686" s="3" t="s">
        <v>1484</v>
      </c>
      <c r="D686" s="3" t="str">
        <f t="shared" si="76"/>
        <v/>
      </c>
      <c r="E686" s="3" t="str">
        <f t="shared" si="77"/>
        <v>popup_no_coin_002</v>
      </c>
      <c r="F686" s="3" t="str">
        <f t="shared" si="78"/>
        <v xml:space="preserve">  &lt;Clip SoundPath="popup_no_coin_002" /&gt;</v>
      </c>
      <c r="G686" s="3" t="s">
        <v>1986</v>
      </c>
    </row>
    <row r="687" spans="1:7">
      <c r="A687" s="1" t="str">
        <f t="shared" si="74"/>
        <v>2</v>
      </c>
      <c r="B687" s="3" t="str">
        <f t="shared" si="75"/>
        <v/>
      </c>
      <c r="C687" s="3" t="s">
        <v>1484</v>
      </c>
      <c r="D687" s="3" t="str">
        <f t="shared" si="76"/>
        <v/>
      </c>
      <c r="E687" s="3" t="str">
        <f t="shared" si="77"/>
        <v>popup_no_coin_003</v>
      </c>
      <c r="F687" s="3" t="str">
        <f t="shared" si="78"/>
        <v xml:space="preserve">  &lt;Clip SoundPath="popup_no_coin_003" /&gt;</v>
      </c>
      <c r="G687" s="3" t="s">
        <v>1987</v>
      </c>
    </row>
    <row r="688" spans="1:7">
      <c r="A688" s="1" t="str">
        <f t="shared" si="74"/>
        <v>3</v>
      </c>
      <c r="B688" s="3" t="str">
        <f t="shared" si="75"/>
        <v/>
      </c>
      <c r="C688" s="3" t="s">
        <v>1484</v>
      </c>
      <c r="D688" s="3" t="str">
        <f t="shared" si="76"/>
        <v/>
      </c>
      <c r="E688" s="3" t="str">
        <f t="shared" si="77"/>
        <v/>
      </c>
      <c r="F688" s="3" t="str">
        <f t="shared" si="78"/>
        <v>&lt;/Sound&gt;</v>
      </c>
      <c r="G688" s="3" t="s">
        <v>1488</v>
      </c>
    </row>
    <row r="689" spans="1:7">
      <c r="A689" s="1" t="str">
        <f t="shared" si="74"/>
        <v>1</v>
      </c>
      <c r="B689" s="3" t="str">
        <f t="shared" si="75"/>
        <v>moon_moonfestival</v>
      </c>
      <c r="C689" s="3" t="s">
        <v>1484</v>
      </c>
      <c r="D689" s="3" t="str">
        <f t="shared" si="76"/>
        <v>中秋节欢迎音频</v>
      </c>
      <c r="E689" s="3" t="str">
        <f t="shared" si="77"/>
        <v/>
      </c>
      <c r="F689" s="3" t="str">
        <f t="shared" si="78"/>
        <v>&lt;Sound Type="moon_moonfestival" Storage="Remote" Dec="中秋节欢迎音频"&gt;</v>
      </c>
      <c r="G689" s="3" t="s">
        <v>1988</v>
      </c>
    </row>
    <row r="690" spans="1:7">
      <c r="A690" s="1" t="str">
        <f t="shared" si="74"/>
        <v>2</v>
      </c>
      <c r="B690" s="3" t="str">
        <f t="shared" si="75"/>
        <v/>
      </c>
      <c r="C690" s="3" t="s">
        <v>1484</v>
      </c>
      <c r="D690" s="3" t="str">
        <f t="shared" si="76"/>
        <v/>
      </c>
      <c r="E690" s="3" t="str">
        <f t="shared" si="77"/>
        <v>feed_welcome_moonfestival_01</v>
      </c>
      <c r="F690" s="3" t="str">
        <f t="shared" si="78"/>
        <v xml:space="preserve">  &lt;Clip SoundPath="feed_welcome_moonfestival_01" /&gt;</v>
      </c>
      <c r="G690" s="3" t="s">
        <v>1989</v>
      </c>
    </row>
    <row r="691" spans="1:7">
      <c r="A691" s="1" t="str">
        <f t="shared" si="74"/>
        <v>2</v>
      </c>
      <c r="B691" s="3" t="str">
        <f t="shared" si="75"/>
        <v/>
      </c>
      <c r="C691" s="3" t="s">
        <v>1484</v>
      </c>
      <c r="D691" s="3" t="str">
        <f t="shared" si="76"/>
        <v/>
      </c>
      <c r="E691" s="3" t="str">
        <f t="shared" si="77"/>
        <v>feed_welcome_moonfestival_02</v>
      </c>
      <c r="F691" s="3" t="str">
        <f t="shared" si="78"/>
        <v xml:space="preserve">  &lt;Clip SoundPath="feed_welcome_moonfestival_02" /&gt;</v>
      </c>
      <c r="G691" s="3" t="s">
        <v>1990</v>
      </c>
    </row>
    <row r="692" spans="1:7">
      <c r="A692" s="1" t="str">
        <f t="shared" si="74"/>
        <v>2</v>
      </c>
      <c r="B692" s="3" t="str">
        <f t="shared" si="75"/>
        <v/>
      </c>
      <c r="C692" s="3" t="s">
        <v>1484</v>
      </c>
      <c r="D692" s="3" t="str">
        <f t="shared" si="76"/>
        <v/>
      </c>
      <c r="E692" s="3" t="str">
        <f t="shared" si="77"/>
        <v>feed_welcome_moonfestival_03</v>
      </c>
      <c r="F692" s="3" t="str">
        <f t="shared" si="78"/>
        <v xml:space="preserve">  &lt;Clip SoundPath="feed_welcome_moonfestival_03" /&gt;</v>
      </c>
      <c r="G692" s="3" t="s">
        <v>1991</v>
      </c>
    </row>
    <row r="693" spans="1:7">
      <c r="A693" s="1" t="str">
        <f t="shared" si="74"/>
        <v>2</v>
      </c>
      <c r="B693" s="3" t="str">
        <f t="shared" si="75"/>
        <v/>
      </c>
      <c r="C693" s="3" t="s">
        <v>1484</v>
      </c>
      <c r="D693" s="3" t="str">
        <f t="shared" si="76"/>
        <v/>
      </c>
      <c r="E693" s="3" t="str">
        <f t="shared" si="77"/>
        <v>feed_welcome_moonfestival_04</v>
      </c>
      <c r="F693" s="3" t="str">
        <f t="shared" si="78"/>
        <v xml:space="preserve">  &lt;Clip SoundPath="feed_welcome_moonfestival_04" /&gt;</v>
      </c>
      <c r="G693" s="3" t="s">
        <v>1992</v>
      </c>
    </row>
    <row r="694" spans="1:7">
      <c r="A694" s="1" t="str">
        <f t="shared" si="74"/>
        <v>2</v>
      </c>
      <c r="B694" s="3" t="str">
        <f t="shared" si="75"/>
        <v/>
      </c>
      <c r="C694" s="3" t="s">
        <v>1484</v>
      </c>
      <c r="D694" s="3" t="str">
        <f t="shared" si="76"/>
        <v/>
      </c>
      <c r="E694" s="3" t="str">
        <f t="shared" si="77"/>
        <v>feed_welcome_moonfestival_05</v>
      </c>
      <c r="F694" s="3" t="str">
        <f t="shared" si="78"/>
        <v xml:space="preserve">  &lt;Clip SoundPath="feed_welcome_moonfestival_05" /&gt;</v>
      </c>
      <c r="G694" s="3" t="s">
        <v>1993</v>
      </c>
    </row>
    <row r="695" spans="1:7">
      <c r="A695" s="1" t="str">
        <f t="shared" si="74"/>
        <v>3</v>
      </c>
      <c r="B695" s="3" t="str">
        <f t="shared" si="75"/>
        <v/>
      </c>
      <c r="C695" s="3" t="s">
        <v>1484</v>
      </c>
      <c r="D695" s="3" t="str">
        <f t="shared" si="76"/>
        <v/>
      </c>
      <c r="E695" s="3" t="str">
        <f t="shared" si="77"/>
        <v/>
      </c>
      <c r="F695" s="3" t="str">
        <f t="shared" si="78"/>
        <v>&lt;/Sound&gt;</v>
      </c>
      <c r="G695" s="3" t="s">
        <v>1488</v>
      </c>
    </row>
    <row r="696" spans="1:7">
      <c r="A696" s="1" t="str">
        <f t="shared" si="74"/>
        <v>1</v>
      </c>
      <c r="B696" s="3" t="str">
        <f t="shared" si="75"/>
        <v>pet_hungry_tips</v>
      </c>
      <c r="C696" s="3" t="s">
        <v>1484</v>
      </c>
      <c r="D696" s="3" t="str">
        <f t="shared" si="76"/>
        <v>宠物饥饿提醒</v>
      </c>
      <c r="E696" s="3" t="str">
        <f t="shared" si="77"/>
        <v/>
      </c>
      <c r="F696" s="3" t="str">
        <f t="shared" si="78"/>
        <v>&lt;Sound Type="pet_hungry_tips" Storage="Remote" Dec="宠物饥饿提醒"&gt;</v>
      </c>
      <c r="G696" s="3" t="s">
        <v>1994</v>
      </c>
    </row>
    <row r="697" spans="1:7">
      <c r="A697" s="1" t="str">
        <f t="shared" si="74"/>
        <v>2</v>
      </c>
      <c r="B697" s="3" t="str">
        <f t="shared" si="75"/>
        <v/>
      </c>
      <c r="C697" s="3" t="s">
        <v>1484</v>
      </c>
      <c r="D697" s="3" t="str">
        <f t="shared" si="76"/>
        <v/>
      </c>
      <c r="E697" s="3" t="str">
        <f t="shared" si="77"/>
        <v>feed_hungry_alert_001</v>
      </c>
      <c r="F697" s="3" t="str">
        <f t="shared" si="78"/>
        <v xml:space="preserve">  &lt;Clip SoundPath="feed_hungry_alert_001" /&gt;</v>
      </c>
      <c r="G697" s="3" t="s">
        <v>1995</v>
      </c>
    </row>
    <row r="698" spans="1:7">
      <c r="A698" s="1" t="str">
        <f t="shared" si="74"/>
        <v>2</v>
      </c>
      <c r="B698" s="3" t="str">
        <f t="shared" si="75"/>
        <v/>
      </c>
      <c r="C698" s="3" t="s">
        <v>1484</v>
      </c>
      <c r="D698" s="3" t="str">
        <f t="shared" si="76"/>
        <v/>
      </c>
      <c r="E698" s="3" t="str">
        <f t="shared" si="77"/>
        <v>feed_hungry_alert_002</v>
      </c>
      <c r="F698" s="3" t="str">
        <f t="shared" si="78"/>
        <v xml:space="preserve">  &lt;Clip SoundPath="feed_hungry_alert_002" /&gt;</v>
      </c>
      <c r="G698" s="3" t="s">
        <v>1996</v>
      </c>
    </row>
    <row r="699" spans="1:7">
      <c r="A699" s="1" t="str">
        <f t="shared" si="74"/>
        <v>2</v>
      </c>
      <c r="B699" s="3" t="str">
        <f t="shared" si="75"/>
        <v/>
      </c>
      <c r="C699" s="3" t="s">
        <v>1484</v>
      </c>
      <c r="D699" s="3" t="str">
        <f t="shared" si="76"/>
        <v/>
      </c>
      <c r="E699" s="3" t="str">
        <f t="shared" si="77"/>
        <v>feed_hungry_alert_003</v>
      </c>
      <c r="F699" s="3" t="str">
        <f t="shared" si="78"/>
        <v xml:space="preserve">  &lt;Clip SoundPath="feed_hungry_alert_003" /&gt;</v>
      </c>
      <c r="G699" s="3" t="s">
        <v>1997</v>
      </c>
    </row>
    <row r="700" spans="1:7">
      <c r="A700" s="1" t="str">
        <f t="shared" si="74"/>
        <v>3</v>
      </c>
      <c r="B700" s="3" t="str">
        <f t="shared" si="75"/>
        <v/>
      </c>
      <c r="C700" s="3" t="s">
        <v>1484</v>
      </c>
      <c r="D700" s="3" t="str">
        <f t="shared" si="76"/>
        <v/>
      </c>
      <c r="E700" s="3" t="str">
        <f t="shared" si="77"/>
        <v/>
      </c>
      <c r="F700" s="3" t="str">
        <f t="shared" si="78"/>
        <v>&lt;/Sound&gt;</v>
      </c>
      <c r="G700" s="3" t="s">
        <v>1488</v>
      </c>
    </row>
    <row r="701" spans="1:7">
      <c r="A701" s="1" t="str">
        <f t="shared" si="74"/>
        <v>1</v>
      </c>
      <c r="B701" s="3" t="str">
        <f t="shared" si="75"/>
        <v>welcome_nationalday</v>
      </c>
      <c r="C701" s="3" t="s">
        <v>1484</v>
      </c>
      <c r="D701" s="3" t="str">
        <f t="shared" si="76"/>
        <v>国庆节欢迎音频</v>
      </c>
      <c r="E701" s="3" t="str">
        <f t="shared" si="77"/>
        <v/>
      </c>
      <c r="F701" s="3" t="str">
        <f t="shared" si="78"/>
        <v>&lt;Sound Type="welcome_nationalday" Storage="Remote" Dec="国庆节欢迎音频"&gt;</v>
      </c>
      <c r="G701" s="3" t="s">
        <v>1998</v>
      </c>
    </row>
    <row r="702" spans="1:7">
      <c r="A702" s="1" t="str">
        <f t="shared" si="74"/>
        <v>2</v>
      </c>
      <c r="B702" s="3" t="str">
        <f t="shared" si="75"/>
        <v/>
      </c>
      <c r="C702" s="3" t="s">
        <v>1484</v>
      </c>
      <c r="D702" s="3" t="str">
        <f t="shared" si="76"/>
        <v/>
      </c>
      <c r="E702" s="3" t="str">
        <f t="shared" si="77"/>
        <v>feed_welcome_china_001</v>
      </c>
      <c r="F702" s="3" t="str">
        <f t="shared" si="78"/>
        <v xml:space="preserve">  &lt;Clip SoundPath="feed_welcome_china_001" /&gt;</v>
      </c>
      <c r="G702" s="3" t="s">
        <v>1999</v>
      </c>
    </row>
    <row r="703" spans="1:7">
      <c r="A703" s="1" t="str">
        <f t="shared" si="74"/>
        <v>2</v>
      </c>
      <c r="B703" s="3" t="str">
        <f t="shared" si="75"/>
        <v/>
      </c>
      <c r="C703" s="3" t="s">
        <v>1484</v>
      </c>
      <c r="D703" s="3" t="str">
        <f t="shared" si="76"/>
        <v/>
      </c>
      <c r="E703" s="3" t="str">
        <f t="shared" si="77"/>
        <v>feed_welcome_china_002</v>
      </c>
      <c r="F703" s="3" t="str">
        <f t="shared" si="78"/>
        <v xml:space="preserve">  &lt;Clip SoundPath="feed_welcome_china_002" /&gt;</v>
      </c>
      <c r="G703" s="3" t="s">
        <v>2000</v>
      </c>
    </row>
    <row r="704" spans="1:7">
      <c r="A704" s="1" t="str">
        <f t="shared" si="74"/>
        <v>2</v>
      </c>
      <c r="B704" s="3" t="str">
        <f t="shared" si="75"/>
        <v/>
      </c>
      <c r="C704" s="3" t="s">
        <v>1484</v>
      </c>
      <c r="D704" s="3" t="str">
        <f t="shared" si="76"/>
        <v/>
      </c>
      <c r="E704" s="3" t="str">
        <f t="shared" si="77"/>
        <v>feed_welcome_china_003</v>
      </c>
      <c r="F704" s="3" t="str">
        <f t="shared" si="78"/>
        <v xml:space="preserve">  &lt;Clip SoundPath="feed_welcome_china_003" /&gt;</v>
      </c>
      <c r="G704" s="3" t="s">
        <v>2001</v>
      </c>
    </row>
    <row r="705" spans="1:7">
      <c r="A705" s="1" t="str">
        <f t="shared" si="74"/>
        <v>2</v>
      </c>
      <c r="B705" s="3" t="str">
        <f t="shared" si="75"/>
        <v/>
      </c>
      <c r="C705" s="3" t="s">
        <v>1484</v>
      </c>
      <c r="D705" s="3" t="str">
        <f t="shared" si="76"/>
        <v/>
      </c>
      <c r="E705" s="3" t="str">
        <f t="shared" si="77"/>
        <v>feed_welcome_china_004</v>
      </c>
      <c r="F705" s="3" t="str">
        <f t="shared" si="78"/>
        <v xml:space="preserve">  &lt;Clip SoundPath="feed_welcome_china_004" /&gt;</v>
      </c>
      <c r="G705" s="3" t="s">
        <v>2002</v>
      </c>
    </row>
    <row r="706" spans="1:7">
      <c r="A706" s="1" t="str">
        <f t="shared" si="74"/>
        <v>2</v>
      </c>
      <c r="B706" s="3" t="str">
        <f t="shared" si="75"/>
        <v/>
      </c>
      <c r="C706" s="3" t="s">
        <v>1484</v>
      </c>
      <c r="D706" s="3" t="str">
        <f t="shared" si="76"/>
        <v/>
      </c>
      <c r="E706" s="3" t="str">
        <f t="shared" si="77"/>
        <v>feed_welcome_china_005</v>
      </c>
      <c r="F706" s="3" t="str">
        <f t="shared" si="78"/>
        <v xml:space="preserve">  &lt;Clip SoundPath="feed_welcome_china_005" /&gt;</v>
      </c>
      <c r="G706" s="3" t="s">
        <v>2003</v>
      </c>
    </row>
    <row r="707" spans="1:7">
      <c r="A707" s="1" t="str">
        <f t="shared" si="74"/>
        <v>3</v>
      </c>
      <c r="B707" s="3" t="str">
        <f t="shared" si="75"/>
        <v/>
      </c>
      <c r="C707" s="3" t="s">
        <v>1484</v>
      </c>
      <c r="D707" s="3" t="str">
        <f t="shared" si="76"/>
        <v/>
      </c>
      <c r="E707" s="3" t="str">
        <f t="shared" si="77"/>
        <v/>
      </c>
      <c r="F707" s="3" t="str">
        <f t="shared" si="78"/>
        <v>&lt;/Sound&gt;</v>
      </c>
      <c r="G707" s="3" t="s">
        <v>1488</v>
      </c>
    </row>
    <row r="708" spans="1:7">
      <c r="A708" s="1" t="str">
        <f t="shared" si="74"/>
        <v>1</v>
      </c>
      <c r="B708" s="3" t="str">
        <f t="shared" si="75"/>
        <v>sale_out</v>
      </c>
      <c r="C708" s="3" t="s">
        <v>1484</v>
      </c>
      <c r="D708" s="3" t="str">
        <f t="shared" si="76"/>
        <v>已下架提示音效</v>
      </c>
      <c r="E708" s="3" t="str">
        <f t="shared" si="77"/>
        <v/>
      </c>
      <c r="F708" s="3" t="str">
        <f t="shared" si="78"/>
        <v>&lt;Sound Type="sale_out" Storage="Remote" Dec="已下架提示音效"&gt;</v>
      </c>
      <c r="G708" s="3" t="s">
        <v>2004</v>
      </c>
    </row>
    <row r="709" spans="1:7">
      <c r="A709" s="1" t="str">
        <f t="shared" si="74"/>
        <v>2</v>
      </c>
      <c r="B709" s="3" t="str">
        <f t="shared" si="75"/>
        <v/>
      </c>
      <c r="C709" s="3" t="s">
        <v>1484</v>
      </c>
      <c r="D709" s="3" t="str">
        <f t="shared" si="76"/>
        <v/>
      </c>
      <c r="E709" s="3" t="str">
        <f t="shared" si="77"/>
        <v>goods_soldout</v>
      </c>
      <c r="F709" s="3" t="str">
        <f t="shared" si="78"/>
        <v xml:space="preserve">  &lt;Clip SoundPath="goods_soldout" /&gt;</v>
      </c>
      <c r="G709" s="3" t="s">
        <v>2005</v>
      </c>
    </row>
    <row r="710" spans="1:7">
      <c r="A710" s="1" t="str">
        <f t="shared" si="74"/>
        <v>3</v>
      </c>
      <c r="B710" s="3" t="str">
        <f t="shared" si="75"/>
        <v/>
      </c>
      <c r="C710" s="3" t="s">
        <v>1484</v>
      </c>
      <c r="D710" s="3" t="str">
        <f t="shared" si="76"/>
        <v/>
      </c>
      <c r="E710" s="3" t="str">
        <f t="shared" si="77"/>
        <v/>
      </c>
      <c r="F710" s="3" t="str">
        <f t="shared" si="78"/>
        <v>&lt;/Sound&gt;</v>
      </c>
      <c r="G710" s="3" t="s">
        <v>1488</v>
      </c>
    </row>
    <row r="711" spans="1:7">
      <c r="A711" s="1" t="str">
        <f t="shared" si="74"/>
        <v>1</v>
      </c>
      <c r="B711" s="3" t="str">
        <f t="shared" si="75"/>
        <v>galaxy_welcome_new</v>
      </c>
      <c r="C711" s="3" t="s">
        <v>1484</v>
      </c>
      <c r="D711" s="3" t="str">
        <f t="shared" si="76"/>
        <v>世界地图页首次进入欢迎音效</v>
      </c>
      <c r="E711" s="3" t="str">
        <f t="shared" si="77"/>
        <v/>
      </c>
      <c r="F711" s="3" t="str">
        <f t="shared" si="78"/>
        <v>&lt;Sound Type="galaxy_welcome_new" Storage="Remote" Dec="世界地图页首次进入欢迎音效"&gt;</v>
      </c>
      <c r="G711" s="3" t="s">
        <v>2006</v>
      </c>
    </row>
    <row r="712" spans="1:7">
      <c r="A712" s="1" t="str">
        <f t="shared" si="74"/>
        <v>2</v>
      </c>
      <c r="B712" s="3" t="str">
        <f t="shared" si="75"/>
        <v/>
      </c>
      <c r="C712" s="3" t="s">
        <v>1484</v>
      </c>
      <c r="D712" s="3" t="str">
        <f t="shared" si="76"/>
        <v/>
      </c>
      <c r="E712" s="3" t="str">
        <f t="shared" si="77"/>
        <v>galaxy_welcome_new</v>
      </c>
      <c r="F712" s="3" t="str">
        <f t="shared" si="78"/>
        <v xml:space="preserve">  &lt;Clip SoundPath="galaxy_welcome_new" /&gt;</v>
      </c>
      <c r="G712" s="3" t="s">
        <v>2007</v>
      </c>
    </row>
    <row r="713" spans="1:7">
      <c r="A713" s="1" t="str">
        <f t="shared" si="74"/>
        <v>3</v>
      </c>
      <c r="B713" s="3" t="str">
        <f t="shared" si="75"/>
        <v/>
      </c>
      <c r="C713" s="3" t="s">
        <v>1484</v>
      </c>
      <c r="D713" s="3" t="str">
        <f t="shared" si="76"/>
        <v/>
      </c>
      <c r="E713" s="3" t="str">
        <f t="shared" si="77"/>
        <v/>
      </c>
      <c r="F713" s="3" t="str">
        <f t="shared" si="78"/>
        <v>&lt;/Sound&gt;</v>
      </c>
      <c r="G713" s="3" t="s">
        <v>1488</v>
      </c>
    </row>
    <row r="714" spans="1:7">
      <c r="A714" s="1" t="str">
        <f t="shared" si="74"/>
        <v>1</v>
      </c>
      <c r="B714" s="3" t="str">
        <f t="shared" si="75"/>
        <v>galaxy_welcome</v>
      </c>
      <c r="C714" s="3" t="s">
        <v>1484</v>
      </c>
      <c r="D714" s="3" t="str">
        <f t="shared" si="76"/>
        <v>世界地图页非首次进入欢迎音效</v>
      </c>
      <c r="E714" s="3" t="str">
        <f t="shared" si="77"/>
        <v/>
      </c>
      <c r="F714" s="3" t="str">
        <f t="shared" si="78"/>
        <v>&lt;Sound Type="galaxy_welcome" Storage="Remote" Dec="世界地图页非首次进入欢迎音效"&gt;</v>
      </c>
      <c r="G714" s="3" t="s">
        <v>2008</v>
      </c>
    </row>
    <row r="715" spans="1:7">
      <c r="A715" s="1" t="str">
        <f t="shared" si="74"/>
        <v>2</v>
      </c>
      <c r="B715" s="3" t="str">
        <f t="shared" si="75"/>
        <v/>
      </c>
      <c r="C715" s="3" t="s">
        <v>1484</v>
      </c>
      <c r="D715" s="3" t="str">
        <f t="shared" si="76"/>
        <v/>
      </c>
      <c r="E715" s="3" t="str">
        <f t="shared" si="77"/>
        <v>galaxy_welcome_001</v>
      </c>
      <c r="F715" s="3" t="str">
        <f t="shared" si="78"/>
        <v xml:space="preserve">  &lt;Clip SoundPath="galaxy_welcome_001" /&gt;</v>
      </c>
      <c r="G715" s="3" t="s">
        <v>2009</v>
      </c>
    </row>
    <row r="716" spans="1:7">
      <c r="A716" s="1" t="str">
        <f t="shared" si="74"/>
        <v>2</v>
      </c>
      <c r="B716" s="3" t="str">
        <f t="shared" si="75"/>
        <v/>
      </c>
      <c r="C716" s="3" t="s">
        <v>1484</v>
      </c>
      <c r="D716" s="3" t="str">
        <f t="shared" si="76"/>
        <v/>
      </c>
      <c r="E716" s="3" t="str">
        <f t="shared" si="77"/>
        <v>galaxy_welcome_002</v>
      </c>
      <c r="F716" s="3" t="str">
        <f t="shared" si="78"/>
        <v xml:space="preserve">  &lt;Clip SoundPath="galaxy_welcome_002" /&gt;</v>
      </c>
      <c r="G716" s="3" t="s">
        <v>2010</v>
      </c>
    </row>
    <row r="717" spans="1:7">
      <c r="A717" s="1" t="str">
        <f t="shared" si="74"/>
        <v>2</v>
      </c>
      <c r="B717" s="3" t="str">
        <f t="shared" si="75"/>
        <v/>
      </c>
      <c r="C717" s="3" t="s">
        <v>1484</v>
      </c>
      <c r="D717" s="3" t="str">
        <f t="shared" si="76"/>
        <v/>
      </c>
      <c r="E717" s="3" t="str">
        <f t="shared" si="77"/>
        <v>galaxy_welcome_003</v>
      </c>
      <c r="F717" s="3" t="str">
        <f t="shared" si="78"/>
        <v xml:space="preserve">  &lt;Clip SoundPath="galaxy_welcome_003" /&gt;</v>
      </c>
      <c r="G717" s="3" t="s">
        <v>2011</v>
      </c>
    </row>
    <row r="718" spans="1:7">
      <c r="A718" s="1" t="str">
        <f t="shared" si="74"/>
        <v>2</v>
      </c>
      <c r="B718" s="3" t="str">
        <f t="shared" si="75"/>
        <v/>
      </c>
      <c r="C718" s="3" t="s">
        <v>1484</v>
      </c>
      <c r="D718" s="3" t="str">
        <f t="shared" si="76"/>
        <v/>
      </c>
      <c r="E718" s="3" t="str">
        <f t="shared" si="77"/>
        <v>galaxy_welcome_004</v>
      </c>
      <c r="F718" s="3" t="str">
        <f t="shared" si="78"/>
        <v xml:space="preserve">  &lt;Clip SoundPath="galaxy_welcome_004" /&gt;</v>
      </c>
      <c r="G718" s="3" t="s">
        <v>2012</v>
      </c>
    </row>
    <row r="719" spans="1:7">
      <c r="A719" s="1" t="str">
        <f t="shared" si="74"/>
        <v>2</v>
      </c>
      <c r="B719" s="3" t="str">
        <f t="shared" si="75"/>
        <v/>
      </c>
      <c r="C719" s="3" t="s">
        <v>1484</v>
      </c>
      <c r="D719" s="3" t="str">
        <f t="shared" si="76"/>
        <v/>
      </c>
      <c r="E719" s="3" t="str">
        <f t="shared" si="77"/>
        <v>galaxy_welcome_005</v>
      </c>
      <c r="F719" s="3" t="str">
        <f t="shared" si="78"/>
        <v xml:space="preserve">  &lt;Clip SoundPath="galaxy_welcome_005" /&gt;</v>
      </c>
      <c r="G719" s="3" t="s">
        <v>2013</v>
      </c>
    </row>
    <row r="720" spans="1:7">
      <c r="A720" s="1" t="str">
        <f t="shared" si="74"/>
        <v>2</v>
      </c>
      <c r="B720" s="3" t="str">
        <f t="shared" si="75"/>
        <v/>
      </c>
      <c r="C720" s="3" t="s">
        <v>1484</v>
      </c>
      <c r="D720" s="3" t="str">
        <f t="shared" si="76"/>
        <v/>
      </c>
      <c r="E720" s="3" t="str">
        <f t="shared" si="77"/>
        <v>galaxy_welcome_006</v>
      </c>
      <c r="F720" s="3" t="str">
        <f t="shared" si="78"/>
        <v xml:space="preserve">  &lt;Clip SoundPath="galaxy_welcome_006" /&gt;</v>
      </c>
      <c r="G720" s="3" t="s">
        <v>2014</v>
      </c>
    </row>
    <row r="721" spans="1:7">
      <c r="A721" s="1" t="str">
        <f t="shared" si="74"/>
        <v>3</v>
      </c>
      <c r="B721" s="3" t="str">
        <f t="shared" si="75"/>
        <v/>
      </c>
      <c r="C721" s="3" t="s">
        <v>1484</v>
      </c>
      <c r="D721" s="3" t="str">
        <f t="shared" si="76"/>
        <v/>
      </c>
      <c r="E721" s="3" t="str">
        <f t="shared" si="77"/>
        <v/>
      </c>
      <c r="F721" s="3" t="str">
        <f t="shared" si="78"/>
        <v>&lt;/Sound&gt;</v>
      </c>
      <c r="G721" s="3" t="s">
        <v>1488</v>
      </c>
    </row>
    <row r="722" spans="1:7">
      <c r="A722" s="1" t="str">
        <f t="shared" si="74"/>
        <v>1</v>
      </c>
      <c r="B722" s="3" t="str">
        <f t="shared" si="75"/>
        <v>world_scene_BGM</v>
      </c>
      <c r="C722" s="3" t="s">
        <v>1484</v>
      </c>
      <c r="D722" s="3" t="str">
        <f t="shared" si="76"/>
        <v>世界地图背景音乐</v>
      </c>
      <c r="E722" s="3" t="str">
        <f t="shared" si="77"/>
        <v/>
      </c>
      <c r="F722" s="3" t="str">
        <f t="shared" si="78"/>
        <v>&lt;Sound Type="world_scene_BGM" Storage="Remote" Dec="世界地图背景音乐"&gt;</v>
      </c>
      <c r="G722" s="3" t="s">
        <v>2015</v>
      </c>
    </row>
    <row r="723" spans="1:7">
      <c r="A723" s="1" t="str">
        <f t="shared" ref="A723:A767" si="79">IF(ISERROR(FIND("&lt;Sound",G723))=FALSE,"1",IF(ISERROR(FIND("&lt;Clip",G723))=FALSE,"2","3"))</f>
        <v>2</v>
      </c>
      <c r="B723" s="3" t="str">
        <f t="shared" si="75"/>
        <v/>
      </c>
      <c r="C723" s="3" t="s">
        <v>1484</v>
      </c>
      <c r="D723" s="3" t="str">
        <f t="shared" si="76"/>
        <v/>
      </c>
      <c r="E723" s="3" t="str">
        <f t="shared" si="77"/>
        <v>world_scene_BGM</v>
      </c>
      <c r="F723" s="3" t="str">
        <f t="shared" si="78"/>
        <v xml:space="preserve">  &lt;Clip SoundPath="world_scene_BGM" /&gt;</v>
      </c>
      <c r="G723" s="3" t="s">
        <v>2016</v>
      </c>
    </row>
    <row r="724" spans="1:7">
      <c r="A724" s="1" t="str">
        <f t="shared" si="79"/>
        <v>3</v>
      </c>
      <c r="B724" s="3" t="str">
        <f t="shared" si="75"/>
        <v/>
      </c>
      <c r="C724" s="3" t="s">
        <v>1484</v>
      </c>
      <c r="D724" s="3" t="str">
        <f t="shared" si="76"/>
        <v/>
      </c>
      <c r="E724" s="3" t="str">
        <f t="shared" si="77"/>
        <v/>
      </c>
      <c r="F724" s="3" t="str">
        <f t="shared" si="78"/>
        <v>&lt;/Sound&gt;</v>
      </c>
      <c r="G724" s="3" t="s">
        <v>1488</v>
      </c>
    </row>
    <row r="725" spans="1:7">
      <c r="A725" s="1" t="str">
        <f t="shared" si="79"/>
        <v>1</v>
      </c>
      <c r="B725" s="3" t="str">
        <f t="shared" si="75"/>
        <v>galaxy_new_world_welcome</v>
      </c>
      <c r="C725" s="3" t="s">
        <v>1484</v>
      </c>
      <c r="D725" s="3" t="str">
        <f t="shared" si="76"/>
        <v>世界地图页单击弹出确认页面时的提示音</v>
      </c>
      <c r="E725" s="3" t="str">
        <f t="shared" si="77"/>
        <v/>
      </c>
      <c r="F725" s="3" t="str">
        <f t="shared" si="78"/>
        <v>&lt;Sound Type="galaxy_new_world_welcome" Storage="Remote" Dec="世界地图页单击弹出确认页面时的提示音"&gt;</v>
      </c>
      <c r="G725" s="3" t="s">
        <v>2017</v>
      </c>
    </row>
    <row r="726" spans="1:7">
      <c r="A726" s="1" t="str">
        <f t="shared" si="79"/>
        <v>2</v>
      </c>
      <c r="B726" s="3" t="str">
        <f t="shared" si="75"/>
        <v/>
      </c>
      <c r="C726" s="3" t="s">
        <v>1484</v>
      </c>
      <c r="D726" s="3" t="str">
        <f t="shared" si="76"/>
        <v/>
      </c>
      <c r="E726" s="3" t="str">
        <f t="shared" si="77"/>
        <v>galaxy_new_world_welcome_001</v>
      </c>
      <c r="F726" s="3" t="str">
        <f t="shared" si="78"/>
        <v xml:space="preserve">  &lt;Clip SoundPath="galaxy_new_world_welcome_001" /&gt;</v>
      </c>
      <c r="G726" s="3" t="s">
        <v>2018</v>
      </c>
    </row>
    <row r="727" spans="1:7">
      <c r="A727" s="1" t="str">
        <f t="shared" si="79"/>
        <v>2</v>
      </c>
      <c r="B727" s="3" t="str">
        <f t="shared" ref="B727:B767" si="80">IF(ISERROR(FIND("&lt;Sound",G727))=FALSE,MID(G727,FIND("Type=""",G727)+6,IF(ISERROR(FIND("Des=",G727))=FALSE,FIND("Des=",G727),FIND("""&gt;",G727))-FIND("Type=""",G727)-IF(ISERROR(FIND("Des=",G727))=FALSE,8,6)),"")</f>
        <v/>
      </c>
      <c r="C727" s="3" t="s">
        <v>1484</v>
      </c>
      <c r="D727" s="3" t="str">
        <f t="shared" ref="D727:D767" si="81">IF(ISERROR(FIND("Des=",G727))=FALSE,MID(G727,FIND("Des=""",G727)+5,FIND("""&gt;",G727)-FIND("Des=""",G727)-5),"")</f>
        <v/>
      </c>
      <c r="E727" s="3" t="str">
        <f t="shared" ref="E727:E767" si="82">IF(ISERROR(FIND("&lt;Clip",G727))=FALSE,MID(G727,FIND("SoundPath=""",G727)+11,FIND(""" /&gt;",G727)-FIND("SoundPath=""",G727)-11),"")</f>
        <v>galaxy_new_world_welcome_002</v>
      </c>
      <c r="F727" s="3" t="str">
        <f t="shared" ref="F727:F767" si="83">IF(A727="1","&lt;Sound Type="""&amp;B727&amp;""" Storage="""&amp;C727&amp;""" Dec="""&amp;D727&amp;"""&gt;",IF(A727="2","  &lt;Clip SoundPath="""&amp;E727&amp;""" /&gt;",IF(A727="3",G727,"")))</f>
        <v xml:space="preserve">  &lt;Clip SoundPath="galaxy_new_world_welcome_002" /&gt;</v>
      </c>
      <c r="G727" s="3" t="s">
        <v>2019</v>
      </c>
    </row>
    <row r="728" spans="1:7">
      <c r="A728" s="1" t="str">
        <f t="shared" si="79"/>
        <v>3</v>
      </c>
      <c r="B728" s="3" t="str">
        <f t="shared" si="80"/>
        <v/>
      </c>
      <c r="C728" s="3" t="s">
        <v>1484</v>
      </c>
      <c r="D728" s="3" t="str">
        <f t="shared" si="81"/>
        <v/>
      </c>
      <c r="E728" s="3" t="str">
        <f t="shared" si="82"/>
        <v/>
      </c>
      <c r="F728" s="3" t="str">
        <f t="shared" si="83"/>
        <v>&lt;/Sound&gt;</v>
      </c>
      <c r="G728" s="3" t="s">
        <v>1488</v>
      </c>
    </row>
    <row r="729" spans="1:7">
      <c r="A729" s="1" t="str">
        <f t="shared" si="79"/>
        <v>1</v>
      </c>
      <c r="B729" s="3" t="str">
        <f t="shared" si="80"/>
        <v>mission_complete_retry</v>
      </c>
      <c r="C729" s="3" t="s">
        <v>1484</v>
      </c>
      <c r="D729" s="3" t="str">
        <f t="shared" si="81"/>
        <v>完成副本星球的所有关卡重新回到第1关时的提示音</v>
      </c>
      <c r="E729" s="3" t="str">
        <f t="shared" si="82"/>
        <v/>
      </c>
      <c r="F729" s="3" t="str">
        <f t="shared" si="83"/>
        <v>&lt;Sound Type="mission_complete_retry" Storage="Remote" Dec="完成副本星球的所有关卡重新回到第1关时的提示音"&gt;</v>
      </c>
      <c r="G729" s="3" t="s">
        <v>2020</v>
      </c>
    </row>
    <row r="730" spans="1:7">
      <c r="A730" s="1" t="str">
        <f t="shared" si="79"/>
        <v>2</v>
      </c>
      <c r="B730" s="3" t="str">
        <f t="shared" si="80"/>
        <v/>
      </c>
      <c r="C730" s="3" t="s">
        <v>1484</v>
      </c>
      <c r="D730" s="3" t="str">
        <f t="shared" si="81"/>
        <v/>
      </c>
      <c r="E730" s="3" t="str">
        <f t="shared" si="82"/>
        <v>mission_complete_retry</v>
      </c>
      <c r="F730" s="3" t="str">
        <f t="shared" si="83"/>
        <v xml:space="preserve">  &lt;Clip SoundPath="mission_complete_retry" /&gt;</v>
      </c>
      <c r="G730" s="3" t="s">
        <v>2021</v>
      </c>
    </row>
    <row r="731" spans="1:7">
      <c r="A731" s="1" t="str">
        <f t="shared" si="79"/>
        <v>3</v>
      </c>
      <c r="B731" s="3" t="str">
        <f t="shared" si="80"/>
        <v/>
      </c>
      <c r="C731" s="3" t="s">
        <v>1484</v>
      </c>
      <c r="D731" s="3" t="str">
        <f t="shared" si="81"/>
        <v/>
      </c>
      <c r="E731" s="3" t="str">
        <f t="shared" si="82"/>
        <v/>
      </c>
      <c r="F731" s="3" t="str">
        <f t="shared" si="83"/>
        <v>&lt;/Sound&gt;</v>
      </c>
      <c r="G731" s="3" t="s">
        <v>1488</v>
      </c>
    </row>
    <row r="732" spans="1:7">
      <c r="A732" s="1" t="str">
        <f t="shared" si="79"/>
        <v>1</v>
      </c>
      <c r="B732" s="3" t="str">
        <f t="shared" si="80"/>
        <v>guide_homepage</v>
      </c>
      <c r="C732" s="3" t="s">
        <v>1484</v>
      </c>
      <c r="D732" s="3" t="str">
        <f t="shared" si="81"/>
        <v>各页面功能退出返回主页面时播放的功能介绍提示音</v>
      </c>
      <c r="E732" s="3" t="str">
        <f t="shared" si="82"/>
        <v/>
      </c>
      <c r="F732" s="3" t="str">
        <f t="shared" si="83"/>
        <v>&lt;Sound Type="guide_homepage" Storage="Remote" Dec="各页面功能退出返回主页面时播放的功能介绍提示音"&gt;</v>
      </c>
      <c r="G732" s="3" t="s">
        <v>2022</v>
      </c>
    </row>
    <row r="733" spans="1:7">
      <c r="A733" s="1" t="str">
        <f t="shared" si="79"/>
        <v>2</v>
      </c>
      <c r="B733" s="3" t="str">
        <f t="shared" si="80"/>
        <v/>
      </c>
      <c r="C733" s="3" t="s">
        <v>1484</v>
      </c>
      <c r="D733" s="3" t="str">
        <f t="shared" si="81"/>
        <v/>
      </c>
      <c r="E733" s="3" t="str">
        <f t="shared" si="82"/>
        <v>guide_homepage_001</v>
      </c>
      <c r="F733" s="3" t="str">
        <f t="shared" si="83"/>
        <v xml:space="preserve">  &lt;Clip SoundPath="guide_homepage_001" /&gt;</v>
      </c>
      <c r="G733" s="3" t="s">
        <v>2023</v>
      </c>
    </row>
    <row r="734" spans="1:7">
      <c r="A734" s="1" t="str">
        <f t="shared" si="79"/>
        <v>2</v>
      </c>
      <c r="B734" s="3" t="str">
        <f t="shared" si="80"/>
        <v/>
      </c>
      <c r="C734" s="3" t="s">
        <v>1484</v>
      </c>
      <c r="D734" s="3" t="str">
        <f t="shared" si="81"/>
        <v/>
      </c>
      <c r="E734" s="3" t="str">
        <f t="shared" si="82"/>
        <v>guide_homepage_002</v>
      </c>
      <c r="F734" s="3" t="str">
        <f t="shared" si="83"/>
        <v xml:space="preserve">  &lt;Clip SoundPath="guide_homepage_002" /&gt;</v>
      </c>
      <c r="G734" s="3" t="s">
        <v>2024</v>
      </c>
    </row>
    <row r="735" spans="1:7">
      <c r="A735" s="1" t="str">
        <f t="shared" si="79"/>
        <v>2</v>
      </c>
      <c r="B735" s="3" t="str">
        <f t="shared" si="80"/>
        <v/>
      </c>
      <c r="C735" s="3" t="s">
        <v>1484</v>
      </c>
      <c r="D735" s="3" t="str">
        <f t="shared" si="81"/>
        <v/>
      </c>
      <c r="E735" s="3" t="str">
        <f t="shared" si="82"/>
        <v>guide_homepage_003</v>
      </c>
      <c r="F735" s="3" t="str">
        <f t="shared" si="83"/>
        <v xml:space="preserve">  &lt;Clip SoundPath="guide_homepage_003" /&gt;</v>
      </c>
      <c r="G735" s="3" t="s">
        <v>2025</v>
      </c>
    </row>
    <row r="736" spans="1:7">
      <c r="A736" s="1" t="str">
        <f t="shared" si="79"/>
        <v>2</v>
      </c>
      <c r="B736" s="3" t="str">
        <f t="shared" si="80"/>
        <v/>
      </c>
      <c r="C736" s="3" t="s">
        <v>1484</v>
      </c>
      <c r="D736" s="3" t="str">
        <f t="shared" si="81"/>
        <v/>
      </c>
      <c r="E736" s="3" t="str">
        <f t="shared" si="82"/>
        <v>guide_homepage_004</v>
      </c>
      <c r="F736" s="3" t="str">
        <f t="shared" si="83"/>
        <v xml:space="preserve">  &lt;Clip SoundPath="guide_homepage_004" /&gt;</v>
      </c>
      <c r="G736" s="3" t="s">
        <v>2026</v>
      </c>
    </row>
    <row r="737" spans="1:7">
      <c r="A737" s="1" t="str">
        <f t="shared" si="79"/>
        <v>2</v>
      </c>
      <c r="B737" s="3" t="str">
        <f t="shared" si="80"/>
        <v/>
      </c>
      <c r="C737" s="3" t="s">
        <v>1484</v>
      </c>
      <c r="D737" s="3" t="str">
        <f t="shared" si="81"/>
        <v/>
      </c>
      <c r="E737" s="3" t="str">
        <f t="shared" si="82"/>
        <v>guide_homepage_005</v>
      </c>
      <c r="F737" s="3" t="str">
        <f t="shared" si="83"/>
        <v xml:space="preserve">  &lt;Clip SoundPath="guide_homepage_005" /&gt;</v>
      </c>
      <c r="G737" s="3" t="s">
        <v>2027</v>
      </c>
    </row>
    <row r="738" spans="1:7">
      <c r="A738" s="1" t="str">
        <f t="shared" si="79"/>
        <v>2</v>
      </c>
      <c r="B738" s="3" t="str">
        <f t="shared" si="80"/>
        <v/>
      </c>
      <c r="C738" s="3" t="s">
        <v>1484</v>
      </c>
      <c r="D738" s="3" t="str">
        <f t="shared" si="81"/>
        <v/>
      </c>
      <c r="E738" s="3" t="str">
        <f t="shared" si="82"/>
        <v>guide_homepage_006</v>
      </c>
      <c r="F738" s="3" t="str">
        <f t="shared" si="83"/>
        <v xml:space="preserve">  &lt;Clip SoundPath="guide_homepage_006" /&gt;</v>
      </c>
      <c r="G738" s="3" t="s">
        <v>2028</v>
      </c>
    </row>
    <row r="739" spans="1:7">
      <c r="A739" s="1" t="str">
        <f t="shared" si="79"/>
        <v>2</v>
      </c>
      <c r="B739" s="3" t="str">
        <f t="shared" si="80"/>
        <v/>
      </c>
      <c r="C739" s="3" t="s">
        <v>1484</v>
      </c>
      <c r="D739" s="3" t="str">
        <f t="shared" si="81"/>
        <v/>
      </c>
      <c r="E739" s="3" t="str">
        <f t="shared" si="82"/>
        <v>guide_homepage_007</v>
      </c>
      <c r="F739" s="3" t="str">
        <f t="shared" si="83"/>
        <v xml:space="preserve">  &lt;Clip SoundPath="guide_homepage_007" /&gt;</v>
      </c>
      <c r="G739" s="3" t="s">
        <v>2029</v>
      </c>
    </row>
    <row r="740" spans="1:7">
      <c r="A740" s="1" t="str">
        <f t="shared" si="79"/>
        <v>2</v>
      </c>
      <c r="B740" s="3" t="str">
        <f t="shared" si="80"/>
        <v/>
      </c>
      <c r="C740" s="3" t="s">
        <v>1484</v>
      </c>
      <c r="D740" s="3" t="str">
        <f t="shared" si="81"/>
        <v/>
      </c>
      <c r="E740" s="3" t="str">
        <f t="shared" si="82"/>
        <v>guide_homepage_008</v>
      </c>
      <c r="F740" s="3" t="str">
        <f t="shared" si="83"/>
        <v xml:space="preserve">  &lt;Clip SoundPath="guide_homepage_008" /&gt;</v>
      </c>
      <c r="G740" s="3" t="s">
        <v>2030</v>
      </c>
    </row>
    <row r="741" spans="1:7">
      <c r="A741" s="1" t="str">
        <f t="shared" si="79"/>
        <v>2</v>
      </c>
      <c r="B741" s="3" t="str">
        <f t="shared" si="80"/>
        <v/>
      </c>
      <c r="C741" s="3" t="s">
        <v>1484</v>
      </c>
      <c r="D741" s="3" t="str">
        <f t="shared" si="81"/>
        <v/>
      </c>
      <c r="E741" s="3" t="str">
        <f t="shared" si="82"/>
        <v>guide_homepage_009</v>
      </c>
      <c r="F741" s="3" t="str">
        <f t="shared" si="83"/>
        <v xml:space="preserve">  &lt;Clip SoundPath="guide_homepage_009" /&gt;</v>
      </c>
      <c r="G741" s="3" t="s">
        <v>2031</v>
      </c>
    </row>
    <row r="742" spans="1:7">
      <c r="A742" s="1" t="str">
        <f t="shared" si="79"/>
        <v>2</v>
      </c>
      <c r="B742" s="3" t="str">
        <f t="shared" si="80"/>
        <v/>
      </c>
      <c r="C742" s="3" t="s">
        <v>1484</v>
      </c>
      <c r="D742" s="3" t="str">
        <f t="shared" si="81"/>
        <v/>
      </c>
      <c r="E742" s="3" t="str">
        <f t="shared" si="82"/>
        <v>guide_homepage_010</v>
      </c>
      <c r="F742" s="3" t="str">
        <f t="shared" si="83"/>
        <v xml:space="preserve">  &lt;Clip SoundPath="guide_homepage_010" /&gt;</v>
      </c>
      <c r="G742" s="3" t="s">
        <v>2032</v>
      </c>
    </row>
    <row r="743" spans="1:7">
      <c r="A743" s="1" t="str">
        <f t="shared" si="79"/>
        <v>2</v>
      </c>
      <c r="B743" s="3" t="str">
        <f t="shared" si="80"/>
        <v/>
      </c>
      <c r="C743" s="3" t="s">
        <v>1484</v>
      </c>
      <c r="D743" s="3" t="str">
        <f t="shared" si="81"/>
        <v/>
      </c>
      <c r="E743" s="3" t="str">
        <f t="shared" si="82"/>
        <v>guide_homepage_011</v>
      </c>
      <c r="F743" s="3" t="str">
        <f t="shared" si="83"/>
        <v xml:space="preserve">  &lt;Clip SoundPath="guide_homepage_011" /&gt;</v>
      </c>
      <c r="G743" s="3" t="s">
        <v>2033</v>
      </c>
    </row>
    <row r="744" spans="1:7">
      <c r="A744" s="1" t="str">
        <f t="shared" si="79"/>
        <v>3</v>
      </c>
      <c r="B744" s="3" t="str">
        <f t="shared" si="80"/>
        <v/>
      </c>
      <c r="C744" s="3" t="s">
        <v>1484</v>
      </c>
      <c r="D744" s="3" t="str">
        <f t="shared" si="81"/>
        <v/>
      </c>
      <c r="E744" s="3" t="str">
        <f t="shared" si="82"/>
        <v/>
      </c>
      <c r="F744" s="3" t="str">
        <f t="shared" si="83"/>
        <v>&lt;/Sound&gt;</v>
      </c>
      <c r="G744" s="3" t="s">
        <v>1488</v>
      </c>
    </row>
    <row r="745" spans="1:7">
      <c r="A745" s="1" t="str">
        <f t="shared" si="79"/>
        <v>1</v>
      </c>
      <c r="B745" s="3" t="str">
        <f t="shared" si="80"/>
        <v>mainview_tips_sfx</v>
      </c>
      <c r="C745" s="3" t="s">
        <v>1484</v>
      </c>
      <c r="D745" s="3" t="str">
        <f t="shared" si="81"/>
        <v>功能介绍提示音前的叮咚音效</v>
      </c>
      <c r="E745" s="3" t="str">
        <f t="shared" si="82"/>
        <v/>
      </c>
      <c r="F745" s="3" t="str">
        <f t="shared" si="83"/>
        <v>&lt;Sound Type="mainview_tips_sfx" Storage="Remote" Dec="功能介绍提示音前的叮咚音效"&gt;</v>
      </c>
      <c r="G745" s="3" t="s">
        <v>2034</v>
      </c>
    </row>
    <row r="746" spans="1:7">
      <c r="A746" s="1" t="str">
        <f t="shared" si="79"/>
        <v>2</v>
      </c>
      <c r="B746" s="3" t="str">
        <f t="shared" si="80"/>
        <v/>
      </c>
      <c r="C746" s="3" t="s">
        <v>1484</v>
      </c>
      <c r="D746" s="3" t="str">
        <f t="shared" si="81"/>
        <v/>
      </c>
      <c r="E746" s="3" t="str">
        <f t="shared" si="82"/>
        <v>mainview_tips_sfx</v>
      </c>
      <c r="F746" s="3" t="str">
        <f t="shared" si="83"/>
        <v xml:space="preserve">  &lt;Clip SoundPath="mainview_tips_sfx" /&gt;</v>
      </c>
      <c r="G746" s="3" t="s">
        <v>2035</v>
      </c>
    </row>
    <row r="747" spans="1:7">
      <c r="A747" s="1" t="str">
        <f t="shared" si="79"/>
        <v>3</v>
      </c>
      <c r="B747" s="3" t="str">
        <f t="shared" si="80"/>
        <v/>
      </c>
      <c r="C747" s="3" t="s">
        <v>1484</v>
      </c>
      <c r="D747" s="3" t="str">
        <f t="shared" si="81"/>
        <v/>
      </c>
      <c r="E747" s="3" t="str">
        <f t="shared" si="82"/>
        <v/>
      </c>
      <c r="F747" s="3" t="str">
        <f t="shared" si="83"/>
        <v>&lt;/Sound&gt;</v>
      </c>
      <c r="G747" s="3" t="s">
        <v>1488</v>
      </c>
    </row>
    <row r="748" spans="1:7">
      <c r="A748" s="1" t="str">
        <f t="shared" ref="A748:A754" si="84">IF(ISERROR(FIND("&lt;Sound",G748))=FALSE,"1",IF(ISERROR(FIND("&lt;Clip",G748))=FALSE,"2","3"))</f>
        <v>1</v>
      </c>
      <c r="B748" s="3" t="str">
        <f t="shared" si="80"/>
        <v>welcome_halloween</v>
      </c>
      <c r="C748" s="3" t="s">
        <v>1484</v>
      </c>
      <c r="D748" s="3" t="str">
        <f t="shared" si="81"/>
        <v>万圣节欢迎音频</v>
      </c>
      <c r="E748" s="3" t="str">
        <f t="shared" si="82"/>
        <v/>
      </c>
      <c r="F748" s="3" t="str">
        <f t="shared" si="83"/>
        <v>&lt;Sound Type="welcome_halloween" Storage="Remote" Dec="万圣节欢迎音频"&gt;</v>
      </c>
      <c r="G748" s="3" t="s">
        <v>2036</v>
      </c>
    </row>
    <row r="749" spans="1:7">
      <c r="A749" s="1" t="str">
        <f t="shared" si="84"/>
        <v>2</v>
      </c>
      <c r="B749" s="3" t="str">
        <f t="shared" si="80"/>
        <v/>
      </c>
      <c r="C749" s="3" t="s">
        <v>1484</v>
      </c>
      <c r="D749" s="3" t="str">
        <f t="shared" si="81"/>
        <v/>
      </c>
      <c r="E749" s="3" t="str">
        <f t="shared" si="82"/>
        <v>feed_welcome_halloween_001</v>
      </c>
      <c r="F749" s="3" t="str">
        <f t="shared" si="83"/>
        <v xml:space="preserve">  &lt;Clip SoundPath="feed_welcome_halloween_001" /&gt;</v>
      </c>
      <c r="G749" s="3" t="s">
        <v>2037</v>
      </c>
    </row>
    <row r="750" spans="1:7">
      <c r="A750" s="1" t="str">
        <f t="shared" si="84"/>
        <v>2</v>
      </c>
      <c r="B750" s="3" t="str">
        <f t="shared" si="80"/>
        <v/>
      </c>
      <c r="C750" s="3" t="s">
        <v>1484</v>
      </c>
      <c r="D750" s="3" t="str">
        <f t="shared" si="81"/>
        <v/>
      </c>
      <c r="E750" s="3" t="str">
        <f t="shared" si="82"/>
        <v>feed_welcome_halloween_002</v>
      </c>
      <c r="F750" s="3" t="str">
        <f t="shared" si="83"/>
        <v xml:space="preserve">  &lt;Clip SoundPath="feed_welcome_halloween_002" /&gt;</v>
      </c>
      <c r="G750" s="3" t="s">
        <v>2038</v>
      </c>
    </row>
    <row r="751" spans="1:7">
      <c r="A751" s="1" t="str">
        <f t="shared" si="84"/>
        <v>2</v>
      </c>
      <c r="B751" s="3" t="str">
        <f t="shared" si="80"/>
        <v/>
      </c>
      <c r="C751" s="3" t="s">
        <v>1484</v>
      </c>
      <c r="D751" s="3" t="str">
        <f t="shared" si="81"/>
        <v/>
      </c>
      <c r="E751" s="3" t="str">
        <f t="shared" si="82"/>
        <v>feed_welcome_halloween_003</v>
      </c>
      <c r="F751" s="3" t="str">
        <f t="shared" si="83"/>
        <v xml:space="preserve">  &lt;Clip SoundPath="feed_welcome_halloween_003" /&gt;</v>
      </c>
      <c r="G751" s="3" t="s">
        <v>2039</v>
      </c>
    </row>
    <row r="752" spans="1:7">
      <c r="A752" s="1" t="str">
        <f t="shared" si="84"/>
        <v>2</v>
      </c>
      <c r="B752" s="3" t="str">
        <f t="shared" si="80"/>
        <v/>
      </c>
      <c r="C752" s="3" t="s">
        <v>1484</v>
      </c>
      <c r="D752" s="3" t="str">
        <f t="shared" si="81"/>
        <v/>
      </c>
      <c r="E752" s="3" t="str">
        <f t="shared" si="82"/>
        <v>feed_welcome_halloween_004</v>
      </c>
      <c r="F752" s="3" t="str">
        <f t="shared" si="83"/>
        <v xml:space="preserve">  &lt;Clip SoundPath="feed_welcome_halloween_004" /&gt;</v>
      </c>
      <c r="G752" s="3" t="s">
        <v>2040</v>
      </c>
    </row>
    <row r="753" spans="1:7">
      <c r="A753" s="1" t="str">
        <f t="shared" si="84"/>
        <v>2</v>
      </c>
      <c r="B753" s="3" t="str">
        <f t="shared" si="80"/>
        <v/>
      </c>
      <c r="C753" s="3" t="s">
        <v>1484</v>
      </c>
      <c r="D753" s="3" t="str">
        <f t="shared" si="81"/>
        <v/>
      </c>
      <c r="E753" s="3" t="str">
        <f t="shared" si="82"/>
        <v>feed_welcome_halloween_005</v>
      </c>
      <c r="F753" s="3" t="str">
        <f t="shared" si="83"/>
        <v xml:space="preserve">  &lt;Clip SoundPath="feed_welcome_halloween_005" /&gt;</v>
      </c>
      <c r="G753" s="3" t="s">
        <v>2041</v>
      </c>
    </row>
    <row r="754" spans="1:7">
      <c r="A754" s="1" t="str">
        <f t="shared" si="84"/>
        <v>3</v>
      </c>
      <c r="B754" s="3" t="str">
        <f t="shared" si="80"/>
        <v/>
      </c>
      <c r="C754" s="3" t="s">
        <v>1484</v>
      </c>
      <c r="D754" s="3" t="str">
        <f t="shared" si="81"/>
        <v/>
      </c>
      <c r="E754" s="3" t="str">
        <f t="shared" si="82"/>
        <v/>
      </c>
      <c r="F754" s="3" t="str">
        <f t="shared" si="83"/>
        <v>&lt;/Sound&gt;</v>
      </c>
      <c r="G754" s="3" t="s">
        <v>1488</v>
      </c>
    </row>
    <row r="755" spans="1:7">
      <c r="A755" s="1" t="str">
        <f t="shared" si="79"/>
        <v>1</v>
      </c>
      <c r="B755" s="3" t="str">
        <f t="shared" si="80"/>
        <v>hallowmas_bgm</v>
      </c>
      <c r="C755" s="3" t="s">
        <v>1484</v>
      </c>
      <c r="D755" s="3" t="str">
        <f t="shared" si="81"/>
        <v>万圣节场景背景音乐</v>
      </c>
      <c r="E755" s="3" t="str">
        <f t="shared" si="82"/>
        <v/>
      </c>
      <c r="F755" s="3" t="str">
        <f t="shared" si="83"/>
        <v>&lt;Sound Type="hallowmas_bgm" Storage="Remote" Dec="万圣节场景背景音乐"&gt;</v>
      </c>
      <c r="G755" s="3" t="s">
        <v>2042</v>
      </c>
    </row>
    <row r="756" spans="1:7">
      <c r="A756" s="1" t="str">
        <f t="shared" si="79"/>
        <v>2</v>
      </c>
      <c r="B756" s="3" t="str">
        <f t="shared" si="80"/>
        <v/>
      </c>
      <c r="C756" s="3" t="s">
        <v>1484</v>
      </c>
      <c r="D756" s="3" t="str">
        <f t="shared" si="81"/>
        <v/>
      </c>
      <c r="E756" s="3" t="str">
        <f t="shared" si="82"/>
        <v>sfx_halloween_11" Rate="100</v>
      </c>
      <c r="F756" s="3" t="str">
        <f t="shared" si="83"/>
        <v xml:space="preserve">  &lt;Clip SoundPath="sfx_halloween_11" Rate="100" /&gt;</v>
      </c>
      <c r="G756" s="3" t="s">
        <v>2043</v>
      </c>
    </row>
    <row r="757" spans="1:7">
      <c r="A757" s="1" t="str">
        <f t="shared" si="79"/>
        <v>2</v>
      </c>
      <c r="B757" s="3" t="str">
        <f t="shared" si="80"/>
        <v/>
      </c>
      <c r="C757" s="3" t="s">
        <v>1484</v>
      </c>
      <c r="D757" s="3" t="str">
        <f t="shared" si="81"/>
        <v/>
      </c>
      <c r="E757" s="3" t="str">
        <f t="shared" si="82"/>
        <v>sfx_halloween_12" Rate="100</v>
      </c>
      <c r="F757" s="3" t="str">
        <f t="shared" si="83"/>
        <v xml:space="preserve">  &lt;Clip SoundPath="sfx_halloween_12" Rate="100" /&gt;</v>
      </c>
      <c r="G757" s="3" t="s">
        <v>2044</v>
      </c>
    </row>
    <row r="758" spans="1:7">
      <c r="A758" s="1" t="str">
        <f t="shared" si="79"/>
        <v>2</v>
      </c>
      <c r="B758" s="3" t="str">
        <f t="shared" si="80"/>
        <v/>
      </c>
      <c r="C758" s="3" t="s">
        <v>1484</v>
      </c>
      <c r="D758" s="3" t="str">
        <f t="shared" si="81"/>
        <v/>
      </c>
      <c r="E758" s="3" t="str">
        <f t="shared" si="82"/>
        <v>sfx_halloween_13" Rate="100</v>
      </c>
      <c r="F758" s="3" t="str">
        <f t="shared" si="83"/>
        <v xml:space="preserve">  &lt;Clip SoundPath="sfx_halloween_13" Rate="100" /&gt;</v>
      </c>
      <c r="G758" s="3" t="s">
        <v>2045</v>
      </c>
    </row>
    <row r="759" spans="1:7">
      <c r="A759" s="1" t="str">
        <f t="shared" si="79"/>
        <v>3</v>
      </c>
      <c r="B759" s="3" t="str">
        <f t="shared" si="80"/>
        <v/>
      </c>
      <c r="C759" s="3" t="s">
        <v>1484</v>
      </c>
      <c r="D759" s="3" t="str">
        <f t="shared" si="81"/>
        <v/>
      </c>
      <c r="E759" s="3" t="str">
        <f t="shared" si="82"/>
        <v/>
      </c>
      <c r="F759" s="3" t="str">
        <f t="shared" si="83"/>
        <v>&lt;/Sound&gt;</v>
      </c>
      <c r="G759" s="3" t="s">
        <v>1488</v>
      </c>
    </row>
    <row r="760" spans="1:7">
      <c r="A760" s="1" t="str">
        <f t="shared" si="79"/>
        <v>1</v>
      </c>
      <c r="B760" s="3" t="str">
        <f t="shared" si="80"/>
        <v>hallowmas_effect</v>
      </c>
      <c r="C760" s="3" t="s">
        <v>1484</v>
      </c>
      <c r="D760" s="3" t="str">
        <f t="shared" si="81"/>
        <v>万圣节场景音效</v>
      </c>
      <c r="E760" s="3" t="str">
        <f t="shared" si="82"/>
        <v/>
      </c>
      <c r="F760" s="3" t="str">
        <f t="shared" si="83"/>
        <v>&lt;Sound Type="hallowmas_effect" Storage="Remote" Dec="万圣节场景音效"&gt;</v>
      </c>
      <c r="G760" s="3" t="s">
        <v>2046</v>
      </c>
    </row>
    <row r="761" spans="1:7">
      <c r="A761" s="1" t="str">
        <f t="shared" si="79"/>
        <v>2</v>
      </c>
      <c r="B761" s="3" t="str">
        <f t="shared" si="80"/>
        <v/>
      </c>
      <c r="C761" s="3" t="s">
        <v>1484</v>
      </c>
      <c r="D761" s="3" t="str">
        <f t="shared" si="81"/>
        <v/>
      </c>
      <c r="E761" s="3" t="str">
        <f t="shared" si="82"/>
        <v>sfx_halloween_01" Rate="100</v>
      </c>
      <c r="F761" s="3" t="str">
        <f t="shared" si="83"/>
        <v xml:space="preserve">  &lt;Clip SoundPath="sfx_halloween_01" Rate="100" /&gt;</v>
      </c>
      <c r="G761" s="3" t="s">
        <v>2047</v>
      </c>
    </row>
    <row r="762" spans="1:7">
      <c r="A762" s="1" t="str">
        <f t="shared" si="79"/>
        <v>2</v>
      </c>
      <c r="B762" s="3" t="str">
        <f t="shared" si="80"/>
        <v/>
      </c>
      <c r="C762" s="3" t="s">
        <v>1484</v>
      </c>
      <c r="D762" s="3" t="str">
        <f t="shared" si="81"/>
        <v/>
      </c>
      <c r="E762" s="3" t="str">
        <f t="shared" si="82"/>
        <v>sfx_halloween_03" Rate="50</v>
      </c>
      <c r="F762" s="3" t="str">
        <f t="shared" si="83"/>
        <v xml:space="preserve">  &lt;Clip SoundPath="sfx_halloween_03" Rate="50" /&gt;</v>
      </c>
      <c r="G762" s="3" t="s">
        <v>2048</v>
      </c>
    </row>
    <row r="763" spans="1:7">
      <c r="A763" s="1" t="str">
        <f t="shared" si="79"/>
        <v>2</v>
      </c>
      <c r="B763" s="3" t="str">
        <f t="shared" si="80"/>
        <v/>
      </c>
      <c r="C763" s="3" t="s">
        <v>1484</v>
      </c>
      <c r="D763" s="3" t="str">
        <f t="shared" si="81"/>
        <v/>
      </c>
      <c r="E763" s="3" t="str">
        <f t="shared" si="82"/>
        <v>sfx_halloween_04" Rate="100</v>
      </c>
      <c r="F763" s="3" t="str">
        <f t="shared" si="83"/>
        <v xml:space="preserve">  &lt;Clip SoundPath="sfx_halloween_04" Rate="100" /&gt;</v>
      </c>
      <c r="G763" s="3" t="s">
        <v>2049</v>
      </c>
    </row>
    <row r="764" spans="1:7">
      <c r="A764" s="1" t="str">
        <f t="shared" si="79"/>
        <v>2</v>
      </c>
      <c r="B764" s="3" t="str">
        <f t="shared" si="80"/>
        <v/>
      </c>
      <c r="C764" s="3" t="s">
        <v>1484</v>
      </c>
      <c r="D764" s="3" t="str">
        <f t="shared" si="81"/>
        <v/>
      </c>
      <c r="E764" s="3" t="str">
        <f t="shared" si="82"/>
        <v>sfx_halloween_05" Rate="100</v>
      </c>
      <c r="F764" s="3" t="str">
        <f t="shared" si="83"/>
        <v xml:space="preserve">  &lt;Clip SoundPath="sfx_halloween_05" Rate="100" /&gt;</v>
      </c>
      <c r="G764" s="3" t="s">
        <v>2050</v>
      </c>
    </row>
    <row r="765" spans="1:7">
      <c r="A765" s="1" t="str">
        <f t="shared" si="79"/>
        <v>2</v>
      </c>
      <c r="B765" s="3" t="str">
        <f t="shared" si="80"/>
        <v/>
      </c>
      <c r="C765" s="3" t="s">
        <v>1484</v>
      </c>
      <c r="D765" s="3" t="str">
        <f t="shared" si="81"/>
        <v/>
      </c>
      <c r="E765" s="3" t="str">
        <f t="shared" si="82"/>
        <v>sfx_halloween_07" Rate="100</v>
      </c>
      <c r="F765" s="3" t="str">
        <f t="shared" si="83"/>
        <v xml:space="preserve">  &lt;Clip SoundPath="sfx_halloween_07" Rate="100" /&gt;</v>
      </c>
      <c r="G765" s="3" t="s">
        <v>2051</v>
      </c>
    </row>
    <row r="766" spans="1:7">
      <c r="A766" s="1" t="str">
        <f t="shared" si="79"/>
        <v>2</v>
      </c>
      <c r="B766" s="3" t="str">
        <f t="shared" si="80"/>
        <v/>
      </c>
      <c r="C766" s="3" t="s">
        <v>1484</v>
      </c>
      <c r="D766" s="3" t="str">
        <f t="shared" si="81"/>
        <v/>
      </c>
      <c r="E766" s="3" t="str">
        <f t="shared" si="82"/>
        <v>sfx_halloween_08" Rate="100</v>
      </c>
      <c r="F766" s="3" t="str">
        <f t="shared" si="83"/>
        <v xml:space="preserve">  &lt;Clip SoundPath="sfx_halloween_08" Rate="100" /&gt;</v>
      </c>
      <c r="G766" s="3" t="s">
        <v>2052</v>
      </c>
    </row>
    <row r="767" spans="1:7">
      <c r="A767" s="1" t="str">
        <f t="shared" si="79"/>
        <v>3</v>
      </c>
      <c r="B767" s="3" t="str">
        <f t="shared" si="80"/>
        <v/>
      </c>
      <c r="C767" s="3" t="s">
        <v>1484</v>
      </c>
      <c r="D767" s="3" t="str">
        <f t="shared" si="81"/>
        <v/>
      </c>
      <c r="E767" s="3" t="str">
        <f t="shared" si="82"/>
        <v/>
      </c>
      <c r="F767" s="3" t="str">
        <f t="shared" si="83"/>
        <v>&lt;/Sound&gt;</v>
      </c>
      <c r="G767" s="3" t="s">
        <v>1488</v>
      </c>
    </row>
    <row r="768" spans="1:7">
      <c r="A768" s="240" t="s">
        <v>2053</v>
      </c>
      <c r="B768" s="241"/>
      <c r="C768" s="241"/>
      <c r="D768" s="241"/>
      <c r="E768" s="241"/>
      <c r="F768" s="241"/>
      <c r="G768" s="242"/>
    </row>
    <row r="769" spans="1:6">
      <c r="A769" s="1">
        <v>1</v>
      </c>
      <c r="B769" s="3" t="s">
        <v>2054</v>
      </c>
      <c r="C769" s="3" t="s">
        <v>1484</v>
      </c>
      <c r="D769" s="3" t="s">
        <v>2055</v>
      </c>
      <c r="F769" s="3" t="str">
        <f>IF(A769=1,"&lt;Sound Type="""&amp;B769&amp;""" Storage="""&amp;C769&amp;""" Dec="""&amp;D769&amp;"""&gt;",IF(A769=2,"  &lt;Clip SoundPath="""&amp;E769&amp;""" /&gt;",IF(A769=3,G769,"")))</f>
        <v>&lt;Sound Type="feed_welcome_denmark" Storage="Remote" Dec="丹麦地图欢迎语音"&gt;</v>
      </c>
    </row>
    <row r="770" spans="1:6">
      <c r="A770" s="1">
        <v>2</v>
      </c>
      <c r="E770" s="3" t="s">
        <v>2056</v>
      </c>
      <c r="F770" s="3" t="str">
        <f t="shared" ref="F770:F774" si="85">IF(A770=1,"&lt;Sound Type="""&amp;B770&amp;""" Storage="""&amp;C770&amp;""" Dec="""&amp;D770&amp;"""&gt;",IF(A770=2,"  &lt;Clip SoundPath="""&amp;E770&amp;""" /&gt;",IF(A770=3,G770,"")))</f>
        <v xml:space="preserve">  &lt;Clip SoundPath="feed_welcome_dk_001" /&gt;</v>
      </c>
    </row>
    <row r="771" spans="1:6">
      <c r="A771" s="1">
        <v>2</v>
      </c>
      <c r="E771" s="3" t="s">
        <v>2057</v>
      </c>
      <c r="F771" s="3" t="str">
        <f t="shared" si="85"/>
        <v xml:space="preserve">  &lt;Clip SoundPath="feed_welcome_dk_002" /&gt;</v>
      </c>
    </row>
    <row r="772" spans="1:6">
      <c r="A772" s="1">
        <v>2</v>
      </c>
      <c r="E772" s="3" t="s">
        <v>2058</v>
      </c>
      <c r="F772" s="3" t="str">
        <f t="shared" si="85"/>
        <v xml:space="preserve">  &lt;Clip SoundPath="feed_welcome_dk_003" /&gt;</v>
      </c>
    </row>
    <row r="773" spans="1:6">
      <c r="A773" s="1">
        <v>2</v>
      </c>
      <c r="E773" s="3" t="s">
        <v>2059</v>
      </c>
      <c r="F773" s="3" t="str">
        <f t="shared" si="85"/>
        <v xml:space="preserve">  &lt;Clip SoundPath="feed_welcome_dk_004" /&gt;</v>
      </c>
    </row>
    <row r="774" spans="1:6">
      <c r="A774" s="1">
        <v>2</v>
      </c>
      <c r="E774" s="3" t="s">
        <v>2060</v>
      </c>
      <c r="F774" s="3" t="str">
        <f t="shared" si="85"/>
        <v xml:space="preserve">  &lt;Clip SoundPath="feed_welcome_dk_005" /&gt;</v>
      </c>
    </row>
    <row r="775" spans="1:6">
      <c r="A775" s="1">
        <v>3</v>
      </c>
      <c r="F775" s="3" t="str">
        <f>IF(A775=1,"&lt;Sound Type="""&amp;B775&amp;""" Storage="""&amp;C775&amp;""" Dec="""&amp;D775&amp;"""&gt;",IF(A775=2,"  &lt;Clip SoundPath="""&amp;E775&amp;""" /&gt;",IF(A775=3,"&lt;/Sound&gt;","")))</f>
        <v>&lt;/Sound&gt;</v>
      </c>
    </row>
    <row r="776" spans="1:6">
      <c r="A776" s="1">
        <v>1</v>
      </c>
      <c r="B776" s="3" t="s">
        <v>2061</v>
      </c>
      <c r="C776" s="3" t="s">
        <v>1484</v>
      </c>
      <c r="D776" s="3" t="s">
        <v>2062</v>
      </c>
      <c r="F776" s="3" t="str">
        <f>IF(A776=1,"&lt;Sound Type="""&amp;B776&amp;""" Storage="""&amp;C776&amp;""" Dec="""&amp;D776&amp;"""&gt;",IF(A776=2,"  &lt;Clip SoundPath="""&amp;E776&amp;""" /&gt;",IF(A776=3,G776,"")))</f>
        <v>&lt;Sound Type="galaxy_unlock" Storage="Remote" Dec="星球或地图解锁提示音"&gt;</v>
      </c>
    </row>
    <row r="777" spans="1:6">
      <c r="A777" s="1">
        <v>2</v>
      </c>
      <c r="E777" s="3" t="s">
        <v>2063</v>
      </c>
      <c r="F777" s="3" t="str">
        <f t="shared" ref="F777:F780" si="86">IF(A777=1,"&lt;Sound Type="""&amp;B777&amp;""" Storage="""&amp;C777&amp;""" Dec="""&amp;D777&amp;"""&gt;",IF(A777=2,"  &lt;Clip SoundPath="""&amp;E777&amp;""" /&gt;",IF(A777=3,G777,"")))</f>
        <v xml:space="preserve">  &lt;Clip SoundPath="galaxy_unlock01" /&gt;</v>
      </c>
    </row>
    <row r="778" spans="1:6">
      <c r="A778" s="1">
        <v>2</v>
      </c>
      <c r="E778" s="3" t="s">
        <v>2064</v>
      </c>
      <c r="F778" s="3" t="str">
        <f t="shared" si="86"/>
        <v xml:space="preserve">  &lt;Clip SoundPath="galaxy_unlock02" /&gt;</v>
      </c>
    </row>
    <row r="779" spans="1:6">
      <c r="A779" s="1">
        <v>2</v>
      </c>
      <c r="E779" s="3" t="s">
        <v>2065</v>
      </c>
      <c r="F779" s="3" t="str">
        <f t="shared" si="86"/>
        <v xml:space="preserve">  &lt;Clip SoundPath="galaxy_unlock03" /&gt;</v>
      </c>
    </row>
    <row r="780" spans="1:6">
      <c r="A780" s="1">
        <v>2</v>
      </c>
      <c r="E780" s="3" t="s">
        <v>2066</v>
      </c>
      <c r="F780" s="3" t="str">
        <f t="shared" si="86"/>
        <v xml:space="preserve">  &lt;Clip SoundPath="galaxy_unlock04" /&gt;</v>
      </c>
    </row>
    <row r="781" spans="1:6">
      <c r="A781" s="1">
        <v>3</v>
      </c>
      <c r="F781" s="3" t="str">
        <f>IF(A781=1,"&lt;Sound Type="""&amp;B781&amp;""" Storage="""&amp;C781&amp;""" Dec="""&amp;D781&amp;"""&gt;",IF(A781=2,"  &lt;Clip SoundPath="""&amp;E781&amp;""" /&gt;",IF(A781=3,"&lt;/Sound&gt;","")))</f>
        <v>&lt;/Sound&gt;</v>
      </c>
    </row>
    <row r="782" spans="1:6">
      <c r="A782" s="1">
        <v>1</v>
      </c>
      <c r="B782" s="3" t="s">
        <v>2067</v>
      </c>
      <c r="C782" s="3" t="s">
        <v>1484</v>
      </c>
      <c r="D782" s="3" t="s">
        <v>2068</v>
      </c>
      <c r="F782" s="3" t="str">
        <f>IF(A782=1,"&lt;Sound Type="""&amp;B782&amp;""" Storage="""&amp;C782&amp;""" Dec="""&amp;D782&amp;"""&gt;",IF(A782=2,"  &lt;Clip SoundPath="""&amp;E782&amp;""" /&gt;",IF(A782=3,G782,"")))</f>
        <v>&lt;Sound Type="galaxy_lock_drink" Storage="Remote" Dec="饮水解锁新地图"&gt;</v>
      </c>
    </row>
    <row r="783" spans="1:6">
      <c r="A783" s="1">
        <v>2</v>
      </c>
      <c r="E783" s="3" t="s">
        <v>2067</v>
      </c>
      <c r="F783" s="3" t="str">
        <f t="shared" ref="F783" si="87">IF(A783=1,"&lt;Sound Type="""&amp;B783&amp;""" Storage="""&amp;C783&amp;""" Dec="""&amp;D783&amp;"""&gt;",IF(A783=2,"  &lt;Clip SoundPath="""&amp;E783&amp;""" /&gt;",IF(A783=3,G783,"")))</f>
        <v xml:space="preserve">  &lt;Clip SoundPath="galaxy_lock_drink" /&gt;</v>
      </c>
    </row>
    <row r="784" spans="1:6">
      <c r="A784" s="1">
        <v>3</v>
      </c>
      <c r="F784" s="3" t="str">
        <f>IF(A784=1,"&lt;Sound Type="""&amp;B784&amp;""" Storage="""&amp;C784&amp;""" Dec="""&amp;D784&amp;"""&gt;",IF(A784=2,"  &lt;Clip SoundPath="""&amp;E784&amp;""" /&gt;",IF(A784=3,"&lt;/Sound&gt;","")))</f>
        <v>&lt;/Sound&gt;</v>
      </c>
    </row>
    <row r="785" spans="1:6">
      <c r="A785" s="1">
        <v>1</v>
      </c>
      <c r="B785" s="3" t="s">
        <v>2069</v>
      </c>
      <c r="C785" s="3" t="s">
        <v>1484</v>
      </c>
      <c r="D785" s="3" t="s">
        <v>2070</v>
      </c>
      <c r="F785" s="3" t="str">
        <f>IF(A785=1,"&lt;Sound Type="""&amp;B785&amp;""" Storage="""&amp;C785&amp;""" Dec="""&amp;D785&amp;"""&gt;",IF(A785=2,"  &lt;Clip SoundPath="""&amp;E785&amp;""" /&gt;",IF(A785=3,G785,"")))</f>
        <v>&lt;Sound Type="galaxy_lock_time" Storage="Remote" Dec="新地图稍后解锁"&gt;</v>
      </c>
    </row>
    <row r="786" spans="1:6">
      <c r="A786" s="1">
        <v>2</v>
      </c>
      <c r="E786" s="3" t="s">
        <v>2069</v>
      </c>
      <c r="F786" s="3" t="str">
        <f t="shared" ref="F786" si="88">IF(A786=1,"&lt;Sound Type="""&amp;B786&amp;""" Storage="""&amp;C786&amp;""" Dec="""&amp;D786&amp;"""&gt;",IF(A786=2,"  &lt;Clip SoundPath="""&amp;E786&amp;""" /&gt;",IF(A786=3,G786,"")))</f>
        <v xml:space="preserve">  &lt;Clip SoundPath="galaxy_lock_time" /&gt;</v>
      </c>
    </row>
    <row r="787" spans="1:6">
      <c r="A787" s="1">
        <v>3</v>
      </c>
      <c r="F787" s="3" t="str">
        <f>IF(A787=1,"&lt;Sound Type="""&amp;B787&amp;""" Storage="""&amp;C787&amp;""" Dec="""&amp;D787&amp;"""&gt;",IF(A787=2,"  &lt;Clip SoundPath="""&amp;E787&amp;""" /&gt;",IF(A787=3,"&lt;/Sound&gt;","")))</f>
        <v>&lt;/Sound&gt;</v>
      </c>
    </row>
    <row r="788" spans="1:6">
      <c r="A788" s="1">
        <v>1</v>
      </c>
      <c r="B788" s="3" t="s">
        <v>2071</v>
      </c>
      <c r="C788" s="3" t="s">
        <v>1484</v>
      </c>
      <c r="D788" s="3" t="s">
        <v>2072</v>
      </c>
      <c r="F788" s="3" t="str">
        <f>IF(A788=1,"&lt;Sound Type="""&amp;B788&amp;""" Storage="""&amp;C788&amp;""" Dec="""&amp;D788&amp;"""&gt;",IF(A788=2,"  &lt;Clip SoundPath="""&amp;E788&amp;""" /&gt;",IF(A788=3,G788,"")))</f>
        <v>&lt;Sound Type="mall_bgm" Storage="Remote" Dec="换装页背景音乐"&gt;</v>
      </c>
    </row>
    <row r="789" spans="1:6">
      <c r="A789" s="1">
        <v>2</v>
      </c>
      <c r="E789" s="3" t="s">
        <v>2071</v>
      </c>
      <c r="F789" s="3" t="str">
        <f t="shared" ref="F789" si="89">IF(A789=1,"&lt;Sound Type="""&amp;B789&amp;""" Storage="""&amp;C789&amp;""" Dec="""&amp;D789&amp;"""&gt;",IF(A789=2,"  &lt;Clip SoundPath="""&amp;E789&amp;""" /&gt;",IF(A789=3,G789,"")))</f>
        <v xml:space="preserve">  &lt;Clip SoundPath="mall_bgm" /&gt;</v>
      </c>
    </row>
    <row r="790" spans="1:6">
      <c r="A790" s="1">
        <v>3</v>
      </c>
      <c r="F790" s="3" t="str">
        <f>IF(A790=1,"&lt;Sound Type="""&amp;B790&amp;""" Storage="""&amp;C790&amp;""" Dec="""&amp;D790&amp;"""&gt;",IF(A790=2,"  &lt;Clip SoundPath="""&amp;E790&amp;""" /&gt;",IF(A790=3,"&lt;/Sound&gt;","")))</f>
        <v>&lt;/Sound&gt;</v>
      </c>
    </row>
    <row r="791" spans="1:6">
      <c r="A791" s="1">
        <v>1</v>
      </c>
      <c r="B791" s="3" t="s">
        <v>2073</v>
      </c>
      <c r="C791" s="3" t="s">
        <v>1484</v>
      </c>
      <c r="D791" s="3" t="s">
        <v>2074</v>
      </c>
      <c r="F791" s="3" t="str">
        <f>IF(A791=1,"&lt;Sound Type="""&amp;B791&amp;""" Storage="""&amp;C791&amp;""" Dec="""&amp;D791&amp;"""&gt;",IF(A791=2,"  &lt;Clip SoundPath="""&amp;E791&amp;""" /&gt;",IF(A791=3,G791,"")))</f>
        <v>&lt;Sound Type="mall_welcome" Storage="Remote" Dec="换装页欢迎语音"&gt;</v>
      </c>
    </row>
    <row r="792" spans="1:6">
      <c r="A792" s="1">
        <v>2</v>
      </c>
      <c r="E792" s="3" t="s">
        <v>2075</v>
      </c>
      <c r="F792" s="3" t="str">
        <f t="shared" ref="F792:F795" si="90">IF(A792=1,"&lt;Sound Type="""&amp;B792&amp;""" Storage="""&amp;C792&amp;""" Dec="""&amp;D792&amp;"""&gt;",IF(A792=2,"  &lt;Clip SoundPath="""&amp;E792&amp;""" /&gt;",IF(A792=3,G792,"")))</f>
        <v xml:space="preserve">  &lt;Clip SoundPath="mall_welcome_001" /&gt;</v>
      </c>
    </row>
    <row r="793" spans="1:6">
      <c r="A793" s="1">
        <v>2</v>
      </c>
      <c r="E793" s="3" t="s">
        <v>2076</v>
      </c>
      <c r="F793" s="3" t="str">
        <f t="shared" si="90"/>
        <v xml:space="preserve">  &lt;Clip SoundPath="mall_welcome_002" /&gt;</v>
      </c>
    </row>
    <row r="794" spans="1:6">
      <c r="A794" s="1">
        <v>2</v>
      </c>
      <c r="E794" s="3" t="s">
        <v>2077</v>
      </c>
      <c r="F794" s="3" t="str">
        <f t="shared" si="90"/>
        <v xml:space="preserve">  &lt;Clip SoundPath="mall_welcome_003" /&gt;</v>
      </c>
    </row>
    <row r="795" spans="1:6">
      <c r="A795" s="1">
        <v>2</v>
      </c>
      <c r="E795" s="3" t="s">
        <v>2078</v>
      </c>
      <c r="F795" s="3" t="str">
        <f t="shared" si="90"/>
        <v xml:space="preserve">  &lt;Clip SoundPath="mall_welcome_004" /&gt;</v>
      </c>
    </row>
    <row r="796" spans="1:6">
      <c r="A796" s="1">
        <v>2</v>
      </c>
      <c r="E796" s="3" t="s">
        <v>2079</v>
      </c>
      <c r="F796" s="3" t="str">
        <f t="shared" ref="F796" si="91">IF(A796=1,"&lt;Sound Type="""&amp;B796&amp;""" Storage="""&amp;C796&amp;""" Dec="""&amp;D796&amp;"""&gt;",IF(A796=2,"  &lt;Clip SoundPath="""&amp;E796&amp;""" /&gt;",IF(A796=3,G796,"")))</f>
        <v xml:space="preserve">  &lt;Clip SoundPath="mall_welcome_005" /&gt;</v>
      </c>
    </row>
    <row r="797" spans="1:6">
      <c r="A797" s="1">
        <v>3</v>
      </c>
      <c r="F797" s="3" t="str">
        <f>IF(A797=1,"&lt;Sound Type="""&amp;B797&amp;""" Storage="""&amp;C797&amp;""" Dec="""&amp;D797&amp;"""&gt;",IF(A797=2,"  &lt;Clip SoundPath="""&amp;E797&amp;""" /&gt;",IF(A797=3,"&lt;/Sound&gt;","")))</f>
        <v>&lt;/Sound&gt;</v>
      </c>
    </row>
    <row r="798" spans="1:6">
      <c r="A798" s="1">
        <v>1</v>
      </c>
      <c r="B798" s="3" t="s">
        <v>2080</v>
      </c>
      <c r="C798" s="3" t="s">
        <v>1484</v>
      </c>
      <c r="D798" s="3" t="s">
        <v>2081</v>
      </c>
      <c r="F798" s="3" t="str">
        <f>IF(A798=1,"&lt;Sound Type="""&amp;B798&amp;""" Storage="""&amp;C798&amp;""" Dec="""&amp;D798&amp;"""&gt;",IF(A798=2,"  &lt;Clip SoundPath="""&amp;E798&amp;""" /&gt;",IF(A798=3,G798,"")))</f>
        <v>&lt;Sound Type="mall_purchase_lock" Storage="Remote" Dec="换装页今日饮水量未达标提醒"&gt;</v>
      </c>
    </row>
    <row r="799" spans="1:6">
      <c r="A799" s="1">
        <v>2</v>
      </c>
      <c r="E799" s="3" t="s">
        <v>2080</v>
      </c>
      <c r="F799" s="3" t="str">
        <f t="shared" ref="F799" si="92">IF(A799=1,"&lt;Sound Type="""&amp;B799&amp;""" Storage="""&amp;C799&amp;""" Dec="""&amp;D799&amp;"""&gt;",IF(A799=2,"  &lt;Clip SoundPath="""&amp;E799&amp;""" /&gt;",IF(A799=3,G799,"")))</f>
        <v xml:space="preserve">  &lt;Clip SoundPath="mall_purchase_lock" /&gt;</v>
      </c>
    </row>
    <row r="800" spans="1:6">
      <c r="A800" s="1">
        <v>3</v>
      </c>
      <c r="F800" s="3" t="str">
        <f>IF(A800=1,"&lt;Sound Type="""&amp;B800&amp;""" Storage="""&amp;C800&amp;""" Dec="""&amp;D800&amp;"""&gt;",IF(A800=2,"  &lt;Clip SoundPath="""&amp;E800&amp;""" /&gt;",IF(A800=3,"&lt;/Sound&gt;","")))</f>
        <v>&lt;/Sound&gt;</v>
      </c>
    </row>
    <row r="801" spans="1:6">
      <c r="A801" s="1">
        <v>1</v>
      </c>
      <c r="B801" s="3" t="s">
        <v>2082</v>
      </c>
      <c r="C801" s="3" t="s">
        <v>1484</v>
      </c>
      <c r="D801" s="3" t="s">
        <v>2083</v>
      </c>
      <c r="F801" s="3" t="str">
        <f>IF(A801=1,"&lt;Sound Type="""&amp;B801&amp;""" Storage="""&amp;C801&amp;""" Dec="""&amp;D801&amp;"""&gt;",IF(A801=2,"  &lt;Clip SoundPath="""&amp;E801&amp;""" /&gt;",IF(A801=3,G801,"")))</f>
        <v>&lt;Sound Type="mall_suit_not_match" Storage="Remote" Dec="换装页配饰不适用提醒"&gt;</v>
      </c>
    </row>
    <row r="802" spans="1:6">
      <c r="A802" s="1">
        <v>2</v>
      </c>
      <c r="E802" s="3" t="s">
        <v>2082</v>
      </c>
      <c r="F802" s="3" t="str">
        <f t="shared" ref="F802" si="93">IF(A802=1,"&lt;Sound Type="""&amp;B802&amp;""" Storage="""&amp;C802&amp;""" Dec="""&amp;D802&amp;"""&gt;",IF(A802=2,"  &lt;Clip SoundPath="""&amp;E802&amp;""" /&gt;",IF(A802=3,G802,"")))</f>
        <v xml:space="preserve">  &lt;Clip SoundPath="mall_suit_not_match" /&gt;</v>
      </c>
    </row>
    <row r="803" spans="1:6">
      <c r="A803" s="1">
        <v>3</v>
      </c>
      <c r="F803" s="3" t="str">
        <f>IF(A803=1,"&lt;Sound Type="""&amp;B803&amp;""" Storage="""&amp;C803&amp;""" Dec="""&amp;D803&amp;"""&gt;",IF(A803=2,"  &lt;Clip SoundPath="""&amp;E803&amp;""" /&gt;",IF(A803=3,"&lt;/Sound&gt;","")))</f>
        <v>&lt;/Sound&gt;</v>
      </c>
    </row>
    <row r="804" spans="1:6">
      <c r="A804" s="1">
        <v>1</v>
      </c>
      <c r="B804" s="3" t="s">
        <v>2084</v>
      </c>
      <c r="C804" s="3" t="s">
        <v>1484</v>
      </c>
      <c r="D804" s="3" t="s">
        <v>2085</v>
      </c>
      <c r="F804" s="3" t="str">
        <f>IF(A804=1,"&lt;Sound Type="""&amp;B804&amp;""" Storage="""&amp;C804&amp;""" Dec="""&amp;D804&amp;"""&gt;",IF(A804=2,"  &lt;Clip SoundPath="""&amp;E804&amp;""" /&gt;",IF(A804=3,G804,"")))</f>
        <v>&lt;Sound Type="popup_goods_level_lock" Storage="Remote" Dec="换装页等级不够提醒"&gt;</v>
      </c>
    </row>
    <row r="805" spans="1:6">
      <c r="A805" s="1">
        <v>2</v>
      </c>
      <c r="E805" s="3" t="s">
        <v>2084</v>
      </c>
      <c r="F805" s="3" t="str">
        <f t="shared" ref="F805" si="94">IF(A805=1,"&lt;Sound Type="""&amp;B805&amp;""" Storage="""&amp;C805&amp;""" Dec="""&amp;D805&amp;"""&gt;",IF(A805=2,"  &lt;Clip SoundPath="""&amp;E805&amp;""" /&gt;",IF(A805=3,G805,"")))</f>
        <v xml:space="preserve">  &lt;Clip SoundPath="popup_goods_level_lock" /&gt;</v>
      </c>
    </row>
    <row r="806" spans="1:6">
      <c r="A806" s="1">
        <v>3</v>
      </c>
      <c r="F806" s="3" t="str">
        <f>IF(A806=1,"&lt;Sound Type="""&amp;B806&amp;""" Storage="""&amp;C806&amp;""" Dec="""&amp;D806&amp;"""&gt;",IF(A806=2,"  &lt;Clip SoundPath="""&amp;E806&amp;""" /&gt;",IF(A806=3,"&lt;/Sound&gt;","")))</f>
        <v>&lt;/Sound&gt;</v>
      </c>
    </row>
    <row r="807" spans="1:6">
      <c r="A807" s="1">
        <v>1</v>
      </c>
      <c r="B807" s="3" t="s">
        <v>2086</v>
      </c>
      <c r="C807" s="3" t="s">
        <v>1484</v>
      </c>
      <c r="D807" s="11" t="s">
        <v>2087</v>
      </c>
      <c r="F807" s="3" t="str">
        <f>IF(A807=1,"&lt;Sound Type="""&amp;B807&amp;""" Storage="""&amp;C807&amp;""" Dec="""&amp;D807&amp;"""&gt;",IF(A807=2,"  &lt;Clip SoundPath="""&amp;E807&amp;""" /&gt;",IF(A807=3,G807,"")))</f>
        <v>&lt;Sound Type="mall_lock_time" Storage="Remote" Dec="配饰未开放提示音"&gt;</v>
      </c>
    </row>
    <row r="808" spans="1:6">
      <c r="A808" s="1">
        <v>2</v>
      </c>
      <c r="E808" s="3" t="s">
        <v>2086</v>
      </c>
      <c r="F808" s="3" t="str">
        <f t="shared" ref="F808" si="95">IF(A808=1,"&lt;Sound Type="""&amp;B808&amp;""" Storage="""&amp;C808&amp;""" Dec="""&amp;D808&amp;"""&gt;",IF(A808=2,"  &lt;Clip SoundPath="""&amp;E808&amp;""" /&gt;",IF(A808=3,G808,"")))</f>
        <v xml:space="preserve">  &lt;Clip SoundPath="mall_lock_time" /&gt;</v>
      </c>
    </row>
    <row r="809" spans="1:6">
      <c r="A809" s="1">
        <v>3</v>
      </c>
      <c r="F809" s="3" t="str">
        <f>IF(A809=1,"&lt;Sound Type="""&amp;B809&amp;""" Storage="""&amp;C809&amp;""" Dec="""&amp;D809&amp;"""&gt;",IF(A809=2,"  &lt;Clip SoundPath="""&amp;E809&amp;""" /&gt;",IF(A809=3,"&lt;/Sound&gt;","")))</f>
        <v>&lt;/Sound&gt;</v>
      </c>
    </row>
    <row r="810" spans="1:6">
      <c r="A810" s="1">
        <v>1</v>
      </c>
      <c r="B810" s="3" t="s">
        <v>2088</v>
      </c>
      <c r="C810" s="3" t="s">
        <v>1484</v>
      </c>
      <c r="D810" s="3" t="s">
        <v>2089</v>
      </c>
      <c r="F810" s="3" t="str">
        <f>IF(A810=1,"&lt;Sound Type="""&amp;B810&amp;""" Storage="""&amp;C810&amp;""" Dec="""&amp;D810&amp;"""&gt;",IF(A810=2,"  &lt;Clip SoundPath="""&amp;E810&amp;""" /&gt;",IF(A810=3,G810,"")))</f>
        <v>&lt;Sound Type="mall_purchase_qr" Storage="Remote" Dec="换装页显示二维码"&gt;</v>
      </c>
    </row>
    <row r="811" spans="1:6">
      <c r="A811" s="1">
        <v>2</v>
      </c>
      <c r="E811" s="3" t="s">
        <v>2088</v>
      </c>
      <c r="F811" s="3" t="str">
        <f t="shared" ref="F811" si="96">IF(A811=1,"&lt;Sound Type="""&amp;B811&amp;""" Storage="""&amp;C811&amp;""" Dec="""&amp;D811&amp;"""&gt;",IF(A811=2,"  &lt;Clip SoundPath="""&amp;E811&amp;""" /&gt;",IF(A811=3,G811,"")))</f>
        <v xml:space="preserve">  &lt;Clip SoundPath="mall_purchase_qr" /&gt;</v>
      </c>
    </row>
    <row r="812" spans="1:6">
      <c r="A812" s="1">
        <v>3</v>
      </c>
      <c r="F812" s="3" t="str">
        <f>IF(A812=1,"&lt;Sound Type="""&amp;B812&amp;""" Storage="""&amp;C812&amp;""" Dec="""&amp;D812&amp;"""&gt;",IF(A812=2,"  &lt;Clip SoundPath="""&amp;E812&amp;""" /&gt;",IF(A812=3,"&lt;/Sound&gt;","")))</f>
        <v>&lt;/Sound&gt;</v>
      </c>
    </row>
    <row r="813" spans="1:6">
      <c r="A813" s="1">
        <v>1</v>
      </c>
      <c r="B813" s="3" t="s">
        <v>2090</v>
      </c>
      <c r="C813" s="3" t="s">
        <v>1484</v>
      </c>
      <c r="D813" s="3" t="s">
        <v>2091</v>
      </c>
      <c r="F813" s="3" t="str">
        <f>IF(A813=1,"&lt;Sound Type="""&amp;B813&amp;""" Storage="""&amp;C813&amp;""" Dec="""&amp;D813&amp;"""&gt;",IF(A813=2,"  &lt;Clip SoundPath="""&amp;E813&amp;""" /&gt;",IF(A813=3,G813,"")))</f>
        <v>&lt;Sound Type="mall_purchase_qr_complete" Storage="Remote" Dec="换装页二维码购物成功"&gt;</v>
      </c>
    </row>
    <row r="814" spans="1:6">
      <c r="A814" s="1">
        <v>2</v>
      </c>
      <c r="E814" s="3" t="s">
        <v>2090</v>
      </c>
      <c r="F814" s="3" t="str">
        <f t="shared" ref="F814" si="97">IF(A814=1,"&lt;Sound Type="""&amp;B814&amp;""" Storage="""&amp;C814&amp;""" Dec="""&amp;D814&amp;"""&gt;",IF(A814=2,"  &lt;Clip SoundPath="""&amp;E814&amp;""" /&gt;",IF(A814=3,G814,"")))</f>
        <v xml:space="preserve">  &lt;Clip SoundPath="mall_purchase_qr_complete" /&gt;</v>
      </c>
    </row>
    <row r="815" spans="1:6">
      <c r="A815" s="1">
        <v>3</v>
      </c>
      <c r="F815" s="3" t="str">
        <f>IF(A815=1,"&lt;Sound Type="""&amp;B815&amp;""" Storage="""&amp;C815&amp;""" Dec="""&amp;D815&amp;"""&gt;",IF(A815=2,"  &lt;Clip SoundPath="""&amp;E815&amp;""" /&gt;",IF(A815=3,"&lt;/Sound&gt;","")))</f>
        <v>&lt;/Sound&gt;</v>
      </c>
    </row>
    <row r="816" spans="1:6">
      <c r="A816" s="1">
        <v>1</v>
      </c>
      <c r="B816" s="3" t="s">
        <v>2092</v>
      </c>
      <c r="C816" s="3" t="s">
        <v>1484</v>
      </c>
      <c r="D816" s="3" t="s">
        <v>2093</v>
      </c>
      <c r="F816" s="3" t="str">
        <f>IF(A816=1,"&lt;Sound Type="""&amp;B816&amp;""" Storage="""&amp;C816&amp;""" Dec="""&amp;D816&amp;"""&gt;",IF(A816=2,"  &lt;Clip SoundPath="""&amp;E816&amp;""" /&gt;",IF(A816=3,G816,"")))</f>
        <v>&lt;Sound Type="mall_change_item" Storage="Remote" Dec="换装页切换配饰/小精灵"&gt;</v>
      </c>
    </row>
    <row r="817" spans="1:6">
      <c r="A817" s="1">
        <v>2</v>
      </c>
      <c r="E817" s="3" t="s">
        <v>2092</v>
      </c>
      <c r="F817" s="3" t="str">
        <f t="shared" ref="F817" si="98">IF(A817=1,"&lt;Sound Type="""&amp;B817&amp;""" Storage="""&amp;C817&amp;""" Dec="""&amp;D817&amp;"""&gt;",IF(A817=2,"  &lt;Clip SoundPath="""&amp;E817&amp;""" /&gt;",IF(A817=3,G817,"")))</f>
        <v xml:space="preserve">  &lt;Clip SoundPath="mall_change_item" /&gt;</v>
      </c>
    </row>
    <row r="818" spans="1:6">
      <c r="A818" s="1">
        <v>3</v>
      </c>
      <c r="F818" s="3" t="str">
        <f>IF(A818=1,"&lt;Sound Type="""&amp;B818&amp;""" Storage="""&amp;C818&amp;""" Dec="""&amp;D818&amp;"""&gt;",IF(A818=2,"  &lt;Clip SoundPath="""&amp;E818&amp;""" /&gt;",IF(A818=3,"&lt;/Sound&gt;","")))</f>
        <v>&lt;/Sound&gt;</v>
      </c>
    </row>
    <row r="819" spans="1:6">
      <c r="A819" s="1">
        <v>1</v>
      </c>
      <c r="B819" s="3" t="s">
        <v>2094</v>
      </c>
      <c r="C819" s="3" t="s">
        <v>1484</v>
      </c>
      <c r="D819" s="3" t="s">
        <v>2095</v>
      </c>
      <c r="F819" s="3" t="str">
        <f>IF(A819=1,"&lt;Sound Type="""&amp;B819&amp;""" Storage="""&amp;C819&amp;""" Dec="""&amp;D819&amp;"""&gt;",IF(A819=2,"  &lt;Clip SoundPath="""&amp;E819&amp;""" /&gt;",IF(A819=3,G819,"")))</f>
        <v>&lt;Sound Type="mall_put_on_accessory" Storage="Remote" Dec="换装页穿上配饰"&gt;</v>
      </c>
    </row>
    <row r="820" spans="1:6">
      <c r="A820" s="1">
        <v>2</v>
      </c>
      <c r="E820" s="3" t="s">
        <v>2094</v>
      </c>
      <c r="F820" s="3" t="str">
        <f t="shared" ref="F820" si="99">IF(A820=1,"&lt;Sound Type="""&amp;B820&amp;""" Storage="""&amp;C820&amp;""" Dec="""&amp;D820&amp;"""&gt;",IF(A820=2,"  &lt;Clip SoundPath="""&amp;E820&amp;""" /&gt;",IF(A820=3,G820,"")))</f>
        <v xml:space="preserve">  &lt;Clip SoundPath="mall_put_on_accessory" /&gt;</v>
      </c>
    </row>
    <row r="821" spans="1:6">
      <c r="A821" s="1">
        <v>3</v>
      </c>
      <c r="F821" s="3" t="str">
        <f>IF(A821=1,"&lt;Sound Type="""&amp;B821&amp;""" Storage="""&amp;C821&amp;""" Dec="""&amp;D821&amp;"""&gt;",IF(A821=2,"  &lt;Clip SoundPath="""&amp;E821&amp;""" /&gt;",IF(A821=3,"&lt;/Sound&gt;","")))</f>
        <v>&lt;/Sound&gt;</v>
      </c>
    </row>
    <row r="822" spans="1:6">
      <c r="A822" s="1">
        <v>1</v>
      </c>
      <c r="B822" s="3" t="s">
        <v>2096</v>
      </c>
      <c r="C822" s="3" t="s">
        <v>1484</v>
      </c>
      <c r="D822" s="3" t="s">
        <v>2097</v>
      </c>
      <c r="F822" s="3" t="str">
        <f>IF(A822=1,"&lt;Sound Type="""&amp;B822&amp;""" Storage="""&amp;C822&amp;""" Dec="""&amp;D822&amp;"""&gt;",IF(A822=2,"  &lt;Clip SoundPath="""&amp;E822&amp;""" /&gt;",IF(A822=3,G822,"")))</f>
        <v>&lt;Sound Type="mall_take_off_accessory" Storage="Remote" Dec="换装页脱下配饰"&gt;</v>
      </c>
    </row>
    <row r="823" spans="1:6">
      <c r="A823" s="1">
        <v>2</v>
      </c>
      <c r="E823" s="3" t="s">
        <v>2096</v>
      </c>
      <c r="F823" s="3" t="str">
        <f t="shared" ref="F823" si="100">IF(A823=1,"&lt;Sound Type="""&amp;B823&amp;""" Storage="""&amp;C823&amp;""" Dec="""&amp;D823&amp;"""&gt;",IF(A823=2,"  &lt;Clip SoundPath="""&amp;E823&amp;""" /&gt;",IF(A823=3,G823,"")))</f>
        <v xml:space="preserve">  &lt;Clip SoundPath="mall_take_off_accessory" /&gt;</v>
      </c>
    </row>
    <row r="824" spans="1:6">
      <c r="A824" s="1">
        <v>3</v>
      </c>
      <c r="F824" s="3" t="str">
        <f>IF(A824=1,"&lt;Sound Type="""&amp;B824&amp;""" Storage="""&amp;C824&amp;""" Dec="""&amp;D824&amp;"""&gt;",IF(A824=2,"  &lt;Clip SoundPath="""&amp;E824&amp;""" /&gt;",IF(A824=3,"&lt;/Sound&gt;","")))</f>
        <v>&lt;/Sound&gt;</v>
      </c>
    </row>
    <row r="825" spans="1:6">
      <c r="A825" s="1">
        <v>1</v>
      </c>
      <c r="B825" s="3" t="s">
        <v>2098</v>
      </c>
      <c r="C825" s="3" t="s">
        <v>1484</v>
      </c>
      <c r="D825" s="3" t="s">
        <v>2099</v>
      </c>
      <c r="F825" s="3" t="str">
        <f>IF(A825=1,"&lt;Sound Type="""&amp;B825&amp;""" Storage="""&amp;C825&amp;""" Dec="""&amp;D825&amp;"""&gt;",IF(A825=2,"  &lt;Clip SoundPath="""&amp;E825&amp;""" /&gt;",IF(A825=3,G825,"")))</f>
        <v>&lt;Sound Type="mall_spirit_in" Storage="Remote" Dec="换装页小精灵出场"&gt;</v>
      </c>
    </row>
    <row r="826" spans="1:6">
      <c r="A826" s="1">
        <v>2</v>
      </c>
      <c r="E826" s="3" t="s">
        <v>2098</v>
      </c>
      <c r="F826" s="3" t="str">
        <f t="shared" ref="F826" si="101">IF(A826=1,"&lt;Sound Type="""&amp;B826&amp;""" Storage="""&amp;C826&amp;""" Dec="""&amp;D826&amp;"""&gt;",IF(A826=2,"  &lt;Clip SoundPath="""&amp;E826&amp;""" /&gt;",IF(A826=3,G826,"")))</f>
        <v xml:space="preserve">  &lt;Clip SoundPath="mall_spirit_in" /&gt;</v>
      </c>
    </row>
    <row r="827" spans="1:6">
      <c r="A827" s="1">
        <v>3</v>
      </c>
      <c r="F827" s="3" t="str">
        <f>IF(A827=1,"&lt;Sound Type="""&amp;B827&amp;""" Storage="""&amp;C827&amp;""" Dec="""&amp;D827&amp;"""&gt;",IF(A827=2,"  &lt;Clip SoundPath="""&amp;E827&amp;""" /&gt;",IF(A827=3,"&lt;/Sound&gt;","")))</f>
        <v>&lt;/Sound&gt;</v>
      </c>
    </row>
    <row r="828" spans="1:6">
      <c r="A828" s="1">
        <v>1</v>
      </c>
      <c r="B828" s="3" t="s">
        <v>2100</v>
      </c>
      <c r="C828" s="3" t="s">
        <v>1484</v>
      </c>
      <c r="D828" s="3" t="s">
        <v>2101</v>
      </c>
      <c r="F828" s="3" t="str">
        <f>IF(A828=1,"&lt;Sound Type="""&amp;B828&amp;""" Storage="""&amp;C828&amp;""" Dec="""&amp;D828&amp;"""&gt;",IF(A828=2,"  &lt;Clip SoundPath="""&amp;E828&amp;""" /&gt;",IF(A828=3,G828,"")))</f>
        <v>&lt;Sound Type="mall_spirit_out" Storage="Remote" Dec="换装页小精灵退场"&gt;</v>
      </c>
    </row>
    <row r="829" spans="1:6">
      <c r="A829" s="1">
        <v>2</v>
      </c>
      <c r="E829" s="3" t="s">
        <v>2100</v>
      </c>
      <c r="F829" s="3" t="str">
        <f t="shared" ref="F829" si="102">IF(A829=1,"&lt;Sound Type="""&amp;B829&amp;""" Storage="""&amp;C829&amp;""" Dec="""&amp;D829&amp;"""&gt;",IF(A829=2,"  &lt;Clip SoundPath="""&amp;E829&amp;""" /&gt;",IF(A829=3,G829,"")))</f>
        <v xml:space="preserve">  &lt;Clip SoundPath="mall_spirit_out" /&gt;</v>
      </c>
    </row>
    <row r="830" spans="1:6">
      <c r="A830" s="1">
        <v>3</v>
      </c>
      <c r="F830" s="3" t="str">
        <f>IF(A830=1,"&lt;Sound Type="""&amp;B830&amp;""" Storage="""&amp;C830&amp;""" Dec="""&amp;D830&amp;"""&gt;",IF(A830=2,"  &lt;Clip SoundPath="""&amp;E830&amp;""" /&gt;",IF(A830=3,"&lt;/Sound&gt;","")))</f>
        <v>&lt;/Sound&gt;</v>
      </c>
    </row>
    <row r="831" spans="1:6">
      <c r="A831" s="1">
        <v>1</v>
      </c>
      <c r="B831" s="3" t="s">
        <v>2102</v>
      </c>
      <c r="C831" s="3" t="s">
        <v>1484</v>
      </c>
      <c r="D831" s="3" t="s">
        <v>2103</v>
      </c>
      <c r="F831" s="3" t="str">
        <f>IF(A831=1,"&lt;Sound Type="""&amp;B831&amp;""" Storage="""&amp;C831&amp;""" Dec="""&amp;D831&amp;"""&gt;",IF(A831=2,"  &lt;Clip SoundPath="""&amp;E831&amp;""" /&gt;",IF(A831=3,G831,"")))</f>
        <v>&lt;Sound Type="feed_welcome_xmas" Storage="Remote" Dec="喂食页圣诞节欢迎语音"&gt;</v>
      </c>
    </row>
    <row r="832" spans="1:6">
      <c r="A832" s="1">
        <v>2</v>
      </c>
      <c r="E832" s="3" t="s">
        <v>2104</v>
      </c>
      <c r="F832" s="3" t="str">
        <f t="shared" ref="F832:F836" si="103">IF(A832=1,"&lt;Sound Type="""&amp;B832&amp;""" Storage="""&amp;C832&amp;""" Dec="""&amp;D832&amp;"""&gt;",IF(A832=2,"  &lt;Clip SoundPath="""&amp;E832&amp;""" /&gt;",IF(A832=3,G832,"")))</f>
        <v xml:space="preserve">  &lt;Clip SoundPath="feed_welcome_xmas_001" /&gt;</v>
      </c>
    </row>
    <row r="833" spans="1:6">
      <c r="A833" s="1">
        <v>2</v>
      </c>
      <c r="E833" s="3" t="s">
        <v>2105</v>
      </c>
      <c r="F833" s="3" t="str">
        <f t="shared" si="103"/>
        <v xml:space="preserve">  &lt;Clip SoundPath="feed_welcome_xmas_002" /&gt;</v>
      </c>
    </row>
    <row r="834" spans="1:6">
      <c r="A834" s="1">
        <v>2</v>
      </c>
      <c r="E834" s="3" t="s">
        <v>2106</v>
      </c>
      <c r="F834" s="3" t="str">
        <f t="shared" si="103"/>
        <v xml:space="preserve">  &lt;Clip SoundPath="feed_welcome_xmas_003" /&gt;</v>
      </c>
    </row>
    <row r="835" spans="1:6">
      <c r="A835" s="1">
        <v>2</v>
      </c>
      <c r="E835" s="3" t="s">
        <v>2107</v>
      </c>
      <c r="F835" s="3" t="str">
        <f t="shared" si="103"/>
        <v xml:space="preserve">  &lt;Clip SoundPath="feed_welcome_xmas_004" /&gt;</v>
      </c>
    </row>
    <row r="836" spans="1:6">
      <c r="A836" s="1">
        <v>2</v>
      </c>
      <c r="E836" s="3" t="s">
        <v>2108</v>
      </c>
      <c r="F836" s="3" t="str">
        <f t="shared" si="103"/>
        <v xml:space="preserve">  &lt;Clip SoundPath="feed_welcome_xmas_005" /&gt;</v>
      </c>
    </row>
    <row r="837" spans="1:6">
      <c r="A837" s="1">
        <v>3</v>
      </c>
      <c r="F837" s="3" t="str">
        <f>IF(A837=1,"&lt;Sound Type="""&amp;B837&amp;""" Storage="""&amp;C837&amp;""" Dec="""&amp;D837&amp;"""&gt;",IF(A837=2,"  &lt;Clip SoundPath="""&amp;E837&amp;""" /&gt;",IF(A837=3,"&lt;/Sound&gt;","")))</f>
        <v>&lt;/Sound&gt;</v>
      </c>
    </row>
    <row r="838" spans="1:6">
      <c r="A838" s="1">
        <v>1</v>
      </c>
      <c r="B838" s="3" t="s">
        <v>2109</v>
      </c>
      <c r="C838" s="3" t="s">
        <v>1484</v>
      </c>
      <c r="D838" s="3" t="s">
        <v>2110</v>
      </c>
      <c r="F838" s="3" t="str">
        <f>IF(A838=1,"&lt;Sound Type="""&amp;B838&amp;""" Storage="""&amp;C838&amp;""" Dec="""&amp;D838&amp;"""&gt;",IF(A838=2,"  &lt;Clip SoundPath="""&amp;E838&amp;""" /&gt;",IF(A838=3,G838,"")))</f>
        <v>&lt;Sound Type="feed_bgm_xmas" Storage="Remote" Dec="喂食页圣诞节背景音乐"&gt;</v>
      </c>
    </row>
    <row r="839" spans="1:6">
      <c r="A839" s="1">
        <v>2</v>
      </c>
      <c r="E839" s="3" t="s">
        <v>2109</v>
      </c>
      <c r="F839" s="3" t="str">
        <f t="shared" ref="F839" si="104">IF(A839=1,"&lt;Sound Type="""&amp;B839&amp;""" Storage="""&amp;C839&amp;""" Dec="""&amp;D839&amp;"""&gt;",IF(A839=2,"  &lt;Clip SoundPath="""&amp;E839&amp;""" /&gt;",IF(A839=3,G839,"")))</f>
        <v xml:space="preserve">  &lt;Clip SoundPath="feed_bgm_xmas" /&gt;</v>
      </c>
    </row>
    <row r="840" spans="1:6">
      <c r="A840" s="1">
        <v>3</v>
      </c>
      <c r="F840" s="3" t="str">
        <f>IF(A840=1,"&lt;Sound Type="""&amp;B840&amp;""" Storage="""&amp;C840&amp;""" Dec="""&amp;D840&amp;"""&gt;",IF(A840=2,"  &lt;Clip SoundPath="""&amp;E840&amp;""" /&gt;",IF(A840=3,"&lt;/Sound&gt;","")))</f>
        <v>&lt;/Sound&gt;</v>
      </c>
    </row>
    <row r="841" spans="1:6">
      <c r="A841" s="1">
        <v>1</v>
      </c>
      <c r="B841" s="3" t="s">
        <v>2111</v>
      </c>
      <c r="C841" s="3" t="s">
        <v>1484</v>
      </c>
      <c r="D841" s="3" t="s">
        <v>2112</v>
      </c>
      <c r="F841" s="3" t="str">
        <f>IF(A841=1,"&lt;Sound Type="""&amp;B841&amp;""" Storage="""&amp;C841&amp;""" Dec="""&amp;D841&amp;"""&gt;",IF(A841=2,"  &lt;Clip SoundPath="""&amp;E841&amp;""" /&gt;",IF(A841=3,G841,"")))</f>
        <v>&lt;Sound Type="feed_bgm" Storage="Remote" Dec="喂食场景背景音乐"&gt;</v>
      </c>
    </row>
    <row r="842" spans="1:6">
      <c r="A842" s="1">
        <v>2</v>
      </c>
      <c r="E842" s="3" t="s">
        <v>2113</v>
      </c>
      <c r="F842" s="3" t="str">
        <f t="shared" ref="F842" si="105">IF(A842=1,"&lt;Sound Type="""&amp;B842&amp;""" Storage="""&amp;C842&amp;""" Dec="""&amp;D842&amp;"""&gt;",IF(A842=2,"  &lt;Clip SoundPath="""&amp;E842&amp;""" /&gt;",IF(A842=3,G842,"")))</f>
        <v xml:space="preserve">  &lt;Clip SoundPath="feed_bgm_denmark" /&gt;</v>
      </c>
    </row>
    <row r="843" spans="1:6">
      <c r="A843" s="1">
        <v>3</v>
      </c>
      <c r="F843" s="3" t="str">
        <f>IF(A843=1,"&lt;Sound Type="""&amp;B843&amp;""" Storage="""&amp;C843&amp;""" Dec="""&amp;D843&amp;"""&gt;",IF(A843=2,"  &lt;Clip SoundPath="""&amp;E843&amp;""" /&gt;",IF(A843=3,"&lt;/Sound&gt;","")))</f>
        <v>&lt;/Sound&gt;</v>
      </c>
    </row>
    <row r="844" spans="1:6">
      <c r="A844" s="1">
        <v>1</v>
      </c>
      <c r="B844" s="3" t="s">
        <v>2114</v>
      </c>
      <c r="C844" s="3" t="s">
        <v>1484</v>
      </c>
      <c r="D844" s="3" t="s">
        <v>2115</v>
      </c>
      <c r="F844" s="3" t="str">
        <f>IF(A844=1,"&lt;Sound Type="""&amp;B844&amp;""" Storage="""&amp;C844&amp;""" Dec="""&amp;D844&amp;"""&gt;",IF(A844=2,"  &lt;Clip SoundPath="""&amp;E844&amp;""" /&gt;",IF(A844=3,G844,"")))</f>
        <v>&lt;Sound Type="coin_spend" Storage="Remote" Dec="消耗金币"&gt;</v>
      </c>
    </row>
    <row r="845" spans="1:6">
      <c r="A845" s="1">
        <v>2</v>
      </c>
      <c r="E845" s="3" t="s">
        <v>2114</v>
      </c>
      <c r="F845" s="3" t="str">
        <f t="shared" ref="F845" si="106">IF(A845=1,"&lt;Sound Type="""&amp;B845&amp;""" Storage="""&amp;C845&amp;""" Dec="""&amp;D845&amp;"""&gt;",IF(A845=2,"  &lt;Clip SoundPath="""&amp;E845&amp;""" /&gt;",IF(A845=3,G845,"")))</f>
        <v xml:space="preserve">  &lt;Clip SoundPath="coin_spend" /&gt;</v>
      </c>
    </row>
    <row r="846" spans="1:6">
      <c r="A846" s="1">
        <v>3</v>
      </c>
      <c r="F846" s="3" t="str">
        <f>IF(A846=1,"&lt;Sound Type="""&amp;B846&amp;""" Storage="""&amp;C846&amp;""" Dec="""&amp;D846&amp;"""&gt;",IF(A846=2,"  &lt;Clip SoundPath="""&amp;E846&amp;""" /&gt;",IF(A846=3,"&lt;/Sound&gt;","")))</f>
        <v>&lt;/Sound&gt;</v>
      </c>
    </row>
    <row r="847" spans="1:6">
      <c r="A847" s="1">
        <v>1</v>
      </c>
      <c r="B847" s="3" t="s">
        <v>2116</v>
      </c>
      <c r="C847" s="3" t="s">
        <v>1484</v>
      </c>
      <c r="D847" s="3" t="s">
        <v>2117</v>
      </c>
      <c r="F847" s="3" t="str">
        <f>IF(A847=1,"&lt;Sound Type="""&amp;B847&amp;""" Storage="""&amp;C847&amp;""" Dec="""&amp;D847&amp;"""&gt;",IF(A847=2,"  &lt;Clip SoundPath="""&amp;E847&amp;""" /&gt;",IF(A847=3,G847,"")))</f>
        <v>&lt;Sound Type="main_scene_wheel" Storage="Remote" Dec="切换场景"&gt;</v>
      </c>
    </row>
    <row r="848" spans="1:6">
      <c r="A848" s="1">
        <v>2</v>
      </c>
      <c r="E848" s="3" t="s">
        <v>2116</v>
      </c>
      <c r="F848" s="3" t="str">
        <f t="shared" ref="F848" si="107">IF(A848=1,"&lt;Sound Type="""&amp;B848&amp;""" Storage="""&amp;C848&amp;""" Dec="""&amp;D848&amp;"""&gt;",IF(A848=2,"  &lt;Clip SoundPath="""&amp;E848&amp;""" /&gt;",IF(A848=3,G848,"")))</f>
        <v xml:space="preserve">  &lt;Clip SoundPath="main_scene_wheel" /&gt;</v>
      </c>
    </row>
    <row r="849" spans="1:6">
      <c r="A849" s="1">
        <v>3</v>
      </c>
      <c r="F849" s="3" t="str">
        <f>IF(A849=1,"&lt;Sound Type="""&amp;B849&amp;""" Storage="""&amp;C849&amp;""" Dec="""&amp;D849&amp;"""&gt;",IF(A849=2,"  &lt;Clip SoundPath="""&amp;E849&amp;""" /&gt;",IF(A849=3,"&lt;/Sound&gt;","")))</f>
        <v>&lt;/Sound&gt;</v>
      </c>
    </row>
    <row r="850" spans="1:6">
      <c r="A850" s="1">
        <v>1</v>
      </c>
      <c r="B850" s="3" t="s">
        <v>2118</v>
      </c>
      <c r="C850" s="3" t="s">
        <v>1484</v>
      </c>
      <c r="D850" s="3" t="s">
        <v>2119</v>
      </c>
      <c r="F850" s="3" t="str">
        <f>IF(A850=1,"&lt;Sound Type="""&amp;B850&amp;""" Storage="""&amp;C850&amp;""" Dec="""&amp;D850&amp;"""&gt;",IF(A850=2,"  &lt;Clip SoundPath="""&amp;E850&amp;""" /&gt;",IF(A850=3,G850,"")))</f>
        <v>&lt;Sound Type="feed_hp_increase" Storage="Remote" Dec="增加能量值"&gt;</v>
      </c>
    </row>
    <row r="851" spans="1:6">
      <c r="A851" s="1">
        <v>2</v>
      </c>
      <c r="E851" s="3" t="s">
        <v>2118</v>
      </c>
      <c r="F851" s="3" t="str">
        <f t="shared" ref="F851" si="108">IF(A851=1,"&lt;Sound Type="""&amp;B851&amp;""" Storage="""&amp;C851&amp;""" Dec="""&amp;D851&amp;"""&gt;",IF(A851=2,"  &lt;Clip SoundPath="""&amp;E851&amp;""" /&gt;",IF(A851=3,G851,"")))</f>
        <v xml:space="preserve">  &lt;Clip SoundPath="feed_hp_increase" /&gt;</v>
      </c>
    </row>
    <row r="852" spans="1:6">
      <c r="A852" s="1">
        <v>3</v>
      </c>
      <c r="F852" s="3" t="str">
        <f>IF(A852=1,"&lt;Sound Type="""&amp;B852&amp;""" Storage="""&amp;C852&amp;""" Dec="""&amp;D852&amp;"""&gt;",IF(A852=2,"  &lt;Clip SoundPath="""&amp;E852&amp;""" /&gt;",IF(A852=3,"&lt;/Sound&gt;","")))</f>
        <v>&lt;/Sound&gt;</v>
      </c>
    </row>
    <row r="853" spans="1:6">
      <c r="A853" s="1">
        <v>1</v>
      </c>
      <c r="B853" s="3" t="s">
        <v>2120</v>
      </c>
      <c r="C853" s="3" t="s">
        <v>1484</v>
      </c>
      <c r="D853" s="11" t="s">
        <v>2121</v>
      </c>
      <c r="F853" s="3" t="str">
        <f>IF(A853=1,"&lt;Sound Type="""&amp;B853&amp;""" Storage="""&amp;C853&amp;""" Dec="""&amp;D853&amp;"""&gt;",IF(A853=2,"  &lt;Clip SoundPath="""&amp;E853&amp;""" /&gt;",IF(A853=3,G853,"")))</f>
        <v>&lt;Sound Type="feed_bgm_mouse" Storage="Remote" Dec="喂食页鼠年春节背景音乐"&gt;</v>
      </c>
    </row>
    <row r="854" spans="1:6">
      <c r="A854" s="1">
        <v>2</v>
      </c>
      <c r="E854" s="3" t="s">
        <v>2120</v>
      </c>
      <c r="F854" s="3" t="str">
        <f t="shared" ref="F854" si="109">IF(A854=1,"&lt;Sound Type="""&amp;B854&amp;""" Storage="""&amp;C854&amp;""" Dec="""&amp;D854&amp;"""&gt;",IF(A854=2,"  &lt;Clip SoundPath="""&amp;E854&amp;""" /&gt;",IF(A854=3,G854,"")))</f>
        <v xml:space="preserve">  &lt;Clip SoundPath="feed_bgm_mouse" /&gt;</v>
      </c>
    </row>
    <row r="855" spans="1:6">
      <c r="A855" s="1">
        <v>3</v>
      </c>
      <c r="F855" s="3" t="str">
        <f>IF(A855=1,"&lt;Sound Type="""&amp;B855&amp;""" Storage="""&amp;C855&amp;""" Dec="""&amp;D855&amp;"""&gt;",IF(A855=2,"  &lt;Clip SoundPath="""&amp;E855&amp;""" /&gt;",IF(A855=3,"&lt;/Sound&gt;","")))</f>
        <v>&lt;/Sound&gt;</v>
      </c>
    </row>
    <row r="856" spans="1:6">
      <c r="A856" s="1">
        <v>1</v>
      </c>
      <c r="B856" s="3" t="s">
        <v>2149</v>
      </c>
      <c r="C856" s="3" t="s">
        <v>1484</v>
      </c>
      <c r="D856" s="3" t="s">
        <v>2148</v>
      </c>
      <c r="F856" s="3" t="str">
        <f>IF(A856=1,"&lt;Sound Type="""&amp;B856&amp;""" Storage="""&amp;C856&amp;""" Dec="""&amp;D856&amp;"""&gt;",IF(A856=2,"  &lt;Clip SoundPath="""&amp;E856&amp;""" /&gt;",IF(A856=3,G856,"")))</f>
        <v>&lt;Sound Type="navigator_change_icon" Storage="Remote" Dec="导航轮盘切换图标"&gt;</v>
      </c>
    </row>
    <row r="857" spans="1:6">
      <c r="A857" s="1">
        <v>2</v>
      </c>
      <c r="E857" s="3" t="s">
        <v>2149</v>
      </c>
      <c r="F857" s="3" t="str">
        <f t="shared" ref="F857" si="110">IF(A857=1,"&lt;Sound Type="""&amp;B857&amp;""" Storage="""&amp;C857&amp;""" Dec="""&amp;D857&amp;"""&gt;",IF(A857=2,"  &lt;Clip SoundPath="""&amp;E857&amp;""" /&gt;",IF(A857=3,G857,"")))</f>
        <v xml:space="preserve">  &lt;Clip SoundPath="navigator_change_icon" /&gt;</v>
      </c>
    </row>
    <row r="858" spans="1:6">
      <c r="A858" s="1">
        <v>3</v>
      </c>
      <c r="F858" s="3" t="str">
        <f>IF(A858=1,"&lt;Sound Type="""&amp;B858&amp;""" Storage="""&amp;C858&amp;""" Dec="""&amp;D858&amp;"""&gt;",IF(A858=2,"  &lt;Clip SoundPath="""&amp;E858&amp;""" /&gt;",IF(A858=3,"&lt;/Sound&gt;","")))</f>
        <v>&lt;/Sound&gt;</v>
      </c>
    </row>
    <row r="859" spans="1:6">
      <c r="A859" s="1">
        <v>1</v>
      </c>
      <c r="B859" s="3" t="s">
        <v>2365</v>
      </c>
      <c r="C859" s="3" t="s">
        <v>1484</v>
      </c>
      <c r="D859" s="3" t="s">
        <v>2366</v>
      </c>
      <c r="F859" s="3" t="str">
        <f>IF(A859=1,"&lt;Sound Type="""&amp;B859&amp;""" Storage="""&amp;C859&amp;""" Dec="""&amp;D859&amp;"""&gt;",IF(A859=2,"  &lt;Clip SoundPath="""&amp;E859&amp;""" /&gt;",IF(A859=3,G859,"")))</f>
        <v>&lt;Sound Type="feed_bgm_common" Storage="Remote" Dec="喂食页通用背景音乐"&gt;</v>
      </c>
    </row>
    <row r="860" spans="1:6">
      <c r="A860" s="1">
        <v>2</v>
      </c>
      <c r="E860" s="3" t="s">
        <v>2365</v>
      </c>
      <c r="F860" s="3" t="str">
        <f t="shared" ref="F860" si="111">IF(A860=1,"&lt;Sound Type="""&amp;B860&amp;""" Storage="""&amp;C860&amp;""" Dec="""&amp;D860&amp;"""&gt;",IF(A860=2,"  &lt;Clip SoundPath="""&amp;E860&amp;""" /&gt;",IF(A860=3,G860,"")))</f>
        <v xml:space="preserve">  &lt;Clip SoundPath="feed_bgm_common" /&gt;</v>
      </c>
    </row>
    <row r="861" spans="1:6">
      <c r="A861" s="1">
        <v>3</v>
      </c>
      <c r="F861" s="3" t="str">
        <f>IF(A861=1,"&lt;Sound Type="""&amp;B861&amp;""" Storage="""&amp;C861&amp;""" Dec="""&amp;D861&amp;"""&gt;",IF(A861=2,"  &lt;Clip SoundPath="""&amp;E861&amp;""" /&gt;",IF(A861=3,"&lt;/Sound&gt;","")))</f>
        <v>&lt;/Sound&gt;</v>
      </c>
    </row>
    <row r="862" spans="1:6">
      <c r="A862" s="1">
        <v>1</v>
      </c>
      <c r="B862" s="3" t="s">
        <v>2455</v>
      </c>
      <c r="C862" s="3" t="s">
        <v>1484</v>
      </c>
      <c r="D862" s="3" t="s">
        <v>2458</v>
      </c>
      <c r="F862" s="3" t="str">
        <f>IF(A862=1,"&lt;Sound Type="""&amp;B862&amp;""" Storage="""&amp;C862&amp;""" Dec="""&amp;D862&amp;"""&gt;",IF(A862=2,"  &lt;Clip SoundPath="""&amp;E862&amp;""" /&gt;",IF(A862=3,G862,"")))</f>
        <v>&lt;Sound Type="expression_bgm_common" Storage="Remote" Dec="表情页通用背景音乐"&gt;</v>
      </c>
    </row>
    <row r="863" spans="1:6">
      <c r="A863" s="1">
        <v>2</v>
      </c>
      <c r="E863" s="3" t="s">
        <v>2455</v>
      </c>
      <c r="F863" s="3" t="str">
        <f t="shared" ref="F863" si="112">IF(A863=1,"&lt;Sound Type="""&amp;B863&amp;""" Storage="""&amp;C863&amp;""" Dec="""&amp;D863&amp;"""&gt;",IF(A863=2,"  &lt;Clip SoundPath="""&amp;E863&amp;""" /&gt;",IF(A863=3,G863,"")))</f>
        <v xml:space="preserve">  &lt;Clip SoundPath="expression_bgm_common" /&gt;</v>
      </c>
    </row>
    <row r="864" spans="1:6">
      <c r="A864" s="1">
        <v>3</v>
      </c>
      <c r="F864" s="3" t="str">
        <f>IF(A864=1,"&lt;Sound Type="""&amp;B864&amp;""" Storage="""&amp;C864&amp;""" Dec="""&amp;D864&amp;"""&gt;",IF(A864=2,"  &lt;Clip SoundPath="""&amp;E864&amp;""" /&gt;",IF(A864=3,"&lt;/Sound&gt;","")))</f>
        <v>&lt;/Sound&gt;</v>
      </c>
    </row>
    <row r="865" spans="1:6">
      <c r="A865" s="1">
        <v>1</v>
      </c>
      <c r="B865" s="3" t="s">
        <v>2456</v>
      </c>
      <c r="C865" s="3" t="s">
        <v>1484</v>
      </c>
      <c r="D865" s="3" t="s">
        <v>2459</v>
      </c>
      <c r="F865" s="3" t="str">
        <f>IF(A865=1,"&lt;Sound Type="""&amp;B865&amp;""" Storage="""&amp;C865&amp;""" Dec="""&amp;D865&amp;"""&gt;",IF(A865=2,"  &lt;Clip SoundPath="""&amp;E865&amp;""" /&gt;",IF(A865=3,G865,"")))</f>
        <v>&lt;Sound Type="expression_send" Storage="Remote" Dec="表情页发送表情"&gt;</v>
      </c>
    </row>
    <row r="866" spans="1:6">
      <c r="A866" s="1">
        <v>2</v>
      </c>
      <c r="E866" s="3" t="s">
        <v>2456</v>
      </c>
      <c r="F866" s="3" t="str">
        <f t="shared" ref="F866" si="113">IF(A866=1,"&lt;Sound Type="""&amp;B866&amp;""" Storage="""&amp;C866&amp;""" Dec="""&amp;D866&amp;"""&gt;",IF(A866=2,"  &lt;Clip SoundPath="""&amp;E866&amp;""" /&gt;",IF(A866=3,G866,"")))</f>
        <v xml:space="preserve">  &lt;Clip SoundPath="expression_send" /&gt;</v>
      </c>
    </row>
    <row r="867" spans="1:6">
      <c r="A867" s="1">
        <v>3</v>
      </c>
      <c r="F867" s="3" t="str">
        <f>IF(A867=1,"&lt;Sound Type="""&amp;B867&amp;""" Storage="""&amp;C867&amp;""" Dec="""&amp;D867&amp;"""&gt;",IF(A867=2,"  &lt;Clip SoundPath="""&amp;E867&amp;""" /&gt;",IF(A867=3,"&lt;/Sound&gt;","")))</f>
        <v>&lt;/Sound&gt;</v>
      </c>
    </row>
    <row r="868" spans="1:6">
      <c r="A868" s="1">
        <v>1</v>
      </c>
      <c r="B868" s="3" t="s">
        <v>2457</v>
      </c>
      <c r="C868" s="3" t="s">
        <v>1484</v>
      </c>
      <c r="D868" s="3" t="s">
        <v>2460</v>
      </c>
      <c r="F868" s="3" t="str">
        <f>IF(A868=1,"&lt;Sound Type="""&amp;B868&amp;""" Storage="""&amp;C868&amp;""" Dec="""&amp;D868&amp;"""&gt;",IF(A868=2,"  &lt;Clip SoundPath="""&amp;E868&amp;""" /&gt;",IF(A868=3,G868,"")))</f>
        <v>&lt;Sound Type="expression_receive" Storage="Remote" Dec="表情页收到表情"&gt;</v>
      </c>
    </row>
    <row r="869" spans="1:6">
      <c r="A869" s="1">
        <v>2</v>
      </c>
      <c r="E869" s="3" t="s">
        <v>2457</v>
      </c>
      <c r="F869" s="3" t="str">
        <f t="shared" ref="F869" si="114">IF(A869=1,"&lt;Sound Type="""&amp;B869&amp;""" Storage="""&amp;C869&amp;""" Dec="""&amp;D869&amp;"""&gt;",IF(A869=2,"  &lt;Clip SoundPath="""&amp;E869&amp;""" /&gt;",IF(A869=3,G869,"")))</f>
        <v xml:space="preserve">  &lt;Clip SoundPath="expression_receive" /&gt;</v>
      </c>
    </row>
    <row r="870" spans="1:6">
      <c r="A870" s="1">
        <v>3</v>
      </c>
      <c r="F870" s="3" t="str">
        <f>IF(A870=1,"&lt;Sound Type="""&amp;B870&amp;""" Storage="""&amp;C870&amp;""" Dec="""&amp;D870&amp;"""&gt;",IF(A870=2,"  &lt;Clip SoundPath="""&amp;E870&amp;""" /&gt;",IF(A870=3,"&lt;/Sound&gt;","")))</f>
        <v>&lt;/Sound&gt;</v>
      </c>
    </row>
    <row r="871" spans="1:6">
      <c r="A871" s="1">
        <v>1</v>
      </c>
      <c r="B871" s="3" t="s">
        <v>2620</v>
      </c>
      <c r="C871" s="3" t="s">
        <v>1484</v>
      </c>
      <c r="D871" s="3" t="s">
        <v>2621</v>
      </c>
      <c r="F871" s="3" t="str">
        <f>IF(A871=1,"&lt;Sound Type="""&amp;B871&amp;""" Storage="""&amp;C871&amp;""" Dec="""&amp;D871&amp;"""&gt;",IF(A871=2,"  &lt;Clip SoundPath="""&amp;E871&amp;""" /&gt;",IF(A871=3,G871,"")))</f>
        <v>&lt;Sound Type="expression_not_go2" Storage="Remote" Dec="表情页不是Go2水杯"&gt;</v>
      </c>
    </row>
    <row r="872" spans="1:6">
      <c r="A872" s="1">
        <v>2</v>
      </c>
      <c r="E872" s="3" t="s">
        <v>2620</v>
      </c>
      <c r="F872" s="3" t="str">
        <f t="shared" ref="F872" si="115">IF(A872=1,"&lt;Sound Type="""&amp;B872&amp;""" Storage="""&amp;C872&amp;""" Dec="""&amp;D872&amp;"""&gt;",IF(A872=2,"  &lt;Clip SoundPath="""&amp;E872&amp;""" /&gt;",IF(A872=3,G872,"")))</f>
        <v xml:space="preserve">  &lt;Clip SoundPath="expression_not_go2" /&gt;</v>
      </c>
    </row>
    <row r="873" spans="1:6">
      <c r="A873" s="1">
        <v>3</v>
      </c>
      <c r="F873" s="3" t="str">
        <f>IF(A873=1,"&lt;Sound Type="""&amp;B873&amp;""" Storage="""&amp;C873&amp;""" Dec="""&amp;D873&amp;"""&gt;",IF(A873=2,"  &lt;Clip SoundPath="""&amp;E873&amp;""" /&gt;",IF(A873=3,"&lt;/Sound&gt;","")))</f>
        <v>&lt;/Sound&gt;</v>
      </c>
    </row>
    <row r="874" spans="1:6">
      <c r="A874" s="1">
        <v>1</v>
      </c>
      <c r="B874" s="3" t="s">
        <v>2465</v>
      </c>
      <c r="C874" s="3" t="s">
        <v>1484</v>
      </c>
      <c r="D874" s="3" t="s">
        <v>2472</v>
      </c>
      <c r="F874" s="3" t="str">
        <f>IF(A874=1,"&lt;Sound Type="""&amp;B874&amp;""" Storage="""&amp;C874&amp;""" Dec="""&amp;D874&amp;"""&gt;",IF(A874=2,"  &lt;Clip SoundPath="""&amp;E874&amp;""" /&gt;",IF(A874=3,G874,"")))</f>
        <v>&lt;Sound Type="expression_effect_bomb" Storage="Remote" Dec="表情音效-bomb"&gt;</v>
      </c>
    </row>
    <row r="875" spans="1:6">
      <c r="A875" s="1">
        <v>2</v>
      </c>
      <c r="E875" s="3" t="s">
        <v>2465</v>
      </c>
      <c r="F875" s="3" t="str">
        <f t="shared" ref="F875" si="116">IF(A875=1,"&lt;Sound Type="""&amp;B875&amp;""" Storage="""&amp;C875&amp;""" Dec="""&amp;D875&amp;"""&gt;",IF(A875=2,"  &lt;Clip SoundPath="""&amp;E875&amp;""" /&gt;",IF(A875=3,G875,"")))</f>
        <v xml:space="preserve">  &lt;Clip SoundPath="expression_effect_bomb" /&gt;</v>
      </c>
    </row>
    <row r="876" spans="1:6">
      <c r="A876" s="1">
        <v>3</v>
      </c>
      <c r="F876" s="3" t="str">
        <f>IF(A876=1,"&lt;Sound Type="""&amp;B876&amp;""" Storage="""&amp;C876&amp;""" Dec="""&amp;D876&amp;"""&gt;",IF(A876=2,"  &lt;Clip SoundPath="""&amp;E876&amp;""" /&gt;",IF(A876=3,"&lt;/Sound&gt;","")))</f>
        <v>&lt;/Sound&gt;</v>
      </c>
    </row>
    <row r="877" spans="1:6">
      <c r="A877" s="1">
        <v>1</v>
      </c>
      <c r="B877" s="3" t="s">
        <v>2466</v>
      </c>
      <c r="C877" s="3" t="s">
        <v>1484</v>
      </c>
      <c r="D877" s="3" t="s">
        <v>2471</v>
      </c>
      <c r="F877" s="3" t="str">
        <f>IF(A877=1,"&lt;Sound Type="""&amp;B877&amp;""" Storage="""&amp;C877&amp;""" Dec="""&amp;D877&amp;"""&gt;",IF(A877=2,"  &lt;Clip SoundPath="""&amp;E877&amp;""" /&gt;",IF(A877=3,G877,"")))</f>
        <v>&lt;Sound Type="expression_effect_love" Storage="Remote" Dec="表情音效-love"&gt;</v>
      </c>
    </row>
    <row r="878" spans="1:6">
      <c r="A878" s="1">
        <v>2</v>
      </c>
      <c r="E878" s="3" t="s">
        <v>2466</v>
      </c>
      <c r="F878" s="3" t="str">
        <f t="shared" ref="F878" si="117">IF(A878=1,"&lt;Sound Type="""&amp;B878&amp;""" Storage="""&amp;C878&amp;""" Dec="""&amp;D878&amp;"""&gt;",IF(A878=2,"  &lt;Clip SoundPath="""&amp;E878&amp;""" /&gt;",IF(A878=3,G878,"")))</f>
        <v xml:space="preserve">  &lt;Clip SoundPath="expression_effect_love" /&gt;</v>
      </c>
    </row>
    <row r="879" spans="1:6">
      <c r="A879" s="1">
        <v>3</v>
      </c>
      <c r="F879" s="3" t="str">
        <f>IF(A879=1,"&lt;Sound Type="""&amp;B879&amp;""" Storage="""&amp;C879&amp;""" Dec="""&amp;D879&amp;"""&gt;",IF(A879=2,"  &lt;Clip SoundPath="""&amp;E879&amp;""" /&gt;",IF(A879=3,"&lt;/Sound&gt;","")))</f>
        <v>&lt;/Sound&gt;</v>
      </c>
    </row>
    <row r="880" spans="1:6">
      <c r="A880" s="1">
        <v>1</v>
      </c>
      <c r="B880" s="3" t="s">
        <v>2467</v>
      </c>
      <c r="C880" s="3" t="s">
        <v>1484</v>
      </c>
      <c r="D880" s="3" t="s">
        <v>2470</v>
      </c>
      <c r="F880" s="3" t="str">
        <f>IF(A880=1,"&lt;Sound Type="""&amp;B880&amp;""" Storage="""&amp;C880&amp;""" Dec="""&amp;D880&amp;"""&gt;",IF(A880=2,"  &lt;Clip SoundPath="""&amp;E880&amp;""" /&gt;",IF(A880=3,G880,"")))</f>
        <v>&lt;Sound Type="expression_effect_miss_you" Storage="Remote" Dec="表情音效-miss you"&gt;</v>
      </c>
    </row>
    <row r="881" spans="1:6">
      <c r="A881" s="1">
        <v>2</v>
      </c>
      <c r="E881" s="3" t="s">
        <v>2467</v>
      </c>
      <c r="F881" s="3" t="str">
        <f t="shared" ref="F881" si="118">IF(A881=1,"&lt;Sound Type="""&amp;B881&amp;""" Storage="""&amp;C881&amp;""" Dec="""&amp;D881&amp;"""&gt;",IF(A881=2,"  &lt;Clip SoundPath="""&amp;E881&amp;""" /&gt;",IF(A881=3,G881,"")))</f>
        <v xml:space="preserve">  &lt;Clip SoundPath="expression_effect_miss_you" /&gt;</v>
      </c>
    </row>
    <row r="882" spans="1:6">
      <c r="A882" s="1">
        <v>3</v>
      </c>
      <c r="F882" s="3" t="str">
        <f>IF(A882=1,"&lt;Sound Type="""&amp;B882&amp;""" Storage="""&amp;C882&amp;""" Dec="""&amp;D882&amp;"""&gt;",IF(A882=2,"  &lt;Clip SoundPath="""&amp;E882&amp;""" /&gt;",IF(A882=3,"&lt;/Sound&gt;","")))</f>
        <v>&lt;/Sound&gt;</v>
      </c>
    </row>
    <row r="883" spans="1:6">
      <c r="A883" s="1">
        <v>1</v>
      </c>
      <c r="B883" s="3" t="s">
        <v>2468</v>
      </c>
      <c r="C883" s="3" t="s">
        <v>1484</v>
      </c>
      <c r="D883" s="3" t="s">
        <v>2473</v>
      </c>
      <c r="F883" s="3" t="str">
        <f>IF(A883=1,"&lt;Sound Type="""&amp;B883&amp;""" Storage="""&amp;C883&amp;""" Dec="""&amp;D883&amp;"""&gt;",IF(A883=2,"  &lt;Clip SoundPath="""&amp;E883&amp;""" /&gt;",IF(A883=3,G883,"")))</f>
        <v>&lt;Sound Type="expression_effect_octpus" Storage="Remote" Dec="表情音效-octopus"&gt;</v>
      </c>
    </row>
    <row r="884" spans="1:6">
      <c r="A884" s="1">
        <v>2</v>
      </c>
      <c r="E884" s="3" t="s">
        <v>2468</v>
      </c>
      <c r="F884" s="3" t="str">
        <f t="shared" ref="F884" si="119">IF(A884=1,"&lt;Sound Type="""&amp;B884&amp;""" Storage="""&amp;C884&amp;""" Dec="""&amp;D884&amp;"""&gt;",IF(A884=2,"  &lt;Clip SoundPath="""&amp;E884&amp;""" /&gt;",IF(A884=3,G884,"")))</f>
        <v xml:space="preserve">  &lt;Clip SoundPath="expression_effect_octpus" /&gt;</v>
      </c>
    </row>
    <row r="885" spans="1:6">
      <c r="A885" s="1">
        <v>3</v>
      </c>
      <c r="F885" s="3" t="str">
        <f>IF(A885=1,"&lt;Sound Type="""&amp;B885&amp;""" Storage="""&amp;C885&amp;""" Dec="""&amp;D885&amp;"""&gt;",IF(A885=2,"  &lt;Clip SoundPath="""&amp;E885&amp;""" /&gt;",IF(A885=3,"&lt;/Sound&gt;","")))</f>
        <v>&lt;/Sound&gt;</v>
      </c>
    </row>
    <row r="886" spans="1:6">
      <c r="A886" s="1">
        <v>1</v>
      </c>
      <c r="B886" s="3" t="s">
        <v>2469</v>
      </c>
      <c r="C886" s="3" t="s">
        <v>1484</v>
      </c>
      <c r="D886" s="3" t="s">
        <v>2474</v>
      </c>
      <c r="F886" s="3" t="str">
        <f>IF(A886=1,"&lt;Sound Type="""&amp;B886&amp;""" Storage="""&amp;C886&amp;""" Dec="""&amp;D886&amp;"""&gt;",IF(A886=2,"  &lt;Clip SoundPath="""&amp;E886&amp;""" /&gt;",IF(A886=3,G886,"")))</f>
        <v>&lt;Sound Type="expression_effect_paint" Storage="Remote" Dec="表情音效-paint"&gt;</v>
      </c>
    </row>
    <row r="887" spans="1:6">
      <c r="A887" s="1">
        <v>2</v>
      </c>
      <c r="E887" s="3" t="s">
        <v>2469</v>
      </c>
      <c r="F887" s="3" t="str">
        <f t="shared" ref="F887" si="120">IF(A887=1,"&lt;Sound Type="""&amp;B887&amp;""" Storage="""&amp;C887&amp;""" Dec="""&amp;D887&amp;"""&gt;",IF(A887=2,"  &lt;Clip SoundPath="""&amp;E887&amp;""" /&gt;",IF(A887=3,G887,"")))</f>
        <v xml:space="preserve">  &lt;Clip SoundPath="expression_effect_paint" /&gt;</v>
      </c>
    </row>
    <row r="888" spans="1:6">
      <c r="A888" s="1">
        <v>3</v>
      </c>
      <c r="F888" s="3" t="str">
        <f>IF(A888=1,"&lt;Sound Type="""&amp;B888&amp;""" Storage="""&amp;C888&amp;""" Dec="""&amp;D888&amp;"""&gt;",IF(A888=2,"  &lt;Clip SoundPath="""&amp;E888&amp;""" /&gt;",IF(A888=3,"&lt;/Sound&gt;","")))</f>
        <v>&lt;/Sound&gt;</v>
      </c>
    </row>
    <row r="889" spans="1:6">
      <c r="A889" s="1">
        <v>1</v>
      </c>
      <c r="B889" s="3" t="s">
        <v>2491</v>
      </c>
      <c r="C889" s="3" t="s">
        <v>1484</v>
      </c>
      <c r="D889" s="3" t="s">
        <v>2475</v>
      </c>
      <c r="F889" s="3" t="str">
        <f>IF(A889=1,"&lt;Sound Type="""&amp;B889&amp;""" Storage="""&amp;C889&amp;""" Dec="""&amp;D889&amp;"""&gt;",IF(A889=2,"  &lt;Clip SoundPath="""&amp;E889&amp;""" /&gt;",IF(A889=3,G889,"")))</f>
        <v>&lt;Sound Type="expression_effect_pig1" Storage="Remote" Dec="表情音效-pig"&gt;</v>
      </c>
    </row>
    <row r="890" spans="1:6">
      <c r="A890" s="1">
        <v>2</v>
      </c>
      <c r="E890" s="3" t="s">
        <v>2491</v>
      </c>
      <c r="F890" s="3" t="str">
        <f t="shared" ref="F890" si="121">IF(A890=1,"&lt;Sound Type="""&amp;B890&amp;""" Storage="""&amp;C890&amp;""" Dec="""&amp;D890&amp;"""&gt;",IF(A890=2,"  &lt;Clip SoundPath="""&amp;E890&amp;""" /&gt;",IF(A890=3,G890,"")))</f>
        <v xml:space="preserve">  &lt;Clip SoundPath="expression_effect_pig1" /&gt;</v>
      </c>
    </row>
    <row r="891" spans="1:6">
      <c r="A891" s="1">
        <v>3</v>
      </c>
      <c r="F891" s="3" t="str">
        <f>IF(A891=1,"&lt;Sound Type="""&amp;B891&amp;""" Storage="""&amp;C891&amp;""" Dec="""&amp;D891&amp;"""&gt;",IF(A891=2,"  &lt;Clip SoundPath="""&amp;E891&amp;""" /&gt;",IF(A891=3,"&lt;/Sound&gt;","")))</f>
        <v>&lt;/Sound&gt;</v>
      </c>
    </row>
    <row r="892" spans="1:6">
      <c r="A892" s="1">
        <v>1</v>
      </c>
      <c r="B892" s="3" t="s">
        <v>2492</v>
      </c>
      <c r="C892" s="3" t="s">
        <v>1484</v>
      </c>
      <c r="D892" s="3" t="s">
        <v>2475</v>
      </c>
      <c r="F892" s="3" t="str">
        <f>IF(A892=1,"&lt;Sound Type="""&amp;B892&amp;""" Storage="""&amp;C892&amp;""" Dec="""&amp;D892&amp;"""&gt;",IF(A892=2,"  &lt;Clip SoundPath="""&amp;E892&amp;""" /&gt;",IF(A892=3,G892,"")))</f>
        <v>&lt;Sound Type="expression_effect_pig2" Storage="Remote" Dec="表情音效-pig"&gt;</v>
      </c>
    </row>
    <row r="893" spans="1:6">
      <c r="A893" s="1">
        <v>2</v>
      </c>
      <c r="E893" s="3" t="s">
        <v>2492</v>
      </c>
      <c r="F893" s="3" t="str">
        <f t="shared" ref="F893" si="122">IF(A893=1,"&lt;Sound Type="""&amp;B893&amp;""" Storage="""&amp;C893&amp;""" Dec="""&amp;D893&amp;"""&gt;",IF(A893=2,"  &lt;Clip SoundPath="""&amp;E893&amp;""" /&gt;",IF(A893=3,G893,"")))</f>
        <v xml:space="preserve">  &lt;Clip SoundPath="expression_effect_pig2" /&gt;</v>
      </c>
    </row>
    <row r="894" spans="1:6">
      <c r="A894" s="1">
        <v>3</v>
      </c>
      <c r="F894" s="3" t="str">
        <f>IF(A894=1,"&lt;Sound Type="""&amp;B894&amp;""" Storage="""&amp;C894&amp;""" Dec="""&amp;D894&amp;"""&gt;",IF(A894=2,"  &lt;Clip SoundPath="""&amp;E894&amp;""" /&gt;",IF(A894=3,"&lt;/Sound&gt;","")))</f>
        <v>&lt;/Sound&gt;</v>
      </c>
    </row>
    <row r="895" spans="1:6">
      <c r="A895" s="1">
        <v>1</v>
      </c>
      <c r="B895" s="3" t="s">
        <v>2599</v>
      </c>
      <c r="C895" s="3" t="s">
        <v>1484</v>
      </c>
      <c r="D895" s="3" t="s">
        <v>2589</v>
      </c>
      <c r="F895" s="3" t="str">
        <f t="shared" ref="F895:F904" si="123">IF(A895=1,"&lt;Sound Type="""&amp;B895&amp;""" Storage="""&amp;C895&amp;""" Dec="""&amp;D895&amp;"""&gt;",IF(A895=2,"  &lt;Clip SoundPath="""&amp;E895&amp;""" /&gt;",IF(A895=3,"&lt;/Sound&gt;","")))</f>
        <v>&lt;Sound Type="expression_effect_rainbow" Storage="Remote" Dec="表情音效-rainbow"&gt;</v>
      </c>
    </row>
    <row r="896" spans="1:6">
      <c r="A896" s="1">
        <v>2</v>
      </c>
      <c r="E896" s="3" t="s">
        <v>2594</v>
      </c>
      <c r="F896" s="3" t="str">
        <f t="shared" si="123"/>
        <v xml:space="preserve">  &lt;Clip SoundPath="expression_effect_rainbow_01" /&gt;</v>
      </c>
    </row>
    <row r="897" spans="1:6">
      <c r="A897" s="1">
        <v>2</v>
      </c>
      <c r="E897" s="3" t="s">
        <v>2595</v>
      </c>
      <c r="F897" s="3" t="str">
        <f t="shared" si="123"/>
        <v xml:space="preserve">  &lt;Clip SoundPath="expression_effect_rainbow_02" /&gt;</v>
      </c>
    </row>
    <row r="898" spans="1:6">
      <c r="A898" s="1">
        <v>2</v>
      </c>
      <c r="E898" s="3" t="s">
        <v>2596</v>
      </c>
      <c r="F898" s="3" t="str">
        <f t="shared" si="123"/>
        <v xml:space="preserve">  &lt;Clip SoundPath="expression_effect_rainbow_03" /&gt;</v>
      </c>
    </row>
    <row r="899" spans="1:6">
      <c r="A899" s="1">
        <v>2</v>
      </c>
      <c r="E899" s="3" t="s">
        <v>2597</v>
      </c>
      <c r="F899" s="3" t="str">
        <f t="shared" si="123"/>
        <v xml:space="preserve">  &lt;Clip SoundPath="expression_effect_rainbow_04" /&gt;</v>
      </c>
    </row>
    <row r="900" spans="1:6">
      <c r="A900" s="1">
        <v>2</v>
      </c>
      <c r="E900" s="3" t="s">
        <v>2598</v>
      </c>
      <c r="F900" s="3" t="str">
        <f t="shared" si="123"/>
        <v xml:space="preserve">  &lt;Clip SoundPath="expression_effect_rainbow_05" /&gt;</v>
      </c>
    </row>
    <row r="901" spans="1:6">
      <c r="A901" s="1">
        <v>3</v>
      </c>
      <c r="F901" s="3" t="str">
        <f t="shared" si="123"/>
        <v>&lt;/Sound&gt;</v>
      </c>
    </row>
    <row r="902" spans="1:6">
      <c r="A902" s="1">
        <v>1</v>
      </c>
      <c r="B902" s="3" t="s">
        <v>2592</v>
      </c>
      <c r="C902" s="3" t="s">
        <v>1484</v>
      </c>
      <c r="D902" s="3" t="s">
        <v>2590</v>
      </c>
      <c r="F902" s="3" t="str">
        <f t="shared" si="123"/>
        <v>&lt;Sound Type="expression_effect_stormrain" Storage="Remote" Dec="表情音效-tantan"&gt;</v>
      </c>
    </row>
    <row r="903" spans="1:6">
      <c r="A903" s="1">
        <v>2</v>
      </c>
      <c r="E903" s="3" t="s">
        <v>2593</v>
      </c>
      <c r="F903" s="3" t="str">
        <f t="shared" si="123"/>
        <v xml:space="preserve">  &lt;Clip SoundPath="expression_effect_stormrain_01" /&gt;</v>
      </c>
    </row>
    <row r="904" spans="1:6">
      <c r="A904" s="1">
        <v>3</v>
      </c>
      <c r="F904" s="3" t="str">
        <f t="shared" si="123"/>
        <v>&lt;/Sound&gt;</v>
      </c>
    </row>
    <row r="905" spans="1:6">
      <c r="A905" s="1">
        <v>1</v>
      </c>
      <c r="B905" s="3" t="s">
        <v>2490</v>
      </c>
      <c r="C905" s="3" t="s">
        <v>1484</v>
      </c>
      <c r="D905" s="3" t="s">
        <v>2488</v>
      </c>
      <c r="F905" s="3" t="str">
        <f>IF(A905=1,"&lt;Sound Type="""&amp;B905&amp;""" Storage="""&amp;C905&amp;""" Dec="""&amp;D905&amp;"""&gt;",IF(A905=2,"  &lt;Clip SoundPath="""&amp;E905&amp;""" /&gt;",IF(A905=3,G905,"")))</f>
        <v>&lt;Sound Type="expression_flash" Storage="Remote" Dec="页面音效-嗖的一声"&gt;</v>
      </c>
    </row>
    <row r="906" spans="1:6">
      <c r="A906" s="1">
        <v>2</v>
      </c>
      <c r="E906" s="3" t="s">
        <v>2485</v>
      </c>
      <c r="F906" s="3" t="str">
        <f t="shared" ref="F906" si="124">IF(A906=1,"&lt;Sound Type="""&amp;B906&amp;""" Storage="""&amp;C906&amp;""" Dec="""&amp;D906&amp;"""&gt;",IF(A906=2,"  &lt;Clip SoundPath="""&amp;E906&amp;""" /&gt;",IF(A906=3,G906,"")))</f>
        <v xml:space="preserve">  &lt;Clip SoundPath="expression_flash" /&gt;</v>
      </c>
    </row>
    <row r="907" spans="1:6">
      <c r="A907" s="1">
        <v>3</v>
      </c>
      <c r="F907" s="3" t="str">
        <f>IF(A907=1,"&lt;Sound Type="""&amp;B907&amp;""" Storage="""&amp;C907&amp;""" Dec="""&amp;D907&amp;"""&gt;",IF(A907=2,"  &lt;Clip SoundPath="""&amp;E907&amp;""" /&gt;",IF(A907=3,"&lt;/Sound&gt;","")))</f>
        <v>&lt;/Sound&gt;</v>
      </c>
    </row>
    <row r="908" spans="1:6">
      <c r="A908" s="1">
        <v>1</v>
      </c>
      <c r="B908" s="3" t="s">
        <v>2487</v>
      </c>
      <c r="C908" s="3" t="s">
        <v>1484</v>
      </c>
      <c r="D908" s="3" t="s">
        <v>2489</v>
      </c>
      <c r="F908" s="3" t="str">
        <f>IF(A908=1,"&lt;Sound Type="""&amp;B908&amp;""" Storage="""&amp;C908&amp;""" Dec="""&amp;D908&amp;"""&gt;",IF(A908=2,"  &lt;Clip SoundPath="""&amp;E908&amp;""" /&gt;",IF(A908=3,G908,"")))</f>
        <v>&lt;Sound Type="expression_light" Storage="Remote" Dec="页面音效-布灵布灵"&gt;</v>
      </c>
    </row>
    <row r="909" spans="1:6">
      <c r="A909" s="1">
        <v>2</v>
      </c>
      <c r="E909" s="3" t="s">
        <v>2486</v>
      </c>
      <c r="F909" s="3" t="str">
        <f t="shared" ref="F909" si="125">IF(A909=1,"&lt;Sound Type="""&amp;B909&amp;""" Storage="""&amp;C909&amp;""" Dec="""&amp;D909&amp;"""&gt;",IF(A909=2,"  &lt;Clip SoundPath="""&amp;E909&amp;""" /&gt;",IF(A909=3,G909,"")))</f>
        <v xml:space="preserve">  &lt;Clip SoundPath="expression_light" /&gt;</v>
      </c>
    </row>
    <row r="910" spans="1:6">
      <c r="A910" s="1">
        <v>3</v>
      </c>
      <c r="F910" s="3" t="str">
        <f>IF(A910=1,"&lt;Sound Type="""&amp;B910&amp;""" Storage="""&amp;C910&amp;""" Dec="""&amp;D910&amp;"""&gt;",IF(A910=2,"  &lt;Clip SoundPath="""&amp;E910&amp;""" /&gt;",IF(A910=3,"&lt;/Sound&gt;","")))</f>
        <v>&lt;/Sound&gt;</v>
      </c>
    </row>
    <row r="911" spans="1:6">
      <c r="A911" s="1">
        <v>1</v>
      </c>
      <c r="B911" s="3" t="s">
        <v>2499</v>
      </c>
      <c r="C911" s="3" t="s">
        <v>1484</v>
      </c>
      <c r="D911" s="3" t="s">
        <v>2500</v>
      </c>
      <c r="F911" s="3" t="str">
        <f>IF(A911=1,"&lt;Sound Type="""&amp;B911&amp;""" Storage="""&amp;C911&amp;""" Dec="""&amp;D911&amp;"""&gt;",IF(A911=2,"  &lt;Clip SoundPath="""&amp;E911&amp;""" /&gt;",IF(A911=3,G911,"")))</f>
        <v>&lt;Sound Type="expression_notify" Storage="Remote" Dec="页面音效-错误提示"&gt;</v>
      </c>
    </row>
    <row r="912" spans="1:6">
      <c r="A912" s="1">
        <v>2</v>
      </c>
      <c r="E912" s="3" t="s">
        <v>2499</v>
      </c>
      <c r="F912" s="3" t="str">
        <f t="shared" ref="F912" si="126">IF(A912=1,"&lt;Sound Type="""&amp;B912&amp;""" Storage="""&amp;C912&amp;""" Dec="""&amp;D912&amp;"""&gt;",IF(A912=2,"  &lt;Clip SoundPath="""&amp;E912&amp;""" /&gt;",IF(A912=3,G912,"")))</f>
        <v xml:space="preserve">  &lt;Clip SoundPath="expression_notify" /&gt;</v>
      </c>
    </row>
    <row r="913" spans="1:6">
      <c r="A913" s="1">
        <v>3</v>
      </c>
      <c r="F913" s="3" t="str">
        <f>IF(A913=1,"&lt;Sound Type="""&amp;B913&amp;""" Storage="""&amp;C913&amp;""" Dec="""&amp;D913&amp;"""&gt;",IF(A913=2,"  &lt;Clip SoundPath="""&amp;E913&amp;""" /&gt;",IF(A913=3,"&lt;/Sound&gt;","")))</f>
        <v>&lt;/Sound&gt;</v>
      </c>
    </row>
    <row r="914" spans="1:6">
      <c r="A914" s="1">
        <v>1</v>
      </c>
      <c r="B914" s="3" t="s">
        <v>2559</v>
      </c>
      <c r="C914" s="3" t="s">
        <v>1484</v>
      </c>
      <c r="D914" s="3" t="s">
        <v>2561</v>
      </c>
      <c r="F914" s="3" t="str">
        <f>IF(A914=1,"&lt;Sound Type="""&amp;B914&amp;""" Storage="""&amp;C914&amp;""" Dec="""&amp;D914&amp;"""&gt;",IF(A914=2,"  &lt;Clip SoundPath="""&amp;E914&amp;""" /&gt;",IF(A914=3,G914,"")))</f>
        <v>&lt;Sound Type="expression_stamp" Storage="Remote" Dec="页面音效-盖章音效"&gt;</v>
      </c>
    </row>
    <row r="915" spans="1:6">
      <c r="A915" s="1">
        <v>2</v>
      </c>
      <c r="E915" s="3" t="s">
        <v>2559</v>
      </c>
      <c r="F915" s="3" t="str">
        <f t="shared" ref="F915" si="127">IF(A915=1,"&lt;Sound Type="""&amp;B915&amp;""" Storage="""&amp;C915&amp;""" Dec="""&amp;D915&amp;"""&gt;",IF(A915=2,"  &lt;Clip SoundPath="""&amp;E915&amp;""" /&gt;",IF(A915=3,G915,"")))</f>
        <v xml:space="preserve">  &lt;Clip SoundPath="expression_stamp" /&gt;</v>
      </c>
    </row>
    <row r="916" spans="1:6">
      <c r="A916" s="1">
        <v>3</v>
      </c>
      <c r="F916" s="3" t="str">
        <f>IF(A916=1,"&lt;Sound Type="""&amp;B916&amp;""" Storage="""&amp;C916&amp;""" Dec="""&amp;D916&amp;"""&gt;",IF(A916=2,"  &lt;Clip SoundPath="""&amp;E916&amp;""" /&gt;",IF(A916=3,"&lt;/Sound&gt;","")))</f>
        <v>&lt;/Sound&gt;</v>
      </c>
    </row>
    <row r="917" spans="1:6">
      <c r="A917" s="1">
        <v>1</v>
      </c>
      <c r="B917" s="3" t="s">
        <v>2560</v>
      </c>
      <c r="C917" s="3" t="s">
        <v>1484</v>
      </c>
      <c r="D917" s="3" t="s">
        <v>2562</v>
      </c>
      <c r="F917" s="3" t="str">
        <f>IF(A917=1,"&lt;Sound Type="""&amp;B917&amp;""" Storage="""&amp;C917&amp;""" Dec="""&amp;D917&amp;"""&gt;",IF(A917=2,"  &lt;Clip SoundPath="""&amp;E917&amp;""" /&gt;",IF(A917=3,G917,"")))</f>
        <v>&lt;Sound Type="expression_garbage" Storage="Remote" Dec="页面音效-丢弃音效"&gt;</v>
      </c>
    </row>
    <row r="918" spans="1:6">
      <c r="A918" s="1">
        <v>2</v>
      </c>
      <c r="E918" s="3" t="s">
        <v>2560</v>
      </c>
      <c r="F918" s="3" t="str">
        <f t="shared" ref="F918" si="128">IF(A918=1,"&lt;Sound Type="""&amp;B918&amp;""" Storage="""&amp;C918&amp;""" Dec="""&amp;D918&amp;"""&gt;",IF(A918=2,"  &lt;Clip SoundPath="""&amp;E918&amp;""" /&gt;",IF(A918=3,G918,"")))</f>
        <v xml:space="preserve">  &lt;Clip SoundPath="expression_garbage" /&gt;</v>
      </c>
    </row>
    <row r="919" spans="1:6">
      <c r="A919" s="1">
        <v>3</v>
      </c>
      <c r="F919" s="3" t="str">
        <f>IF(A919=1,"&lt;Sound Type="""&amp;B919&amp;""" Storage="""&amp;C919&amp;""" Dec="""&amp;D919&amp;"""&gt;",IF(A919=2,"  &lt;Clip SoundPath="""&amp;E919&amp;""" /&gt;",IF(A919=3,"&lt;/Sound&gt;","")))</f>
        <v>&lt;/Sound&gt;</v>
      </c>
    </row>
    <row r="920" spans="1:6">
      <c r="A920" s="1">
        <v>1</v>
      </c>
      <c r="B920" s="3" t="s">
        <v>2574</v>
      </c>
      <c r="C920" s="3" t="s">
        <v>1484</v>
      </c>
      <c r="D920" s="3" t="s">
        <v>2573</v>
      </c>
      <c r="F920" s="3" t="str">
        <f>IF(A920=1,"&lt;Sound Type="""&amp;B920&amp;""" Storage="""&amp;C920&amp;""" Dec="""&amp;D920&amp;"""&gt;",IF(A920=2,"  &lt;Clip SoundPath="""&amp;E920&amp;""" /&gt;",IF(A920=3,G920,"")))</f>
        <v>&lt;Sound Type="message_inbox_no_message" Storage="Remote" Dec="页面音效-无消息"&gt;</v>
      </c>
    </row>
    <row r="921" spans="1:6">
      <c r="A921" s="1">
        <v>2</v>
      </c>
      <c r="E921" s="3" t="s">
        <v>2572</v>
      </c>
      <c r="F921" s="3" t="str">
        <f t="shared" ref="F921" si="129">IF(A921=1,"&lt;Sound Type="""&amp;B921&amp;""" Storage="""&amp;C921&amp;""" Dec="""&amp;D921&amp;"""&gt;",IF(A921=2,"  &lt;Clip SoundPath="""&amp;E921&amp;""" /&gt;",IF(A921=3,G921,"")))</f>
        <v xml:space="preserve">  &lt;Clip SoundPath="message_inbox_no_message" /&gt;</v>
      </c>
    </row>
    <row r="922" spans="1:6">
      <c r="A922" s="1">
        <v>3</v>
      </c>
      <c r="F922" s="3" t="str">
        <f>IF(A922=1,"&lt;Sound Type="""&amp;B922&amp;""" Storage="""&amp;C922&amp;""" Dec="""&amp;D922&amp;"""&gt;",IF(A922=2,"  &lt;Clip SoundPath="""&amp;E922&amp;""" /&gt;",IF(A922=3,"&lt;/Sound&gt;","")))</f>
        <v>&lt;/Sound&gt;</v>
      </c>
    </row>
    <row r="923" spans="1:6">
      <c r="A923" s="1">
        <v>1</v>
      </c>
      <c r="B923" s="3" t="s">
        <v>2576</v>
      </c>
      <c r="C923" s="3" t="s">
        <v>1484</v>
      </c>
      <c r="D923" s="3" t="s">
        <v>2575</v>
      </c>
      <c r="F923" s="3" t="str">
        <f>IF(A923=1,"&lt;Sound Type="""&amp;B923&amp;""" Storage="""&amp;C923&amp;""" Dec="""&amp;D923&amp;"""&gt;",IF(A923=2,"  &lt;Clip SoundPath="""&amp;E923&amp;""" /&gt;",IF(A923=3,G923,"")))</f>
        <v>&lt;Sound Type="message_inbox_shake_hands" Storage="Remote" Dec="页面音效-胜利握手"&gt;</v>
      </c>
    </row>
    <row r="924" spans="1:6">
      <c r="A924" s="1">
        <v>2</v>
      </c>
      <c r="E924" s="3" t="s">
        <v>2576</v>
      </c>
      <c r="F924" s="3" t="str">
        <f t="shared" ref="F924" si="130">IF(A924=1,"&lt;Sound Type="""&amp;B924&amp;""" Storage="""&amp;C924&amp;""" Dec="""&amp;D924&amp;"""&gt;",IF(A924=2,"  &lt;Clip SoundPath="""&amp;E924&amp;""" /&gt;",IF(A924=3,G924,"")))</f>
        <v xml:space="preserve">  &lt;Clip SoundPath="message_inbox_shake_hands" /&gt;</v>
      </c>
    </row>
    <row r="925" spans="1:6">
      <c r="A925" s="1">
        <v>3</v>
      </c>
      <c r="F925" s="3" t="str">
        <f>IF(A925=1,"&lt;Sound Type="""&amp;B925&amp;""" Storage="""&amp;C925&amp;""" Dec="""&amp;D925&amp;"""&gt;",IF(A925=2,"  &lt;Clip SoundPath="""&amp;E925&amp;""" /&gt;",IF(A925=3,"&lt;/Sound&gt;","")))</f>
        <v>&lt;/Sound&gt;</v>
      </c>
    </row>
    <row r="926" spans="1:6">
      <c r="A926" s="1">
        <v>1</v>
      </c>
      <c r="B926" s="3" t="s">
        <v>2618</v>
      </c>
      <c r="C926" s="3" t="s">
        <v>1484</v>
      </c>
      <c r="D926" s="3" t="s">
        <v>2619</v>
      </c>
      <c r="F926" s="3" t="str">
        <f>IF(A926=1,"&lt;Sound Type="""&amp;B926&amp;""" Storage="""&amp;C926&amp;""" Dec="""&amp;D926&amp;"""&gt;",IF(A926=2,"  &lt;Clip SoundPath="""&amp;E926&amp;""" /&gt;",IF(A926=3,G926,"")))</f>
        <v>&lt;Sound Type="message_inbox_trash" Storage="Remote" Dec="页面音效-拒绝交友申请"&gt;</v>
      </c>
    </row>
    <row r="927" spans="1:6">
      <c r="A927" s="1">
        <v>2</v>
      </c>
      <c r="E927" s="3" t="s">
        <v>2618</v>
      </c>
      <c r="F927" s="3" t="str">
        <f t="shared" ref="F927" si="131">IF(A927=1,"&lt;Sound Type="""&amp;B927&amp;""" Storage="""&amp;C927&amp;""" Dec="""&amp;D927&amp;"""&gt;",IF(A927=2,"  &lt;Clip SoundPath="""&amp;E927&amp;""" /&gt;",IF(A927=3,G927,"")))</f>
        <v xml:space="preserve">  &lt;Clip SoundPath="message_inbox_trash" /&gt;</v>
      </c>
    </row>
    <row r="928" spans="1:6">
      <c r="A928" s="1">
        <v>3</v>
      </c>
      <c r="F928" s="3" t="str">
        <f>IF(A928=1,"&lt;Sound Type="""&amp;B928&amp;""" Storage="""&amp;C928&amp;""" Dec="""&amp;D928&amp;"""&gt;",IF(A928=2,"  &lt;Clip SoundPath="""&amp;E928&amp;""" /&gt;",IF(A928=3,"&lt;/Sound&gt;","")))</f>
        <v>&lt;/Sound&gt;</v>
      </c>
    </row>
    <row r="929" spans="1:6">
      <c r="A929" s="1">
        <v>1</v>
      </c>
      <c r="B929" s="3" t="s">
        <v>2711</v>
      </c>
      <c r="C929" s="3" t="s">
        <v>1484</v>
      </c>
      <c r="D929" s="3" t="s">
        <v>2714</v>
      </c>
      <c r="F929" s="3" t="str">
        <f>IF(A929=1,"&lt;Sound Type="""&amp;B929&amp;""" Storage="""&amp;C929&amp;""" Dec="""&amp;D929&amp;"""&gt;",IF(A929=2,"  &lt;Clip SoundPath="""&amp;E929&amp;""" /&gt;",IF(A929=3,G929,"")))</f>
        <v>&lt;Sound Type="garden_bgm" Storage="Remote" Dec="庄园背景音乐"&gt;</v>
      </c>
    </row>
    <row r="930" spans="1:6">
      <c r="A930" s="1">
        <v>2</v>
      </c>
      <c r="E930" s="3" t="s">
        <v>2711</v>
      </c>
      <c r="F930" s="3" t="str">
        <f t="shared" ref="F930" si="132">IF(A930=1,"&lt;Sound Type="""&amp;B930&amp;""" Storage="""&amp;C930&amp;""" Dec="""&amp;D930&amp;"""&gt;",IF(A930=2,"  &lt;Clip SoundPath="""&amp;E930&amp;""" /&gt;",IF(A930=3,G930,"")))</f>
        <v xml:space="preserve">  &lt;Clip SoundPath="garden_bgm" /&gt;</v>
      </c>
    </row>
    <row r="931" spans="1:6">
      <c r="A931" s="1">
        <v>3</v>
      </c>
      <c r="F931" s="3" t="str">
        <f>IF(A931=1,"&lt;Sound Type="""&amp;B931&amp;""" Storage="""&amp;C931&amp;""" Dec="""&amp;D931&amp;"""&gt;",IF(A931=2,"  &lt;Clip SoundPath="""&amp;E931&amp;""" /&gt;",IF(A931=3,"&lt;/Sound&gt;","")))</f>
        <v>&lt;/Sound&gt;</v>
      </c>
    </row>
    <row r="932" spans="1:6">
      <c r="A932" s="1">
        <v>1</v>
      </c>
      <c r="B932" s="3" t="s">
        <v>2712</v>
      </c>
      <c r="C932" s="3" t="s">
        <v>1484</v>
      </c>
      <c r="D932" s="3" t="s">
        <v>2715</v>
      </c>
      <c r="F932" s="3" t="str">
        <f>IF(A932=1,"&lt;Sound Type="""&amp;B932&amp;""" Storage="""&amp;C932&amp;""" Dec="""&amp;D932&amp;"""&gt;",IF(A932=2,"  &lt;Clip SoundPath="""&amp;E932&amp;""" /&gt;",IF(A932=3,G932,"")))</f>
        <v>&lt;Sound Type="garden_panel_enter" Storage="Remote" Dec="庄园面板入场"&gt;</v>
      </c>
    </row>
    <row r="933" spans="1:6">
      <c r="A933" s="1">
        <v>2</v>
      </c>
      <c r="E933" s="3" t="s">
        <v>2712</v>
      </c>
      <c r="F933" s="3" t="str">
        <f t="shared" ref="F933" si="133">IF(A933=1,"&lt;Sound Type="""&amp;B933&amp;""" Storage="""&amp;C933&amp;""" Dec="""&amp;D933&amp;"""&gt;",IF(A933=2,"  &lt;Clip SoundPath="""&amp;E933&amp;""" /&gt;",IF(A933=3,G933,"")))</f>
        <v xml:space="preserve">  &lt;Clip SoundPath="garden_panel_enter" /&gt;</v>
      </c>
    </row>
    <row r="934" spans="1:6">
      <c r="A934" s="1">
        <v>3</v>
      </c>
      <c r="F934" s="3" t="str">
        <f>IF(A934=1,"&lt;Sound Type="""&amp;B934&amp;""" Storage="""&amp;C934&amp;""" Dec="""&amp;D934&amp;"""&gt;",IF(A934=2,"  &lt;Clip SoundPath="""&amp;E934&amp;""" /&gt;",IF(A934=3,"&lt;/Sound&gt;","")))</f>
        <v>&lt;/Sound&gt;</v>
      </c>
    </row>
    <row r="935" spans="1:6">
      <c r="A935" s="1">
        <v>1</v>
      </c>
      <c r="B935" s="3" t="s">
        <v>2713</v>
      </c>
      <c r="C935" s="3" t="s">
        <v>1484</v>
      </c>
      <c r="D935" s="3" t="s">
        <v>2716</v>
      </c>
      <c r="F935" s="3" t="str">
        <f>IF(A935=1,"&lt;Sound Type="""&amp;B935&amp;""" Storage="""&amp;C935&amp;""" Dec="""&amp;D935&amp;"""&gt;",IF(A935=2,"  &lt;Clip SoundPath="""&amp;E935&amp;""" /&gt;",IF(A935=3,G935,"")))</f>
        <v>&lt;Sound Type="garden_panel_exit" Storage="Remote" Dec="庄园面板退场"&gt;</v>
      </c>
    </row>
    <row r="936" spans="1:6">
      <c r="A936" s="1">
        <v>2</v>
      </c>
      <c r="E936" s="3" t="s">
        <v>2713</v>
      </c>
      <c r="F936" s="3" t="str">
        <f t="shared" ref="F936" si="134">IF(A936=1,"&lt;Sound Type="""&amp;B936&amp;""" Storage="""&amp;C936&amp;""" Dec="""&amp;D936&amp;"""&gt;",IF(A936=2,"  &lt;Clip SoundPath="""&amp;E936&amp;""" /&gt;",IF(A936=3,G936,"")))</f>
        <v xml:space="preserve">  &lt;Clip SoundPath="garden_panel_exit" /&gt;</v>
      </c>
    </row>
    <row r="937" spans="1:6">
      <c r="A937" s="1">
        <v>3</v>
      </c>
      <c r="F937" s="3" t="str">
        <f>IF(A937=1,"&lt;Sound Type="""&amp;B937&amp;""" Storage="""&amp;C937&amp;""" Dec="""&amp;D937&amp;"""&gt;",IF(A937=2,"  &lt;Clip SoundPath="""&amp;E937&amp;""" /&gt;",IF(A937=3,"&lt;/Sound&gt;","")))</f>
        <v>&lt;/Sound&gt;</v>
      </c>
    </row>
  </sheetData>
  <mergeCells count="1">
    <mergeCell ref="A768:G768"/>
  </mergeCells>
  <phoneticPr fontId="16" type="noConversion"/>
  <conditionalFormatting sqref="A768 A1:G767 A769:G1048576">
    <cfRule type="containsText" dxfId="49" priority="154" operator="containsText" text="&lt;!--">
      <formula>NOT(ISERROR(SEARCH("&lt;!--",A1)))</formula>
    </cfRule>
    <cfRule type="expression" dxfId="48" priority="155">
      <formula>MOD(ROW(),2)=0</formula>
    </cfRule>
    <cfRule type="expression" dxfId="47" priority="156">
      <formula>MOD(ROW(),2)=1</formula>
    </cfRule>
  </conditionalFormatting>
  <conditionalFormatting sqref="A905:G907">
    <cfRule type="containsText" dxfId="46" priority="31" operator="containsText" text="&lt;!--">
      <formula>NOT(ISERROR(SEARCH("&lt;!--",A905)))</formula>
    </cfRule>
    <cfRule type="expression" dxfId="45" priority="32">
      <formula>MOD(ROW(),2)=0</formula>
    </cfRule>
    <cfRule type="expression" dxfId="44" priority="33">
      <formula>MOD(ROW(),2)=1</formula>
    </cfRule>
  </conditionalFormatting>
  <conditionalFormatting sqref="A908:G910">
    <cfRule type="containsText" dxfId="43" priority="28" operator="containsText" text="&lt;!--">
      <formula>NOT(ISERROR(SEARCH("&lt;!--",A908)))</formula>
    </cfRule>
    <cfRule type="expression" dxfId="42" priority="29">
      <formula>MOD(ROW(),2)=0</formula>
    </cfRule>
    <cfRule type="expression" dxfId="41" priority="30">
      <formula>MOD(ROW(),2)=1</formula>
    </cfRule>
  </conditionalFormatting>
  <conditionalFormatting sqref="A911:G913">
    <cfRule type="containsText" dxfId="40" priority="25" operator="containsText" text="&lt;!--">
      <formula>NOT(ISERROR(SEARCH("&lt;!--",A911)))</formula>
    </cfRule>
    <cfRule type="expression" dxfId="39" priority="26">
      <formula>MOD(ROW(),2)=0</formula>
    </cfRule>
    <cfRule type="expression" dxfId="38" priority="27">
      <formula>MOD(ROW(),2)=1</formula>
    </cfRule>
  </conditionalFormatting>
  <conditionalFormatting sqref="A914:G916">
    <cfRule type="containsText" dxfId="37" priority="22" operator="containsText" text="&lt;!--">
      <formula>NOT(ISERROR(SEARCH("&lt;!--",A914)))</formula>
    </cfRule>
    <cfRule type="expression" dxfId="36" priority="23">
      <formula>MOD(ROW(),2)=0</formula>
    </cfRule>
    <cfRule type="expression" dxfId="35" priority="24">
      <formula>MOD(ROW(),2)=1</formula>
    </cfRule>
  </conditionalFormatting>
  <conditionalFormatting sqref="A917:G919">
    <cfRule type="containsText" dxfId="34" priority="19" operator="containsText" text="&lt;!--">
      <formula>NOT(ISERROR(SEARCH("&lt;!--",A917)))</formula>
    </cfRule>
    <cfRule type="expression" dxfId="33" priority="20">
      <formula>MOD(ROW(),2)=0</formula>
    </cfRule>
    <cfRule type="expression" dxfId="32" priority="21">
      <formula>MOD(ROW(),2)=1</formula>
    </cfRule>
  </conditionalFormatting>
  <conditionalFormatting sqref="A920:G922">
    <cfRule type="containsText" dxfId="31" priority="16" operator="containsText" text="&lt;!--">
      <formula>NOT(ISERROR(SEARCH("&lt;!--",A920)))</formula>
    </cfRule>
    <cfRule type="expression" dxfId="30" priority="17">
      <formula>MOD(ROW(),2)=0</formula>
    </cfRule>
    <cfRule type="expression" dxfId="29" priority="18">
      <formula>MOD(ROW(),2)=1</formula>
    </cfRule>
  </conditionalFormatting>
  <conditionalFormatting sqref="A923:G925">
    <cfRule type="containsText" dxfId="28" priority="13" operator="containsText" text="&lt;!--">
      <formula>NOT(ISERROR(SEARCH("&lt;!--",A923)))</formula>
    </cfRule>
    <cfRule type="expression" dxfId="27" priority="14">
      <formula>MOD(ROW(),2)=0</formula>
    </cfRule>
    <cfRule type="expression" dxfId="26" priority="15">
      <formula>MOD(ROW(),2)=1</formula>
    </cfRule>
  </conditionalFormatting>
  <conditionalFormatting sqref="A926:F928">
    <cfRule type="containsText" dxfId="25" priority="10" operator="containsText" text="&lt;!--">
      <formula>NOT(ISERROR(SEARCH("&lt;!--",A926)))</formula>
    </cfRule>
    <cfRule type="expression" dxfId="24" priority="11">
      <formula>MOD(ROW(),2)=0</formula>
    </cfRule>
    <cfRule type="expression" dxfId="23" priority="12">
      <formula>MOD(ROW(),2)=1</formula>
    </cfRule>
  </conditionalFormatting>
  <conditionalFormatting sqref="A929:G931">
    <cfRule type="containsText" dxfId="22" priority="7" operator="containsText" text="&lt;!--">
      <formula>NOT(ISERROR(SEARCH("&lt;!--",A929)))</formula>
    </cfRule>
    <cfRule type="expression" dxfId="21" priority="8">
      <formula>MOD(ROW(),2)=0</formula>
    </cfRule>
    <cfRule type="expression" dxfId="20" priority="9">
      <formula>MOD(ROW(),2)=1</formula>
    </cfRule>
  </conditionalFormatting>
  <conditionalFormatting sqref="A932:G934">
    <cfRule type="containsText" dxfId="19" priority="4" operator="containsText" text="&lt;!--">
      <formula>NOT(ISERROR(SEARCH("&lt;!--",A932)))</formula>
    </cfRule>
    <cfRule type="expression" dxfId="18" priority="5">
      <formula>MOD(ROW(),2)=0</formula>
    </cfRule>
    <cfRule type="expression" dxfId="17" priority="6">
      <formula>MOD(ROW(),2)=1</formula>
    </cfRule>
  </conditionalFormatting>
  <conditionalFormatting sqref="A935:F937">
    <cfRule type="containsText" dxfId="16" priority="1" operator="containsText" text="&lt;!--">
      <formula>NOT(ISERROR(SEARCH("&lt;!--",A935)))</formula>
    </cfRule>
    <cfRule type="expression" dxfId="15" priority="2">
      <formula>MOD(ROW(),2)=0</formula>
    </cfRule>
    <cfRule type="expression" dxfId="14" priority="3">
      <formula>MOD(ROW(),2)=1</formula>
    </cfRule>
  </conditionalFormatting>
  <pageMargins left="0.7" right="0.7" top="0.75" bottom="0.75" header="0.3" footer="0.3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15" enableFormatConditionsCalculation="0"/>
  <dimension ref="A1:G28"/>
  <sheetViews>
    <sheetView zoomScalePageLayoutView="15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A29" sqref="A29"/>
    </sheetView>
  </sheetViews>
  <sheetFormatPr defaultColWidth="8.875" defaultRowHeight="12"/>
  <cols>
    <col min="1" max="1" width="5.125" style="200" bestFit="1" customWidth="1"/>
    <col min="2" max="2" width="8.5" style="197" bestFit="1" customWidth="1"/>
    <col min="3" max="3" width="30.5" style="195" bestFit="1" customWidth="1"/>
    <col min="4" max="4" width="15.5" style="195" bestFit="1" customWidth="1"/>
    <col min="5" max="5" width="24.625" style="195" customWidth="1"/>
    <col min="6" max="6" width="22.875" style="196" bestFit="1" customWidth="1"/>
    <col min="7" max="7" width="64.625" style="195" bestFit="1" customWidth="1"/>
    <col min="8" max="16384" width="8.875" style="191"/>
  </cols>
  <sheetData>
    <row r="1" spans="1:7">
      <c r="A1" s="4" t="s">
        <v>1480</v>
      </c>
      <c r="B1" s="5" t="s">
        <v>2122</v>
      </c>
      <c r="C1" s="6" t="s">
        <v>2123</v>
      </c>
      <c r="D1" s="6" t="s">
        <v>2124</v>
      </c>
      <c r="E1" s="6" t="s">
        <v>2125</v>
      </c>
      <c r="F1" s="188" t="s">
        <v>2511</v>
      </c>
      <c r="G1" s="6" t="s">
        <v>13</v>
      </c>
    </row>
    <row r="2" spans="1:7">
      <c r="A2" s="213"/>
      <c r="B2" s="193" t="s">
        <v>0</v>
      </c>
      <c r="C2" s="192" t="s">
        <v>1482</v>
      </c>
      <c r="D2" s="192" t="s">
        <v>2126</v>
      </c>
      <c r="E2" s="192" t="s">
        <v>2127</v>
      </c>
      <c r="F2" s="194" t="s">
        <v>2512</v>
      </c>
      <c r="G2" s="192"/>
    </row>
    <row r="3" spans="1:7">
      <c r="A3" s="200">
        <v>1</v>
      </c>
      <c r="B3" s="197">
        <v>10000</v>
      </c>
      <c r="C3" s="195" t="s">
        <v>2128</v>
      </c>
      <c r="G3" s="195" t="str">
        <f>IF(A3=1,"&lt;AwardConfig ID="""&amp;B3&amp;""" Desc="""&amp;C3&amp;""" &gt;",IF(A3=2,"  &lt;Coin Percent="""&amp;D3&amp;""" /&gt;",IF(A3=3,"  &lt;Prop Percent="""&amp;D3&amp;""" Source="""&amp;E3&amp;""" List="""&amp;F3&amp;""" /&gt;",IF(A3=9,"&lt;/AwardConfig&gt;",""))))</f>
        <v>&lt;AwardConfig ID="10000" Desc="普通30%dailyGoal宝箱" &gt;</v>
      </c>
    </row>
    <row r="4" spans="1:7">
      <c r="A4" s="200">
        <v>2</v>
      </c>
      <c r="D4" s="195">
        <v>0.6</v>
      </c>
      <c r="G4" s="195" t="str">
        <f t="shared" ref="G4:G28" si="0">IF(A4=1,"&lt;AwardConfig ID="""&amp;B4&amp;""" Desc="""&amp;C4&amp;""" &gt;",IF(A4=2,"  &lt;Coin Percent="""&amp;D4&amp;""" /&gt;",IF(A4=3,"  &lt;Prop Percent="""&amp;D4&amp;""" Source="""&amp;E4&amp;""" List="""&amp;F4&amp;""" /&gt;",IF(A4=9,"&lt;/AwardConfig&gt;",""))))</f>
        <v xml:space="preserve">  &lt;Coin Percent="0.6" /&gt;</v>
      </c>
    </row>
    <row r="5" spans="1:7">
      <c r="A5" s="200">
        <v>3</v>
      </c>
      <c r="D5" s="195">
        <v>0.4</v>
      </c>
      <c r="E5" s="195" t="s">
        <v>2651</v>
      </c>
      <c r="G5" s="195" t="str">
        <f t="shared" si="0"/>
        <v xml:space="preserve">  &lt;Prop Percent="0.4" Source="Food,Expression" List="" /&gt;</v>
      </c>
    </row>
    <row r="6" spans="1:7">
      <c r="A6" s="200">
        <v>9</v>
      </c>
      <c r="G6" s="195" t="str">
        <f t="shared" si="0"/>
        <v>&lt;/AwardConfig&gt;</v>
      </c>
    </row>
    <row r="7" spans="1:7">
      <c r="A7" s="200">
        <v>1</v>
      </c>
      <c r="B7" s="197">
        <v>10001</v>
      </c>
      <c r="C7" s="195" t="s">
        <v>2129</v>
      </c>
      <c r="G7" s="195" t="str">
        <f t="shared" si="0"/>
        <v>&lt;AwardConfig ID="10001" Desc="普通60%dailyGoal宝箱" &gt;</v>
      </c>
    </row>
    <row r="8" spans="1:7">
      <c r="A8" s="200">
        <v>2</v>
      </c>
      <c r="D8" s="195">
        <v>0.5</v>
      </c>
      <c r="G8" s="195" t="str">
        <f t="shared" si="0"/>
        <v xml:space="preserve">  &lt;Coin Percent="0.5" /&gt;</v>
      </c>
    </row>
    <row r="9" spans="1:7">
      <c r="A9" s="200">
        <v>3</v>
      </c>
      <c r="D9" s="195">
        <v>7.0000000000000007E-2</v>
      </c>
      <c r="E9" s="195" t="s">
        <v>2454</v>
      </c>
      <c r="G9" s="195" t="str">
        <f t="shared" si="0"/>
        <v xml:space="preserve">  &lt;Prop Percent="0.07" Source="Expression" List="" /&gt;</v>
      </c>
    </row>
    <row r="10" spans="1:7">
      <c r="A10" s="200">
        <v>3</v>
      </c>
      <c r="D10" s="195">
        <v>0.43</v>
      </c>
      <c r="E10" s="195" t="s">
        <v>2651</v>
      </c>
      <c r="G10" s="195" t="str">
        <f t="shared" si="0"/>
        <v xml:space="preserve">  &lt;Prop Percent="0.43" Source="Food,Expression" List="" /&gt;</v>
      </c>
    </row>
    <row r="11" spans="1:7">
      <c r="A11" s="200">
        <v>9</v>
      </c>
      <c r="G11" s="195" t="str">
        <f t="shared" si="0"/>
        <v>&lt;/AwardConfig&gt;</v>
      </c>
    </row>
    <row r="12" spans="1:7">
      <c r="A12" s="200">
        <v>1</v>
      </c>
      <c r="B12" s="197">
        <v>10002</v>
      </c>
      <c r="C12" s="195" t="s">
        <v>2130</v>
      </c>
      <c r="G12" s="195" t="str">
        <f t="shared" si="0"/>
        <v>&lt;AwardConfig ID="10002" Desc="普通100%dailyGoal宝箱" &gt;</v>
      </c>
    </row>
    <row r="13" spans="1:7">
      <c r="A13" s="200">
        <v>2</v>
      </c>
      <c r="D13" s="195">
        <v>0.4</v>
      </c>
      <c r="G13" s="195" t="str">
        <f t="shared" si="0"/>
        <v xml:space="preserve">  &lt;Coin Percent="0.4" /&gt;</v>
      </c>
    </row>
    <row r="14" spans="1:7">
      <c r="A14" s="200">
        <v>3</v>
      </c>
      <c r="D14" s="195">
        <v>0.15</v>
      </c>
      <c r="E14" s="195" t="s">
        <v>2513</v>
      </c>
      <c r="G14" s="195" t="str">
        <f t="shared" si="0"/>
        <v xml:space="preserve">  &lt;Prop Percent="0.15" Source="Expression" List="" /&gt;</v>
      </c>
    </row>
    <row r="15" spans="1:7">
      <c r="A15" s="200">
        <v>3</v>
      </c>
      <c r="D15" s="195">
        <v>0.45</v>
      </c>
      <c r="E15" s="195" t="s">
        <v>2650</v>
      </c>
      <c r="G15" s="195" t="str">
        <f t="shared" si="0"/>
        <v xml:space="preserve">  &lt;Prop Percent="0.45" Source="Food,Expression,Plant" List="" /&gt;</v>
      </c>
    </row>
    <row r="16" spans="1:7">
      <c r="A16" s="200">
        <v>9</v>
      </c>
      <c r="G16" s="195" t="str">
        <f t="shared" si="0"/>
        <v>&lt;/AwardConfig&gt;</v>
      </c>
    </row>
    <row r="17" spans="1:7">
      <c r="A17" s="200">
        <v>1</v>
      </c>
      <c r="B17" s="197">
        <v>10003</v>
      </c>
      <c r="C17" s="195" t="s">
        <v>2519</v>
      </c>
      <c r="G17" s="195" t="str">
        <f t="shared" si="0"/>
        <v>&lt;AwardConfig ID="10003" Desc="随机全部食物的规则" &gt;</v>
      </c>
    </row>
    <row r="18" spans="1:7">
      <c r="A18" s="200">
        <v>3</v>
      </c>
      <c r="D18" s="198">
        <v>0</v>
      </c>
      <c r="E18" s="195" t="s">
        <v>2514</v>
      </c>
      <c r="F18" s="196" t="s">
        <v>2515</v>
      </c>
      <c r="G18" s="195" t="str">
        <f t="shared" si="0"/>
        <v xml:space="preserve">  &lt;Prop Percent="0" Source="Food" List="all" /&gt;</v>
      </c>
    </row>
    <row r="19" spans="1:7">
      <c r="A19" s="200">
        <v>9</v>
      </c>
      <c r="D19" s="199"/>
      <c r="G19" s="195" t="str">
        <f t="shared" si="0"/>
        <v>&lt;/AwardConfig&gt;</v>
      </c>
    </row>
    <row r="20" spans="1:7">
      <c r="A20" s="200">
        <v>1</v>
      </c>
      <c r="B20" s="197">
        <v>10004</v>
      </c>
      <c r="C20" s="195" t="s">
        <v>2520</v>
      </c>
      <c r="D20" s="199"/>
      <c r="G20" s="195" t="str">
        <f t="shared" si="0"/>
        <v>&lt;AwardConfig ID="10004" Desc="随机全部表情的规则" &gt;</v>
      </c>
    </row>
    <row r="21" spans="1:7">
      <c r="A21" s="200">
        <v>3</v>
      </c>
      <c r="D21" s="198">
        <v>0</v>
      </c>
      <c r="E21" s="195" t="s">
        <v>2516</v>
      </c>
      <c r="F21" s="196" t="s">
        <v>2515</v>
      </c>
      <c r="G21" s="195" t="str">
        <f t="shared" si="0"/>
        <v xml:space="preserve">  &lt;Prop Percent="0" Source="Expression" List="all" /&gt;</v>
      </c>
    </row>
    <row r="22" spans="1:7">
      <c r="A22" s="200">
        <v>9</v>
      </c>
      <c r="G22" s="195" t="str">
        <f t="shared" si="0"/>
        <v>&lt;/AwardConfig&gt;</v>
      </c>
    </row>
    <row r="23" spans="1:7">
      <c r="A23" s="200">
        <v>1</v>
      </c>
      <c r="B23" s="197">
        <v>10005</v>
      </c>
      <c r="C23" s="195" t="s">
        <v>2521</v>
      </c>
      <c r="D23" s="199"/>
      <c r="G23" s="195" t="str">
        <f t="shared" si="0"/>
        <v>&lt;AwardConfig ID="10005" Desc="随机指定表情的规则" &gt;</v>
      </c>
    </row>
    <row r="24" spans="1:7">
      <c r="A24" s="200">
        <v>3</v>
      </c>
      <c r="D24" s="198">
        <v>0</v>
      </c>
      <c r="E24" s="195" t="s">
        <v>2516</v>
      </c>
      <c r="F24" s="196" t="s">
        <v>2517</v>
      </c>
      <c r="G24" s="195" t="str">
        <f t="shared" si="0"/>
        <v xml:space="preserve">  &lt;Prop Percent="0" Source="Expression" List="70003,70004,70005,70006" /&gt;</v>
      </c>
    </row>
    <row r="25" spans="1:7">
      <c r="A25" s="200">
        <v>9</v>
      </c>
      <c r="G25" s="195" t="str">
        <f t="shared" si="0"/>
        <v>&lt;/AwardConfig&gt;</v>
      </c>
    </row>
    <row r="26" spans="1:7">
      <c r="A26" s="200">
        <v>1</v>
      </c>
      <c r="B26" s="197">
        <v>10006</v>
      </c>
      <c r="C26" s="195" t="s">
        <v>2640</v>
      </c>
      <c r="G26" s="195" t="str">
        <f t="shared" si="0"/>
        <v>&lt;AwardConfig ID="10006" Desc="只奖励金币的规则" &gt;</v>
      </c>
    </row>
    <row r="27" spans="1:7">
      <c r="A27" s="200">
        <v>2</v>
      </c>
      <c r="D27" s="195">
        <v>1</v>
      </c>
      <c r="G27" s="195" t="str">
        <f t="shared" si="0"/>
        <v xml:space="preserve">  &lt;Coin Percent="1" /&gt;</v>
      </c>
    </row>
    <row r="28" spans="1:7">
      <c r="A28" s="200">
        <v>9</v>
      </c>
      <c r="G28" s="195" t="str">
        <f t="shared" si="0"/>
        <v>&lt;/AwardConfig&gt;</v>
      </c>
    </row>
  </sheetData>
  <phoneticPr fontId="16" type="noConversion"/>
  <conditionalFormatting sqref="A1:G1048576">
    <cfRule type="containsText" dxfId="13" priority="13" operator="containsText" text="&lt;!--">
      <formula>NOT(ISERROR(SEARCH("&lt;!--",A1)))</formula>
    </cfRule>
    <cfRule type="expression" dxfId="12" priority="14">
      <formula>MOD(ROW(),2)=0</formula>
    </cfRule>
    <cfRule type="expression" dxfId="11" priority="15">
      <formula>MOD(ROW(),2)=1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6" enableFormatConditionsCalculation="0"/>
  <dimension ref="A1:H537"/>
  <sheetViews>
    <sheetView tabSelected="1" zoomScale="90" zoomScaleNormal="90" workbookViewId="0">
      <pane xSplit="4" ySplit="1" topLeftCell="E450" activePane="bottomRight" state="frozen"/>
      <selection pane="topRight" activeCell="E1" sqref="E1"/>
      <selection pane="bottomLeft" activeCell="A2" sqref="A2"/>
      <selection pane="bottomRight" activeCell="H464" sqref="H464"/>
    </sheetView>
  </sheetViews>
  <sheetFormatPr defaultColWidth="8.875" defaultRowHeight="13.5"/>
  <cols>
    <col min="1" max="1" width="5.125" style="137" customWidth="1"/>
    <col min="2" max="2" width="13.375" style="2" customWidth="1"/>
    <col min="3" max="3" width="18.625" style="3" customWidth="1"/>
    <col min="4" max="4" width="25.875" style="3" customWidth="1"/>
    <col min="5" max="5" width="9" style="3" bestFit="1" customWidth="1"/>
    <col min="6" max="6" width="30.125" style="3" customWidth="1"/>
    <col min="7" max="7" width="9" style="1" bestFit="1" customWidth="1"/>
    <col min="8" max="8" width="54.875" style="3" customWidth="1"/>
  </cols>
  <sheetData>
    <row r="1" spans="1:8">
      <c r="A1" s="130" t="s">
        <v>1480</v>
      </c>
      <c r="B1" s="5" t="s">
        <v>2150</v>
      </c>
      <c r="C1" s="6" t="s">
        <v>2151</v>
      </c>
      <c r="D1" s="6" t="s">
        <v>2152</v>
      </c>
      <c r="E1" s="6" t="s">
        <v>2153</v>
      </c>
      <c r="F1" s="6" t="s">
        <v>2154</v>
      </c>
      <c r="G1" s="5" t="s">
        <v>2145</v>
      </c>
      <c r="H1" s="6" t="s">
        <v>13</v>
      </c>
    </row>
    <row r="2" spans="1:8">
      <c r="A2" s="131"/>
      <c r="B2" s="8" t="s">
        <v>2155</v>
      </c>
      <c r="C2" s="7" t="s">
        <v>1482</v>
      </c>
      <c r="D2" s="7" t="s">
        <v>2156</v>
      </c>
      <c r="E2" s="7" t="s">
        <v>2157</v>
      </c>
      <c r="F2" s="7" t="s">
        <v>2158</v>
      </c>
      <c r="G2" s="8" t="s">
        <v>2159</v>
      </c>
      <c r="H2" s="7"/>
    </row>
    <row r="3" spans="1:8" s="135" customFormat="1">
      <c r="A3" s="132">
        <v>1</v>
      </c>
      <c r="B3" s="133" t="s">
        <v>2160</v>
      </c>
      <c r="C3" s="133" t="s">
        <v>2161</v>
      </c>
      <c r="D3" s="133"/>
      <c r="E3" s="133"/>
      <c r="F3" s="133"/>
      <c r="G3" s="134"/>
      <c r="H3" s="3" t="str">
        <f>IF(A3=1,"&lt;Module Name="""&amp;B3&amp;""" Desc="""&amp;C3&amp;"""&gt;",IF(A3=2,"  &lt;File Name="""&amp;D3&amp;""" Path="""&amp;F3&amp;D3&amp;""" Type="""&amp;E3&amp;""" Enable="""&amp;G3&amp;""" /&gt;",IF(A3=3,"&lt;/Module&gt;","")))</f>
        <v>&lt;Module Name="PetDress" Desc="换装页"&gt;</v>
      </c>
    </row>
    <row r="4" spans="1:8">
      <c r="A4" s="136">
        <v>2</v>
      </c>
      <c r="B4" s="3"/>
      <c r="D4" s="3" t="s">
        <v>2162</v>
      </c>
      <c r="E4" s="3" t="s">
        <v>2163</v>
      </c>
      <c r="F4" s="3" t="s">
        <v>2164</v>
      </c>
      <c r="G4" s="1">
        <v>1</v>
      </c>
      <c r="H4" s="3" t="str">
        <f t="shared" ref="H4:H67" si="0">IF(A4=1,"&lt;Module Name="""&amp;B4&amp;""" Desc="""&amp;C4&amp;"""&gt;",IF(A4=2,"  &lt;File Name="""&amp;D4&amp;""" Path="""&amp;F4&amp;D4&amp;""" Type="""&amp;E4&amp;""" Enable="""&amp;G4&amp;""" /&gt;",IF(A4=3,"&lt;/Module&gt;","")))</f>
        <v xml:space="preserve">  &lt;File Name="cash" Path="PetDress/View/cash" Type="Image" Enable="1" /&gt;</v>
      </c>
    </row>
    <row r="5" spans="1:8">
      <c r="A5" s="136">
        <v>2</v>
      </c>
      <c r="B5" s="3"/>
      <c r="D5" s="3" t="s">
        <v>2165</v>
      </c>
      <c r="E5" s="3" t="s">
        <v>2163</v>
      </c>
      <c r="F5" s="3" t="s">
        <v>2164</v>
      </c>
      <c r="G5" s="1">
        <v>1</v>
      </c>
      <c r="H5" s="3" t="str">
        <f t="shared" si="0"/>
        <v xml:space="preserve">  &lt;File Name="check" Path="PetDress/View/check" Type="Image" Enable="1" /&gt;</v>
      </c>
    </row>
    <row r="6" spans="1:8">
      <c r="A6" s="136">
        <v>2</v>
      </c>
      <c r="B6" s="3"/>
      <c r="D6" s="3" t="s">
        <v>2166</v>
      </c>
      <c r="E6" s="3" t="s">
        <v>2163</v>
      </c>
      <c r="F6" s="3" t="s">
        <v>2164</v>
      </c>
      <c r="G6" s="1">
        <v>1</v>
      </c>
      <c r="H6" s="3" t="str">
        <f t="shared" si="0"/>
        <v xml:space="preserve">  &lt;File Name="clock" Path="PetDress/View/clock" Type="Image" Enable="1" /&gt;</v>
      </c>
    </row>
    <row r="7" spans="1:8">
      <c r="A7" s="136">
        <v>2</v>
      </c>
      <c r="B7" s="3"/>
      <c r="D7" s="3" t="s">
        <v>2167</v>
      </c>
      <c r="E7" s="3" t="s">
        <v>2163</v>
      </c>
      <c r="F7" s="3" t="s">
        <v>2164</v>
      </c>
      <c r="G7" s="1">
        <v>1</v>
      </c>
      <c r="H7" s="3" t="str">
        <f t="shared" si="0"/>
        <v xml:space="preserve">  &lt;File Name="code_bg" Path="PetDress/View/code_bg" Type="Image" Enable="1" /&gt;</v>
      </c>
    </row>
    <row r="8" spans="1:8">
      <c r="A8" s="136">
        <v>2</v>
      </c>
      <c r="B8" s="3"/>
      <c r="D8" s="3" t="s">
        <v>1255</v>
      </c>
      <c r="E8" s="3" t="s">
        <v>2163</v>
      </c>
      <c r="F8" s="3" t="s">
        <v>2164</v>
      </c>
      <c r="G8" s="1">
        <v>1</v>
      </c>
      <c r="H8" s="3" t="str">
        <f t="shared" si="0"/>
        <v xml:space="preserve">  &lt;File Name="coin" Path="PetDress/View/coin" Type="Image" Enable="1" /&gt;</v>
      </c>
    </row>
    <row r="9" spans="1:8">
      <c r="A9" s="136">
        <v>2</v>
      </c>
      <c r="B9" s="3"/>
      <c r="D9" s="3" t="s">
        <v>2168</v>
      </c>
      <c r="E9" s="3" t="s">
        <v>2163</v>
      </c>
      <c r="F9" s="3" t="s">
        <v>2164</v>
      </c>
      <c r="G9" s="1">
        <v>1</v>
      </c>
      <c r="H9" s="3" t="str">
        <f t="shared" si="0"/>
        <v xml:space="preserve">  &lt;File Name="coin_bg" Path="PetDress/View/coin_bg" Type="Image" Enable="1" /&gt;</v>
      </c>
    </row>
    <row r="10" spans="1:8">
      <c r="A10" s="136">
        <v>2</v>
      </c>
      <c r="B10" s="3"/>
      <c r="D10" s="3" t="s">
        <v>2169</v>
      </c>
      <c r="E10" s="3" t="s">
        <v>2163</v>
      </c>
      <c r="F10" s="3" t="s">
        <v>2164</v>
      </c>
      <c r="G10" s="1">
        <v>1</v>
      </c>
      <c r="H10" s="3" t="str">
        <f t="shared" si="0"/>
        <v xml:space="preserve">  &lt;File Name="default_pet" Path="PetDress/View/default_pet" Type="Image" Enable="1" /&gt;</v>
      </c>
    </row>
    <row r="11" spans="1:8">
      <c r="A11" s="136">
        <v>2</v>
      </c>
      <c r="B11" s="3"/>
      <c r="D11" s="3" t="s">
        <v>2170</v>
      </c>
      <c r="E11" s="3" t="s">
        <v>2163</v>
      </c>
      <c r="F11" s="3" t="s">
        <v>2164</v>
      </c>
      <c r="G11" s="1">
        <v>1</v>
      </c>
      <c r="H11" s="3" t="str">
        <f t="shared" si="0"/>
        <v xml:space="preserve">  &lt;File Name="disable" Path="PetDress/View/disable" Type="Image" Enable="1" /&gt;</v>
      </c>
    </row>
    <row r="12" spans="1:8">
      <c r="A12" s="136">
        <v>2</v>
      </c>
      <c r="B12" s="3"/>
      <c r="D12" s="3" t="s">
        <v>2171</v>
      </c>
      <c r="E12" s="3" t="s">
        <v>2163</v>
      </c>
      <c r="F12" s="3" t="s">
        <v>2164</v>
      </c>
      <c r="G12" s="1">
        <v>1</v>
      </c>
      <c r="H12" s="3" t="str">
        <f t="shared" si="0"/>
        <v xml:space="preserve">  &lt;File Name="disable_big" Path="PetDress/View/disable_big" Type="Image" Enable="1" /&gt;</v>
      </c>
    </row>
    <row r="13" spans="1:8">
      <c r="A13" s="136">
        <v>2</v>
      </c>
      <c r="B13" s="3"/>
      <c r="D13" s="3" t="s">
        <v>2172</v>
      </c>
      <c r="E13" s="3" t="s">
        <v>2163</v>
      </c>
      <c r="F13" s="3" t="s">
        <v>2164</v>
      </c>
      <c r="G13" s="1">
        <v>1</v>
      </c>
      <c r="H13" s="3" t="str">
        <f t="shared" si="0"/>
        <v xml:space="preserve">  &lt;File Name="icon_disable" Path="PetDress/View/icon_disable" Type="Image" Enable="1" /&gt;</v>
      </c>
    </row>
    <row r="14" spans="1:8">
      <c r="A14" s="136">
        <v>2</v>
      </c>
      <c r="B14" s="3"/>
      <c r="D14" s="3" t="s">
        <v>2173</v>
      </c>
      <c r="E14" s="3" t="s">
        <v>2174</v>
      </c>
      <c r="F14" s="3" t="s">
        <v>2175</v>
      </c>
      <c r="G14" s="1">
        <v>1</v>
      </c>
      <c r="H14" s="3" t="str">
        <f t="shared" si="0"/>
        <v xml:space="preserve">  &lt;File Name="limited_CHS" Path="PetDress/View/limited_CHS" Type="Image" Enable="1" /&gt;</v>
      </c>
    </row>
    <row r="15" spans="1:8">
      <c r="A15" s="136">
        <v>2</v>
      </c>
      <c r="B15" s="3"/>
      <c r="D15" s="3" t="s">
        <v>2176</v>
      </c>
      <c r="E15" s="3" t="s">
        <v>2174</v>
      </c>
      <c r="F15" s="3" t="s">
        <v>2175</v>
      </c>
      <c r="G15" s="1">
        <v>1</v>
      </c>
      <c r="H15" s="3" t="str">
        <f t="shared" si="0"/>
        <v xml:space="preserve">  &lt;File Name="limited_CHT" Path="PetDress/View/limited_CHT" Type="Image" Enable="1" /&gt;</v>
      </c>
    </row>
    <row r="16" spans="1:8">
      <c r="A16" s="136">
        <v>2</v>
      </c>
      <c r="B16" s="3"/>
      <c r="D16" s="3" t="s">
        <v>2177</v>
      </c>
      <c r="E16" s="3" t="s">
        <v>2174</v>
      </c>
      <c r="F16" s="3" t="s">
        <v>2175</v>
      </c>
      <c r="G16" s="1">
        <v>1</v>
      </c>
      <c r="H16" s="3" t="str">
        <f t="shared" si="0"/>
        <v xml:space="preserve">  &lt;File Name="limited_EN" Path="PetDress/View/limited_EN" Type="Image" Enable="1" /&gt;</v>
      </c>
    </row>
    <row r="17" spans="1:8">
      <c r="A17" s="137">
        <v>2</v>
      </c>
      <c r="B17" s="3"/>
      <c r="D17" s="3" t="s">
        <v>2178</v>
      </c>
      <c r="E17" s="3" t="s">
        <v>2174</v>
      </c>
      <c r="F17" s="3" t="s">
        <v>2175</v>
      </c>
      <c r="G17" s="1">
        <v>1</v>
      </c>
      <c r="H17" s="3" t="str">
        <f t="shared" si="0"/>
        <v xml:space="preserve">  &lt;File Name="limited_JP" Path="PetDress/View/limited_JP" Type="Image" Enable="1" /&gt;</v>
      </c>
    </row>
    <row r="18" spans="1:8">
      <c r="A18" s="137">
        <v>2</v>
      </c>
      <c r="B18" s="3"/>
      <c r="D18" s="3" t="s">
        <v>2179</v>
      </c>
      <c r="E18" s="3" t="s">
        <v>2174</v>
      </c>
      <c r="F18" s="3" t="s">
        <v>2175</v>
      </c>
      <c r="G18" s="1">
        <v>1</v>
      </c>
      <c r="H18" s="3" t="str">
        <f t="shared" si="0"/>
        <v xml:space="preserve">  &lt;File Name="lock_bg" Path="PetDress/View/lock_bg" Type="Image" Enable="1" /&gt;</v>
      </c>
    </row>
    <row r="19" spans="1:8">
      <c r="A19" s="137">
        <v>2</v>
      </c>
      <c r="B19" s="3"/>
      <c r="D19" s="3" t="s">
        <v>2180</v>
      </c>
      <c r="E19" s="3" t="s">
        <v>2174</v>
      </c>
      <c r="F19" s="3" t="s">
        <v>2175</v>
      </c>
      <c r="G19" s="1">
        <v>1</v>
      </c>
      <c r="H19" s="3" t="str">
        <f t="shared" si="0"/>
        <v xml:space="preserve">  &lt;File Name="needcoin" Path="PetDress/View/needcoin" Type="Image" Enable="1" /&gt;</v>
      </c>
    </row>
    <row r="20" spans="1:8">
      <c r="A20" s="137">
        <v>2</v>
      </c>
      <c r="B20" s="3"/>
      <c r="D20" s="3" t="s">
        <v>2181</v>
      </c>
      <c r="E20" s="3" t="s">
        <v>2174</v>
      </c>
      <c r="F20" s="3" t="s">
        <v>2175</v>
      </c>
      <c r="G20" s="1">
        <v>1</v>
      </c>
      <c r="H20" s="3" t="str">
        <f t="shared" si="0"/>
        <v xml:space="preserve">  &lt;File Name="net_no" Path="PetDress/View/net_no" Type="Image" Enable="1" /&gt;</v>
      </c>
    </row>
    <row r="21" spans="1:8">
      <c r="A21" s="137">
        <v>2</v>
      </c>
      <c r="B21" s="3"/>
      <c r="D21" s="3" t="s">
        <v>2182</v>
      </c>
      <c r="E21" s="3" t="s">
        <v>2174</v>
      </c>
      <c r="F21" s="3" t="s">
        <v>2175</v>
      </c>
      <c r="G21" s="1">
        <v>1</v>
      </c>
      <c r="H21" s="3" t="str">
        <f t="shared" si="0"/>
        <v xml:space="preserve">  &lt;File Name="nocoin" Path="PetDress/View/nocoin" Type="Image" Enable="1" /&gt;</v>
      </c>
    </row>
    <row r="22" spans="1:8">
      <c r="A22" s="137">
        <v>2</v>
      </c>
      <c r="B22" s="3"/>
      <c r="D22" s="3" t="s">
        <v>2183</v>
      </c>
      <c r="E22" s="3" t="s">
        <v>2174</v>
      </c>
      <c r="F22" s="3" t="s">
        <v>2175</v>
      </c>
      <c r="G22" s="1">
        <v>1</v>
      </c>
      <c r="H22" s="3" t="str">
        <f t="shared" si="0"/>
        <v xml:space="preserve">  &lt;File Name="nonpayment" Path="PetDress/View/nonpayment" Type="Image" Enable="1" /&gt;</v>
      </c>
    </row>
    <row r="23" spans="1:8">
      <c r="A23" s="137">
        <v>2</v>
      </c>
      <c r="B23" s="3"/>
      <c r="D23" s="3" t="s">
        <v>2184</v>
      </c>
      <c r="E23" s="3" t="s">
        <v>2174</v>
      </c>
      <c r="F23" s="3" t="s">
        <v>2175</v>
      </c>
      <c r="G23" s="1">
        <v>1</v>
      </c>
      <c r="H23" s="3" t="str">
        <f t="shared" si="0"/>
        <v xml:space="preserve">  &lt;File Name="phone_pay" Path="PetDress/View/phone_pay" Type="Image" Enable="1" /&gt;</v>
      </c>
    </row>
    <row r="24" spans="1:8">
      <c r="A24" s="137">
        <v>2</v>
      </c>
      <c r="D24" s="3" t="s">
        <v>2185</v>
      </c>
      <c r="E24" s="3" t="s">
        <v>2174</v>
      </c>
      <c r="F24" s="3" t="s">
        <v>2175</v>
      </c>
      <c r="G24" s="1">
        <v>1</v>
      </c>
      <c r="H24" s="3" t="str">
        <f t="shared" si="0"/>
        <v xml:space="preserve">  &lt;File Name="red_dot" Path="PetDress/View/red_dot" Type="Image" Enable="1" /&gt;</v>
      </c>
    </row>
    <row r="25" spans="1:8">
      <c r="A25" s="137">
        <v>2</v>
      </c>
      <c r="D25" s="3" t="s">
        <v>2186</v>
      </c>
      <c r="E25" s="3" t="s">
        <v>2174</v>
      </c>
      <c r="F25" s="3" t="s">
        <v>2175</v>
      </c>
      <c r="G25" s="1">
        <v>1</v>
      </c>
      <c r="H25" s="3" t="str">
        <f t="shared" si="0"/>
        <v xml:space="preserve">  &lt;File Name="sea_small" Path="PetDress/View/sea_small" Type="Image" Enable="1" /&gt;</v>
      </c>
    </row>
    <row r="26" spans="1:8">
      <c r="A26" s="137">
        <v>2</v>
      </c>
      <c r="D26" s="3" t="s">
        <v>2187</v>
      </c>
      <c r="E26" s="3" t="s">
        <v>2174</v>
      </c>
      <c r="F26" s="3" t="s">
        <v>2175</v>
      </c>
      <c r="G26" s="1">
        <v>1</v>
      </c>
      <c r="H26" s="3" t="str">
        <f t="shared" si="0"/>
        <v xml:space="preserve">  &lt;File Name="special_label_activity 1" Path="PetDress/View/special_label_activity 1" Type="Image" Enable="1" /&gt;</v>
      </c>
    </row>
    <row r="27" spans="1:8">
      <c r="A27" s="137">
        <v>2</v>
      </c>
      <c r="D27" s="3" t="s">
        <v>2188</v>
      </c>
      <c r="E27" s="3" t="s">
        <v>2174</v>
      </c>
      <c r="F27" s="3" t="s">
        <v>2175</v>
      </c>
      <c r="G27" s="1">
        <v>1</v>
      </c>
      <c r="H27" s="3" t="str">
        <f t="shared" si="0"/>
        <v xml:space="preserve">  &lt;File Name="Tips_bg" Path="PetDress/View/Tips_bg" Type="Image" Enable="1" /&gt;</v>
      </c>
    </row>
    <row r="28" spans="1:8">
      <c r="A28" s="137">
        <v>2</v>
      </c>
      <c r="D28" s="3" t="s">
        <v>2189</v>
      </c>
      <c r="E28" s="3" t="s">
        <v>2174</v>
      </c>
      <c r="F28" s="3" t="s">
        <v>2175</v>
      </c>
      <c r="G28" s="1">
        <v>1</v>
      </c>
      <c r="H28" s="3" t="str">
        <f t="shared" si="0"/>
        <v xml:space="preserve">  &lt;File Name="title_have" Path="PetDress/View/title_have" Type="Image" Enable="1" /&gt;</v>
      </c>
    </row>
    <row r="29" spans="1:8">
      <c r="A29" s="137">
        <v>2</v>
      </c>
      <c r="D29" s="3" t="s">
        <v>2190</v>
      </c>
      <c r="E29" s="3" t="s">
        <v>2174</v>
      </c>
      <c r="F29" s="3" t="s">
        <v>2175</v>
      </c>
      <c r="G29" s="1">
        <v>1</v>
      </c>
      <c r="H29" s="3" t="str">
        <f t="shared" si="0"/>
        <v xml:space="preserve">  &lt;File Name="Unlock_bg" Path="PetDress/View/Unlock_bg" Type="Image" Enable="1" /&gt;</v>
      </c>
    </row>
    <row r="30" spans="1:8">
      <c r="A30" s="137">
        <v>2</v>
      </c>
      <c r="D30" s="3" t="s">
        <v>2191</v>
      </c>
      <c r="E30" s="3" t="s">
        <v>2174</v>
      </c>
      <c r="F30" s="3" t="s">
        <v>2175</v>
      </c>
      <c r="G30" s="1">
        <v>1</v>
      </c>
      <c r="H30" s="3" t="str">
        <f t="shared" si="0"/>
        <v xml:space="preserve">  &lt;File Name="wardrobe_bg" Path="PetDress/View/wardrobe_bg" Type="Image" Enable="1" /&gt;</v>
      </c>
    </row>
    <row r="31" spans="1:8">
      <c r="A31" s="137">
        <v>2</v>
      </c>
      <c r="D31" s="3" t="s">
        <v>2192</v>
      </c>
      <c r="E31" s="3" t="s">
        <v>2174</v>
      </c>
      <c r="F31" s="3" t="s">
        <v>2193</v>
      </c>
      <c r="G31" s="1">
        <v>1</v>
      </c>
      <c r="H31" s="3" t="str">
        <f t="shared" si="0"/>
        <v xml:space="preserve">  &lt;File Name="acc_big" Path="PetDress/Types/acc_big" Type="Image" Enable="1" /&gt;</v>
      </c>
    </row>
    <row r="32" spans="1:8">
      <c r="A32" s="137">
        <v>2</v>
      </c>
      <c r="D32" s="3" t="s">
        <v>2194</v>
      </c>
      <c r="E32" s="3" t="s">
        <v>2174</v>
      </c>
      <c r="F32" s="3" t="s">
        <v>2193</v>
      </c>
      <c r="G32" s="1">
        <v>1</v>
      </c>
      <c r="H32" s="3" t="str">
        <f t="shared" si="0"/>
        <v xml:space="preserve">  &lt;File Name="acc_small" Path="PetDress/Types/acc_small" Type="Image" Enable="1" /&gt;</v>
      </c>
    </row>
    <row r="33" spans="1:8">
      <c r="A33" s="137">
        <v>2</v>
      </c>
      <c r="D33" s="3" t="s">
        <v>2195</v>
      </c>
      <c r="E33" s="3" t="s">
        <v>2174</v>
      </c>
      <c r="F33" s="3" t="s">
        <v>2193</v>
      </c>
      <c r="G33" s="1">
        <v>1</v>
      </c>
      <c r="H33" s="3" t="str">
        <f t="shared" si="0"/>
        <v xml:space="preserve">  &lt;File Name="board_left" Path="PetDress/Types/board_left" Type="Image" Enable="1" /&gt;</v>
      </c>
    </row>
    <row r="34" spans="1:8">
      <c r="A34" s="137">
        <v>2</v>
      </c>
      <c r="D34" s="3" t="s">
        <v>2196</v>
      </c>
      <c r="E34" s="3" t="s">
        <v>2174</v>
      </c>
      <c r="F34" s="3" t="s">
        <v>2193</v>
      </c>
      <c r="G34" s="1">
        <v>1</v>
      </c>
      <c r="H34" s="3" t="str">
        <f t="shared" si="0"/>
        <v xml:space="preserve">  &lt;File Name="board_left_light" Path="PetDress/Types/board_left_light" Type="Image" Enable="1" /&gt;</v>
      </c>
    </row>
    <row r="35" spans="1:8">
      <c r="A35" s="137">
        <v>2</v>
      </c>
      <c r="D35" s="3" t="s">
        <v>2197</v>
      </c>
      <c r="E35" s="3" t="s">
        <v>2174</v>
      </c>
      <c r="F35" s="3" t="s">
        <v>2193</v>
      </c>
      <c r="G35" s="1">
        <v>1</v>
      </c>
      <c r="H35" s="3" t="str">
        <f t="shared" si="0"/>
        <v xml:space="preserve">  &lt;File Name="elf_big" Path="PetDress/Types/elf_big" Type="Image" Enable="1" /&gt;</v>
      </c>
    </row>
    <row r="36" spans="1:8">
      <c r="A36" s="137">
        <v>2</v>
      </c>
      <c r="D36" s="3" t="s">
        <v>2198</v>
      </c>
      <c r="E36" s="3" t="s">
        <v>2174</v>
      </c>
      <c r="F36" s="3" t="s">
        <v>2193</v>
      </c>
      <c r="G36" s="1">
        <v>1</v>
      </c>
      <c r="H36" s="3" t="str">
        <f t="shared" si="0"/>
        <v xml:space="preserve">  &lt;File Name="elf_small" Path="PetDress/Types/elf_small" Type="Image" Enable="1" /&gt;</v>
      </c>
    </row>
    <row r="37" spans="1:8">
      <c r="A37" s="137">
        <v>2</v>
      </c>
      <c r="D37" s="3" t="s">
        <v>2199</v>
      </c>
      <c r="E37" s="3" t="s">
        <v>2174</v>
      </c>
      <c r="F37" s="3" t="s">
        <v>2193</v>
      </c>
      <c r="G37" s="1">
        <v>1</v>
      </c>
      <c r="H37" s="3" t="str">
        <f t="shared" si="0"/>
        <v xml:space="preserve">  &lt;File Name="return_big" Path="PetDress/Types/return_big" Type="Image" Enable="1" /&gt;</v>
      </c>
    </row>
    <row r="38" spans="1:8">
      <c r="A38" s="137">
        <v>2</v>
      </c>
      <c r="D38" s="3" t="s">
        <v>2200</v>
      </c>
      <c r="E38" s="3" t="s">
        <v>2174</v>
      </c>
      <c r="F38" s="3" t="s">
        <v>2193</v>
      </c>
      <c r="G38" s="1">
        <v>1</v>
      </c>
      <c r="H38" s="3" t="str">
        <f t="shared" si="0"/>
        <v xml:space="preserve">  &lt;File Name="return_small" Path="PetDress/Types/return_small" Type="Image" Enable="1" /&gt;</v>
      </c>
    </row>
    <row r="39" spans="1:8">
      <c r="A39" s="137">
        <v>2</v>
      </c>
      <c r="D39" s="3" t="s">
        <v>2201</v>
      </c>
      <c r="E39" s="3" t="s">
        <v>2174</v>
      </c>
      <c r="F39" s="3" t="s">
        <v>2193</v>
      </c>
      <c r="G39" s="1">
        <v>1</v>
      </c>
      <c r="H39" s="3" t="str">
        <f t="shared" si="0"/>
        <v xml:space="preserve">  &lt;File Name="suit_big" Path="PetDress/Types/suit_big" Type="Image" Enable="1" /&gt;</v>
      </c>
    </row>
    <row r="40" spans="1:8">
      <c r="A40" s="137">
        <v>2</v>
      </c>
      <c r="D40" s="3" t="s">
        <v>2202</v>
      </c>
      <c r="E40" s="3" t="s">
        <v>2174</v>
      </c>
      <c r="F40" s="3" t="s">
        <v>2193</v>
      </c>
      <c r="G40" s="1">
        <v>1</v>
      </c>
      <c r="H40" s="3" t="str">
        <f t="shared" si="0"/>
        <v xml:space="preserve">  &lt;File Name="suit_small" Path="PetDress/Types/suit_small" Type="Image" Enable="1" /&gt;</v>
      </c>
    </row>
    <row r="41" spans="1:8">
      <c r="A41" s="137">
        <v>2</v>
      </c>
      <c r="D41" s="3" t="s">
        <v>2203</v>
      </c>
      <c r="E41" s="3" t="s">
        <v>2174</v>
      </c>
      <c r="F41" s="3" t="s">
        <v>2204</v>
      </c>
      <c r="G41" s="1">
        <v>1</v>
      </c>
      <c r="H41" s="3" t="str">
        <f t="shared" si="0"/>
        <v xml:space="preserve">  &lt;File Name="elf_down_Batman_big" Path="PetDress/Accessories/elf_down_Batman_big" Type="Image" Enable="1" /&gt;</v>
      </c>
    </row>
    <row r="42" spans="1:8">
      <c r="A42" s="137">
        <v>2</v>
      </c>
      <c r="D42" s="3" t="s">
        <v>2205</v>
      </c>
      <c r="E42" s="3" t="s">
        <v>2174</v>
      </c>
      <c r="F42" s="3" t="s">
        <v>2204</v>
      </c>
      <c r="G42" s="1">
        <v>1</v>
      </c>
      <c r="H42" s="3" t="str">
        <f t="shared" si="0"/>
        <v xml:space="preserve">  &lt;File Name="elf_down_Batman_small" Path="PetDress/Accessories/elf_down_Batman_small" Type="Image" Enable="1" /&gt;</v>
      </c>
    </row>
    <row r="43" spans="1:8">
      <c r="A43" s="137">
        <v>2</v>
      </c>
      <c r="D43" s="3" t="s">
        <v>2206</v>
      </c>
      <c r="E43" s="3" t="s">
        <v>2174</v>
      </c>
      <c r="F43" s="3" t="s">
        <v>2204</v>
      </c>
      <c r="G43" s="1">
        <v>1</v>
      </c>
      <c r="H43" s="3" t="str">
        <f t="shared" si="0"/>
        <v xml:space="preserve">  &lt;File Name="elf_down_deer02_big" Path="PetDress/Accessories/elf_down_deer02_big" Type="Image" Enable="1" /&gt;</v>
      </c>
    </row>
    <row r="44" spans="1:8">
      <c r="A44" s="137">
        <v>2</v>
      </c>
      <c r="D44" s="3" t="s">
        <v>2207</v>
      </c>
      <c r="E44" s="3" t="s">
        <v>2174</v>
      </c>
      <c r="F44" s="3" t="s">
        <v>2204</v>
      </c>
      <c r="G44" s="1">
        <v>1</v>
      </c>
      <c r="H44" s="3" t="str">
        <f t="shared" si="0"/>
        <v xml:space="preserve">  &lt;File Name="elf_down_deer02_small" Path="PetDress/Accessories/elf_down_deer02_small" Type="Image" Enable="1" /&gt;</v>
      </c>
    </row>
    <row r="45" spans="1:8">
      <c r="A45" s="137">
        <v>2</v>
      </c>
      <c r="D45" s="3" t="s">
        <v>2208</v>
      </c>
      <c r="E45" s="3" t="s">
        <v>2174</v>
      </c>
      <c r="F45" s="3" t="s">
        <v>2204</v>
      </c>
      <c r="G45" s="1">
        <v>1</v>
      </c>
      <c r="H45" s="3" t="str">
        <f t="shared" si="0"/>
        <v xml:space="preserve">  &lt;File Name="elf_down_deer_big" Path="PetDress/Accessories/elf_down_deer_big" Type="Image" Enable="1" /&gt;</v>
      </c>
    </row>
    <row r="46" spans="1:8">
      <c r="A46" s="137">
        <v>2</v>
      </c>
      <c r="D46" s="3" t="s">
        <v>2209</v>
      </c>
      <c r="E46" s="3" t="s">
        <v>2174</v>
      </c>
      <c r="F46" s="3" t="s">
        <v>2204</v>
      </c>
      <c r="G46" s="1">
        <v>1</v>
      </c>
      <c r="H46" s="3" t="str">
        <f t="shared" si="0"/>
        <v xml:space="preserve">  &lt;File Name="elf_down_deer_small" Path="PetDress/Accessories/elf_down_deer_small" Type="Image" Enable="1" /&gt;</v>
      </c>
    </row>
    <row r="47" spans="1:8">
      <c r="A47" s="137">
        <v>2</v>
      </c>
      <c r="D47" s="3" t="s">
        <v>2210</v>
      </c>
      <c r="E47" s="3" t="s">
        <v>2174</v>
      </c>
      <c r="F47" s="3" t="s">
        <v>2204</v>
      </c>
      <c r="G47" s="1">
        <v>1</v>
      </c>
      <c r="H47" s="3" t="str">
        <f t="shared" si="0"/>
        <v xml:space="preserve">  &lt;File Name="elf_down_lmouse_big" Path="PetDress/Accessories/elf_down_lmouse_big" Type="Image" Enable="1" /&gt;</v>
      </c>
    </row>
    <row r="48" spans="1:8">
      <c r="A48" s="137">
        <v>2</v>
      </c>
      <c r="D48" s="3" t="s">
        <v>2211</v>
      </c>
      <c r="E48" s="3" t="s">
        <v>2174</v>
      </c>
      <c r="F48" s="3" t="s">
        <v>2204</v>
      </c>
      <c r="G48" s="1">
        <v>1</v>
      </c>
      <c r="H48" s="3" t="str">
        <f t="shared" si="0"/>
        <v xml:space="preserve">  &lt;File Name="elf_down_lmouse_small" Path="PetDress/Accessories/elf_down_lmouse_small" Type="Image" Enable="1" /&gt;</v>
      </c>
    </row>
    <row r="49" spans="1:8">
      <c r="A49" s="137">
        <v>2</v>
      </c>
      <c r="D49" s="3" t="s">
        <v>2212</v>
      </c>
      <c r="E49" s="3" t="s">
        <v>2174</v>
      </c>
      <c r="F49" s="3" t="s">
        <v>2204</v>
      </c>
      <c r="G49" s="1">
        <v>1</v>
      </c>
      <c r="H49" s="3" t="str">
        <f t="shared" si="0"/>
        <v xml:space="preserve">  &lt;File Name="elf_down_minions_big" Path="PetDress/Accessories/elf_down_minions_big" Type="Image" Enable="1" /&gt;</v>
      </c>
    </row>
    <row r="50" spans="1:8">
      <c r="A50" s="137">
        <v>2</v>
      </c>
      <c r="D50" s="3" t="s">
        <v>2213</v>
      </c>
      <c r="E50" s="3" t="s">
        <v>2174</v>
      </c>
      <c r="F50" s="3" t="s">
        <v>2204</v>
      </c>
      <c r="G50" s="1">
        <v>1</v>
      </c>
      <c r="H50" s="3" t="str">
        <f t="shared" si="0"/>
        <v xml:space="preserve">  &lt;File Name="elf_down_minions_small" Path="PetDress/Accessories/elf_down_minions_small" Type="Image" Enable="1" /&gt;</v>
      </c>
    </row>
    <row r="51" spans="1:8">
      <c r="A51" s="137">
        <v>2</v>
      </c>
      <c r="D51" s="3" t="s">
        <v>2214</v>
      </c>
      <c r="E51" s="3" t="s">
        <v>2174</v>
      </c>
      <c r="F51" s="3" t="s">
        <v>2204</v>
      </c>
      <c r="G51" s="1">
        <v>1</v>
      </c>
      <c r="H51" s="3" t="str">
        <f t="shared" si="0"/>
        <v xml:space="preserve">  &lt;File Name="elf_down_papercut_mice_big" Path="PetDress/Accessories/elf_down_papercut_mice_big" Type="Image" Enable="1" /&gt;</v>
      </c>
    </row>
    <row r="52" spans="1:8">
      <c r="A52" s="137">
        <v>2</v>
      </c>
      <c r="D52" s="3" t="s">
        <v>2215</v>
      </c>
      <c r="E52" s="3" t="s">
        <v>2174</v>
      </c>
      <c r="F52" s="3" t="s">
        <v>2204</v>
      </c>
      <c r="G52" s="1">
        <v>1</v>
      </c>
      <c r="H52" s="3" t="str">
        <f t="shared" si="0"/>
        <v xml:space="preserve">  &lt;File Name="elf_down_papercut_mice_small" Path="PetDress/Accessories/elf_down_papercut_mice_small" Type="Image" Enable="1" /&gt;</v>
      </c>
    </row>
    <row r="53" spans="1:8">
      <c r="A53" s="137">
        <v>2</v>
      </c>
      <c r="D53" s="3" t="s">
        <v>2216</v>
      </c>
      <c r="E53" s="3" t="s">
        <v>2174</v>
      </c>
      <c r="F53" s="3" t="s">
        <v>2204</v>
      </c>
      <c r="G53" s="1">
        <v>1</v>
      </c>
      <c r="H53" s="3" t="str">
        <f t="shared" si="0"/>
        <v xml:space="preserve">  &lt;File Name="elf_down_pumpkin_big" Path="PetDress/Accessories/elf_down_pumpkin_big" Type="Image" Enable="1" /&gt;</v>
      </c>
    </row>
    <row r="54" spans="1:8">
      <c r="A54" s="137">
        <v>2</v>
      </c>
      <c r="D54" s="3" t="s">
        <v>2217</v>
      </c>
      <c r="E54" s="3" t="s">
        <v>2174</v>
      </c>
      <c r="F54" s="3" t="s">
        <v>2204</v>
      </c>
      <c r="G54" s="1">
        <v>1</v>
      </c>
      <c r="H54" s="3" t="str">
        <f t="shared" si="0"/>
        <v xml:space="preserve">  &lt;File Name="elf_down_pumpkin_small" Path="PetDress/Accessories/elf_down_pumpkin_small" Type="Image" Enable="1" /&gt;</v>
      </c>
    </row>
    <row r="55" spans="1:8">
      <c r="A55" s="137">
        <v>2</v>
      </c>
      <c r="D55" s="3" t="s">
        <v>2218</v>
      </c>
      <c r="E55" s="3" t="s">
        <v>2174</v>
      </c>
      <c r="F55" s="3" t="s">
        <v>2204</v>
      </c>
      <c r="G55" s="1">
        <v>1</v>
      </c>
      <c r="H55" s="3" t="str">
        <f t="shared" si="0"/>
        <v xml:space="preserve">  &lt;File Name="elf_down_snowman02_big" Path="PetDress/Accessories/elf_down_snowman02_big" Type="Image" Enable="1" /&gt;</v>
      </c>
    </row>
    <row r="56" spans="1:8">
      <c r="A56" s="137">
        <v>2</v>
      </c>
      <c r="D56" s="3" t="s">
        <v>2219</v>
      </c>
      <c r="E56" s="3" t="s">
        <v>2174</v>
      </c>
      <c r="F56" s="3" t="s">
        <v>2204</v>
      </c>
      <c r="G56" s="1">
        <v>1</v>
      </c>
      <c r="H56" s="3" t="str">
        <f t="shared" si="0"/>
        <v xml:space="preserve">  &lt;File Name="elf_down_snowman02_small" Path="PetDress/Accessories/elf_down_snowman02_small" Type="Image" Enable="1" /&gt;</v>
      </c>
    </row>
    <row r="57" spans="1:8">
      <c r="A57" s="137">
        <v>2</v>
      </c>
      <c r="D57" s="3" t="s">
        <v>2220</v>
      </c>
      <c r="E57" s="3" t="s">
        <v>2174</v>
      </c>
      <c r="F57" s="3" t="s">
        <v>2204</v>
      </c>
      <c r="G57" s="1">
        <v>1</v>
      </c>
      <c r="H57" s="3" t="str">
        <f t="shared" si="0"/>
        <v xml:space="preserve">  &lt;File Name="elf_down_snowman03_big" Path="PetDress/Accessories/elf_down_snowman03_big" Type="Image" Enable="1" /&gt;</v>
      </c>
    </row>
    <row r="58" spans="1:8">
      <c r="A58" s="137">
        <v>2</v>
      </c>
      <c r="D58" s="3" t="s">
        <v>2221</v>
      </c>
      <c r="E58" s="3" t="s">
        <v>2174</v>
      </c>
      <c r="F58" s="3" t="s">
        <v>2204</v>
      </c>
      <c r="G58" s="1">
        <v>1</v>
      </c>
      <c r="H58" s="3" t="str">
        <f t="shared" si="0"/>
        <v xml:space="preserve">  &lt;File Name="elf_down_snowman03_small" Path="PetDress/Accessories/elf_down_snowman03_small" Type="Image" Enable="1" /&gt;</v>
      </c>
    </row>
    <row r="59" spans="1:8">
      <c r="A59" s="137">
        <v>2</v>
      </c>
      <c r="D59" s="3" t="s">
        <v>2222</v>
      </c>
      <c r="E59" s="3" t="s">
        <v>2174</v>
      </c>
      <c r="F59" s="3" t="s">
        <v>2204</v>
      </c>
      <c r="G59" s="1">
        <v>1</v>
      </c>
      <c r="H59" s="3" t="str">
        <f t="shared" si="0"/>
        <v xml:space="preserve">  &lt;File Name="elf_down_snowman_big" Path="PetDress/Accessories/elf_down_snowman_big" Type="Image" Enable="1" /&gt;</v>
      </c>
    </row>
    <row r="60" spans="1:8">
      <c r="A60" s="137">
        <v>2</v>
      </c>
      <c r="D60" s="3" t="s">
        <v>2223</v>
      </c>
      <c r="E60" s="3" t="s">
        <v>2174</v>
      </c>
      <c r="F60" s="3" t="s">
        <v>2204</v>
      </c>
      <c r="G60" s="1">
        <v>1</v>
      </c>
      <c r="H60" s="3" t="str">
        <f t="shared" si="0"/>
        <v xml:space="preserve">  &lt;File Name="elf_down_snowman_small" Path="PetDress/Accessories/elf_down_snowman_small" Type="Image" Enable="1" /&gt;</v>
      </c>
    </row>
    <row r="61" spans="1:8">
      <c r="A61" s="137">
        <v>2</v>
      </c>
      <c r="D61" s="3" t="s">
        <v>2224</v>
      </c>
      <c r="E61" s="3" t="s">
        <v>2174</v>
      </c>
      <c r="F61" s="3" t="s">
        <v>2204</v>
      </c>
      <c r="G61" s="1">
        <v>1</v>
      </c>
      <c r="H61" s="3" t="str">
        <f t="shared" si="0"/>
        <v xml:space="preserve">  &lt;File Name="elf_up_cloud02_big" Path="PetDress/Accessories/elf_up_cloud02_big" Type="Image" Enable="1" /&gt;</v>
      </c>
    </row>
    <row r="62" spans="1:8">
      <c r="A62" s="137">
        <v>2</v>
      </c>
      <c r="D62" s="3" t="s">
        <v>2225</v>
      </c>
      <c r="E62" s="3" t="s">
        <v>2174</v>
      </c>
      <c r="F62" s="3" t="s">
        <v>2204</v>
      </c>
      <c r="G62" s="1">
        <v>1</v>
      </c>
      <c r="H62" s="3" t="str">
        <f t="shared" si="0"/>
        <v xml:space="preserve">  &lt;File Name="elf_up_cloud02_small" Path="PetDress/Accessories/elf_up_cloud02_small" Type="Image" Enable="1" /&gt;</v>
      </c>
    </row>
    <row r="63" spans="1:8">
      <c r="A63" s="137">
        <v>2</v>
      </c>
      <c r="D63" s="3" t="s">
        <v>2226</v>
      </c>
      <c r="E63" s="3" t="s">
        <v>2174</v>
      </c>
      <c r="F63" s="3" t="s">
        <v>2204</v>
      </c>
      <c r="G63" s="1">
        <v>1</v>
      </c>
      <c r="H63" s="3" t="str">
        <f t="shared" si="0"/>
        <v xml:space="preserve">  &lt;File Name="elf_up_cloud_big" Path="PetDress/Accessories/elf_up_cloud_big" Type="Image" Enable="1" /&gt;</v>
      </c>
    </row>
    <row r="64" spans="1:8">
      <c r="A64" s="137">
        <v>2</v>
      </c>
      <c r="D64" s="3" t="s">
        <v>2227</v>
      </c>
      <c r="E64" s="3" t="s">
        <v>2174</v>
      </c>
      <c r="F64" s="3" t="s">
        <v>2204</v>
      </c>
      <c r="G64" s="1">
        <v>1</v>
      </c>
      <c r="H64" s="3" t="str">
        <f t="shared" si="0"/>
        <v xml:space="preserve">  &lt;File Name="elf_up_cloud_small" Path="PetDress/Accessories/elf_up_cloud_small" Type="Image" Enable="1" /&gt;</v>
      </c>
    </row>
    <row r="65" spans="1:8">
      <c r="A65" s="137">
        <v>2</v>
      </c>
      <c r="D65" s="3" t="s">
        <v>2228</v>
      </c>
      <c r="E65" s="3" t="s">
        <v>2174</v>
      </c>
      <c r="F65" s="3" t="s">
        <v>2204</v>
      </c>
      <c r="G65" s="1">
        <v>1</v>
      </c>
      <c r="H65" s="3" t="str">
        <f t="shared" si="0"/>
        <v xml:space="preserve">  &lt;File Name="elf_up_ghost_big" Path="PetDress/Accessories/elf_up_ghost_big" Type="Image" Enable="1" /&gt;</v>
      </c>
    </row>
    <row r="66" spans="1:8">
      <c r="A66" s="137">
        <v>2</v>
      </c>
      <c r="D66" s="3" t="s">
        <v>2229</v>
      </c>
      <c r="E66" s="3" t="s">
        <v>2174</v>
      </c>
      <c r="F66" s="3" t="s">
        <v>2204</v>
      </c>
      <c r="G66" s="1">
        <v>1</v>
      </c>
      <c r="H66" s="3" t="str">
        <f t="shared" si="0"/>
        <v xml:space="preserve">  &lt;File Name="elf_up_ghost_small" Path="PetDress/Accessories/elf_up_ghost_small" Type="Image" Enable="1" /&gt;</v>
      </c>
    </row>
    <row r="67" spans="1:8">
      <c r="A67" s="137">
        <v>2</v>
      </c>
      <c r="D67" s="3" t="s">
        <v>2230</v>
      </c>
      <c r="E67" s="3" t="s">
        <v>2174</v>
      </c>
      <c r="F67" s="3" t="s">
        <v>2204</v>
      </c>
      <c r="G67" s="1">
        <v>1</v>
      </c>
      <c r="H67" s="3" t="str">
        <f t="shared" si="0"/>
        <v xml:space="preserve">  &lt;File Name="elf_up_gift02_big" Path="PetDress/Accessories/elf_up_gift02_big" Type="Image" Enable="1" /&gt;</v>
      </c>
    </row>
    <row r="68" spans="1:8">
      <c r="A68" s="137">
        <v>2</v>
      </c>
      <c r="D68" s="3" t="s">
        <v>2231</v>
      </c>
      <c r="E68" s="3" t="s">
        <v>2174</v>
      </c>
      <c r="F68" s="3" t="s">
        <v>2204</v>
      </c>
      <c r="G68" s="1">
        <v>1</v>
      </c>
      <c r="H68" s="3" t="str">
        <f t="shared" ref="H68:H131" si="1">IF(A68=1,"&lt;Module Name="""&amp;B68&amp;""" Desc="""&amp;C68&amp;"""&gt;",IF(A68=2,"  &lt;File Name="""&amp;D68&amp;""" Path="""&amp;F68&amp;D68&amp;""" Type="""&amp;E68&amp;""" Enable="""&amp;G68&amp;""" /&gt;",IF(A68=3,"&lt;/Module&gt;","")))</f>
        <v xml:space="preserve">  &lt;File Name="elf_up_gift02_small" Path="PetDress/Accessories/elf_up_gift02_small" Type="Image" Enable="1" /&gt;</v>
      </c>
    </row>
    <row r="69" spans="1:8">
      <c r="A69" s="137">
        <v>2</v>
      </c>
      <c r="D69" s="3" t="s">
        <v>2232</v>
      </c>
      <c r="E69" s="3" t="s">
        <v>2174</v>
      </c>
      <c r="F69" s="3" t="s">
        <v>2204</v>
      </c>
      <c r="G69" s="1">
        <v>1</v>
      </c>
      <c r="H69" s="3" t="str">
        <f t="shared" si="1"/>
        <v xml:space="preserve">  &lt;File Name="elf_up_gift_big" Path="PetDress/Accessories/elf_up_gift_big" Type="Image" Enable="1" /&gt;</v>
      </c>
    </row>
    <row r="70" spans="1:8">
      <c r="A70" s="137">
        <v>2</v>
      </c>
      <c r="D70" s="3" t="s">
        <v>2233</v>
      </c>
      <c r="E70" s="3" t="s">
        <v>2174</v>
      </c>
      <c r="F70" s="3" t="s">
        <v>2204</v>
      </c>
      <c r="G70" s="1">
        <v>1</v>
      </c>
      <c r="H70" s="3" t="str">
        <f t="shared" si="1"/>
        <v xml:space="preserve">  &lt;File Name="elf_up_gift_small" Path="PetDress/Accessories/elf_up_gift_small" Type="Image" Enable="1" /&gt;</v>
      </c>
    </row>
    <row r="71" spans="1:8">
      <c r="A71" s="137">
        <v>2</v>
      </c>
      <c r="D71" s="3" t="s">
        <v>2234</v>
      </c>
      <c r="E71" s="3" t="s">
        <v>2174</v>
      </c>
      <c r="F71" s="3" t="s">
        <v>2204</v>
      </c>
      <c r="G71" s="1">
        <v>1</v>
      </c>
      <c r="H71" s="3" t="str">
        <f t="shared" si="1"/>
        <v xml:space="preserve">  &lt;File Name="part_head_antler02_big" Path="PetDress/Accessories/part_head_antler02_big" Type="Image" Enable="1" /&gt;</v>
      </c>
    </row>
    <row r="72" spans="1:8">
      <c r="A72" s="137">
        <v>2</v>
      </c>
      <c r="D72" s="3" t="s">
        <v>2235</v>
      </c>
      <c r="E72" s="3" t="s">
        <v>2174</v>
      </c>
      <c r="F72" s="3" t="s">
        <v>2204</v>
      </c>
      <c r="G72" s="1">
        <v>1</v>
      </c>
      <c r="H72" s="3" t="str">
        <f t="shared" si="1"/>
        <v xml:space="preserve">  &lt;File Name="part_head_antler02_small" Path="PetDress/Accessories/part_head_antler02_small" Type="Image" Enable="1" /&gt;</v>
      </c>
    </row>
    <row r="73" spans="1:8">
      <c r="A73" s="137">
        <v>2</v>
      </c>
      <c r="D73" s="3" t="s">
        <v>2236</v>
      </c>
      <c r="E73" s="3" t="s">
        <v>2174</v>
      </c>
      <c r="F73" s="3" t="s">
        <v>2204</v>
      </c>
      <c r="G73" s="1">
        <v>1</v>
      </c>
      <c r="H73" s="3" t="str">
        <f t="shared" si="1"/>
        <v xml:space="preserve">  &lt;File Name="part_head_antler_big" Path="PetDress/Accessories/part_head_antler_big" Type="Image" Enable="1" /&gt;</v>
      </c>
    </row>
    <row r="74" spans="1:8">
      <c r="A74" s="137">
        <v>2</v>
      </c>
      <c r="D74" s="3" t="s">
        <v>2237</v>
      </c>
      <c r="E74" s="3" t="s">
        <v>2174</v>
      </c>
      <c r="F74" s="3" t="s">
        <v>2204</v>
      </c>
      <c r="G74" s="1">
        <v>1</v>
      </c>
      <c r="H74" s="3" t="str">
        <f t="shared" si="1"/>
        <v xml:space="preserve">  &lt;File Name="part_head_antler_small" Path="PetDress/Accessories/part_head_antler_small" Type="Image" Enable="1" /&gt;</v>
      </c>
    </row>
    <row r="75" spans="1:8">
      <c r="A75" s="137">
        <v>2</v>
      </c>
      <c r="D75" s="3" t="s">
        <v>2238</v>
      </c>
      <c r="E75" s="3" t="s">
        <v>2174</v>
      </c>
      <c r="F75" s="3" t="s">
        <v>2204</v>
      </c>
      <c r="G75" s="1">
        <v>1</v>
      </c>
      <c r="H75" s="3" t="str">
        <f t="shared" si="1"/>
        <v xml:space="preserve">  &lt;File Name="part_head_coinhat_big" Path="PetDress/Accessories/part_head_coinhat_big" Type="Image" Enable="1" /&gt;</v>
      </c>
    </row>
    <row r="76" spans="1:8">
      <c r="A76" s="137">
        <v>2</v>
      </c>
      <c r="D76" s="3" t="s">
        <v>2239</v>
      </c>
      <c r="E76" s="3" t="s">
        <v>2174</v>
      </c>
      <c r="F76" s="3" t="s">
        <v>2204</v>
      </c>
      <c r="G76" s="1">
        <v>1</v>
      </c>
      <c r="H76" s="3" t="str">
        <f t="shared" si="1"/>
        <v xml:space="preserve">  &lt;File Name="part_head_coinhat_small" Path="PetDress/Accessories/part_head_coinhat_small" Type="Image" Enable="1" /&gt;</v>
      </c>
    </row>
    <row r="77" spans="1:8">
      <c r="A77" s="137">
        <v>2</v>
      </c>
      <c r="D77" s="3" t="s">
        <v>2240</v>
      </c>
      <c r="E77" s="3" t="s">
        <v>2174</v>
      </c>
      <c r="F77" s="3" t="s">
        <v>2204</v>
      </c>
      <c r="G77" s="1">
        <v>1</v>
      </c>
      <c r="H77" s="3" t="str">
        <f t="shared" si="1"/>
        <v xml:space="preserve">  &lt;File Name="part_head_hat02_big" Path="PetDress/Accessories/part_head_hat02_big" Type="Image" Enable="1" /&gt;</v>
      </c>
    </row>
    <row r="78" spans="1:8">
      <c r="A78" s="137">
        <v>2</v>
      </c>
      <c r="D78" s="3" t="s">
        <v>2241</v>
      </c>
      <c r="E78" s="3" t="s">
        <v>2174</v>
      </c>
      <c r="F78" s="3" t="s">
        <v>2204</v>
      </c>
      <c r="G78" s="1">
        <v>1</v>
      </c>
      <c r="H78" s="3" t="str">
        <f t="shared" si="1"/>
        <v xml:space="preserve">  &lt;File Name="part_head_hat02_small" Path="PetDress/Accessories/part_head_hat02_small" Type="Image" Enable="1" /&gt;</v>
      </c>
    </row>
    <row r="79" spans="1:8">
      <c r="A79" s="137">
        <v>2</v>
      </c>
      <c r="D79" s="3" t="s">
        <v>2242</v>
      </c>
      <c r="E79" s="3" t="s">
        <v>2174</v>
      </c>
      <c r="F79" s="3" t="s">
        <v>2204</v>
      </c>
      <c r="G79" s="1">
        <v>1</v>
      </c>
      <c r="H79" s="3" t="str">
        <f t="shared" si="1"/>
        <v xml:space="preserve">  &lt;File Name="part_head_hat_big" Path="PetDress/Accessories/part_head_hat_big" Type="Image" Enable="1" /&gt;</v>
      </c>
    </row>
    <row r="80" spans="1:8">
      <c r="A80" s="137">
        <v>2</v>
      </c>
      <c r="D80" s="3" t="s">
        <v>2243</v>
      </c>
      <c r="E80" s="3" t="s">
        <v>2174</v>
      </c>
      <c r="F80" s="3" t="s">
        <v>2204</v>
      </c>
      <c r="G80" s="1">
        <v>1</v>
      </c>
      <c r="H80" s="3" t="str">
        <f t="shared" si="1"/>
        <v xml:space="preserve">  &lt;File Name="part_head_hat_small" Path="PetDress/Accessories/part_head_hat_small" Type="Image" Enable="1" /&gt;</v>
      </c>
    </row>
    <row r="81" spans="1:8">
      <c r="A81" s="137">
        <v>2</v>
      </c>
      <c r="D81" s="3" t="s">
        <v>2244</v>
      </c>
      <c r="E81" s="3" t="s">
        <v>2174</v>
      </c>
      <c r="F81" s="3" t="s">
        <v>2204</v>
      </c>
      <c r="G81" s="1">
        <v>1</v>
      </c>
      <c r="H81" s="3" t="str">
        <f t="shared" si="1"/>
        <v xml:space="preserve">  &lt;File Name="part_head_merryhat_big" Path="PetDress/Accessories/part_head_merryhat_big" Type="Image" Enable="1" /&gt;</v>
      </c>
    </row>
    <row r="82" spans="1:8">
      <c r="A82" s="137">
        <v>2</v>
      </c>
      <c r="D82" s="3" t="s">
        <v>2245</v>
      </c>
      <c r="E82" s="3" t="s">
        <v>2174</v>
      </c>
      <c r="F82" s="3" t="s">
        <v>2204</v>
      </c>
      <c r="G82" s="1">
        <v>1</v>
      </c>
      <c r="H82" s="3" t="str">
        <f t="shared" si="1"/>
        <v xml:space="preserve">  &lt;File Name="part_head_merryhat_small" Path="PetDress/Accessories/part_head_merryhat_small" Type="Image" Enable="1" /&gt;</v>
      </c>
    </row>
    <row r="83" spans="1:8">
      <c r="A83" s="137">
        <v>2</v>
      </c>
      <c r="D83" s="3" t="s">
        <v>2246</v>
      </c>
      <c r="E83" s="3" t="s">
        <v>2174</v>
      </c>
      <c r="F83" s="3" t="s">
        <v>2204</v>
      </c>
      <c r="G83" s="1">
        <v>1</v>
      </c>
      <c r="H83" s="3" t="str">
        <f t="shared" si="1"/>
        <v xml:space="preserve">  &lt;File Name="part_wing_bat_big" Path="PetDress/Accessories/part_wing_bat_big" Type="Image" Enable="1" /&gt;</v>
      </c>
    </row>
    <row r="84" spans="1:8">
      <c r="A84" s="137">
        <v>2</v>
      </c>
      <c r="D84" s="3" t="s">
        <v>2247</v>
      </c>
      <c r="E84" s="3" t="s">
        <v>2174</v>
      </c>
      <c r="F84" s="3" t="s">
        <v>2204</v>
      </c>
      <c r="G84" s="1">
        <v>1</v>
      </c>
      <c r="H84" s="3" t="str">
        <f t="shared" si="1"/>
        <v xml:space="preserve">  &lt;File Name="part_wing_bat_small" Path="PetDress/Accessories/part_wing_bat_small" Type="Image" Enable="1" /&gt;</v>
      </c>
    </row>
    <row r="85" spans="1:8">
      <c r="A85" s="137">
        <v>2</v>
      </c>
      <c r="D85" s="3" t="s">
        <v>2248</v>
      </c>
      <c r="E85" s="3" t="s">
        <v>2174</v>
      </c>
      <c r="F85" s="3" t="s">
        <v>2204</v>
      </c>
      <c r="G85" s="1">
        <v>1</v>
      </c>
      <c r="H85" s="3" t="str">
        <f t="shared" si="1"/>
        <v xml:space="preserve">  &lt;File Name="part_wing_fan_big" Path="PetDress/Accessories/part_wing_fan_big" Type="Image" Enable="1" /&gt;</v>
      </c>
    </row>
    <row r="86" spans="1:8">
      <c r="A86" s="137">
        <v>2</v>
      </c>
      <c r="D86" s="3" t="s">
        <v>2249</v>
      </c>
      <c r="E86" s="3" t="s">
        <v>2174</v>
      </c>
      <c r="F86" s="3" t="s">
        <v>2204</v>
      </c>
      <c r="G86" s="1">
        <v>1</v>
      </c>
      <c r="H86" s="3" t="str">
        <f t="shared" si="1"/>
        <v xml:space="preserve">  &lt;File Name="part_wing_fan_small" Path="PetDress/Accessories/part_wing_fan_small" Type="Image" Enable="1" /&gt;</v>
      </c>
    </row>
    <row r="87" spans="1:8">
      <c r="A87" s="137">
        <v>2</v>
      </c>
      <c r="D87" s="3" t="s">
        <v>2250</v>
      </c>
      <c r="E87" s="3" t="s">
        <v>2174</v>
      </c>
      <c r="F87" s="3" t="s">
        <v>2204</v>
      </c>
      <c r="G87" s="1">
        <v>1</v>
      </c>
      <c r="H87" s="3" t="str">
        <f t="shared" si="1"/>
        <v xml:space="preserve">  &lt;File Name="part_wing_snow_big" Path="PetDress/Accessories/part_wing_snow_big" Type="Image" Enable="1" /&gt;</v>
      </c>
    </row>
    <row r="88" spans="1:8">
      <c r="A88" s="137">
        <v>2</v>
      </c>
      <c r="D88" s="3" t="s">
        <v>2251</v>
      </c>
      <c r="E88" s="3" t="s">
        <v>2174</v>
      </c>
      <c r="F88" s="3" t="s">
        <v>2204</v>
      </c>
      <c r="G88" s="1">
        <v>1</v>
      </c>
      <c r="H88" s="3" t="str">
        <f t="shared" si="1"/>
        <v xml:space="preserve">  &lt;File Name="part_wing_snow_small" Path="PetDress/Accessories/part_wing_snow_small" Type="Image" Enable="1" /&gt;</v>
      </c>
    </row>
    <row r="89" spans="1:8">
      <c r="A89" s="137">
        <v>2</v>
      </c>
      <c r="D89" s="3" t="s">
        <v>2252</v>
      </c>
      <c r="E89" s="3" t="s">
        <v>2174</v>
      </c>
      <c r="F89" s="3" t="s">
        <v>2204</v>
      </c>
      <c r="G89" s="1">
        <v>1</v>
      </c>
      <c r="H89" s="3" t="str">
        <f t="shared" si="1"/>
        <v xml:space="preserve">  &lt;File Name="suit_pur_merry_big" Path="PetDress/Accessories/suit_pur_merry_big" Type="Image" Enable="1" /&gt;</v>
      </c>
    </row>
    <row r="90" spans="1:8">
      <c r="A90" s="137">
        <v>2</v>
      </c>
      <c r="D90" s="3" t="s">
        <v>2253</v>
      </c>
      <c r="E90" s="3" t="s">
        <v>2174</v>
      </c>
      <c r="F90" s="3" t="s">
        <v>2204</v>
      </c>
      <c r="G90" s="1">
        <v>1</v>
      </c>
      <c r="H90" s="3" t="str">
        <f t="shared" si="1"/>
        <v xml:space="preserve">  &lt;File Name="suit_pur_merry_small" Path="PetDress/Accessories/suit_pur_merry_small" Type="Image" Enable="1" /&gt;</v>
      </c>
    </row>
    <row r="91" spans="1:8">
      <c r="A91" s="137">
        <v>2</v>
      </c>
      <c r="D91" s="3" t="s">
        <v>2254</v>
      </c>
      <c r="E91" s="3" t="s">
        <v>2174</v>
      </c>
      <c r="F91" s="3" t="s">
        <v>2204</v>
      </c>
      <c r="G91" s="1">
        <v>1</v>
      </c>
      <c r="H91" s="3" t="str">
        <f t="shared" si="1"/>
        <v xml:space="preserve">  &lt;File Name="suit_yoyo_mousespring_big" Path="PetDress/Accessories/suit_yoyo_mousespring_big" Type="Image" Enable="1" /&gt;</v>
      </c>
    </row>
    <row r="92" spans="1:8">
      <c r="A92" s="137">
        <v>2</v>
      </c>
      <c r="D92" s="3" t="s">
        <v>2255</v>
      </c>
      <c r="E92" s="3" t="s">
        <v>2174</v>
      </c>
      <c r="F92" s="3" t="s">
        <v>2204</v>
      </c>
      <c r="G92" s="1">
        <v>1</v>
      </c>
      <c r="H92" s="3" t="str">
        <f t="shared" si="1"/>
        <v xml:space="preserve">  &lt;File Name="suit_yoyo_mousespring_small" Path="PetDress/Accessories/suit_yoyo_mousespring_small" Type="Image" Enable="1" /&gt;</v>
      </c>
    </row>
    <row r="93" spans="1:8">
      <c r="A93" s="137">
        <v>2</v>
      </c>
      <c r="D93" s="3" t="s">
        <v>2256</v>
      </c>
      <c r="E93" s="3" t="s">
        <v>2174</v>
      </c>
      <c r="F93" s="3" t="s">
        <v>2204</v>
      </c>
      <c r="G93" s="1">
        <v>1</v>
      </c>
      <c r="H93" s="3" t="str">
        <f t="shared" si="1"/>
        <v xml:space="preserve">  &lt;File Name="part_ head_giftcap_big" Path="PetDress/Accessories/part_ head_giftcap_big" Type="Image" Enable="1" /&gt;</v>
      </c>
    </row>
    <row r="94" spans="1:8">
      <c r="A94" s="137">
        <v>2</v>
      </c>
      <c r="D94" s="3" t="s">
        <v>2257</v>
      </c>
      <c r="E94" s="3" t="s">
        <v>2174</v>
      </c>
      <c r="F94" s="3" t="s">
        <v>2204</v>
      </c>
      <c r="G94" s="1">
        <v>1</v>
      </c>
      <c r="H94" s="3" t="str">
        <f t="shared" si="1"/>
        <v xml:space="preserve">  &lt;File Name="part_ head_giftcap_small" Path="PetDress/Accessories/part_ head_giftcap_small" Type="Image" Enable="1" /&gt;</v>
      </c>
    </row>
    <row r="95" spans="1:8">
      <c r="A95" s="137">
        <v>2</v>
      </c>
      <c r="D95" s="3" t="s">
        <v>2258</v>
      </c>
      <c r="E95" s="3" t="s">
        <v>2174</v>
      </c>
      <c r="F95" s="3" t="s">
        <v>2204</v>
      </c>
      <c r="G95" s="1">
        <v>1</v>
      </c>
      <c r="H95" s="3" t="str">
        <f t="shared" si="1"/>
        <v xml:space="preserve">  &lt;File Name="part_ head_glasses_big" Path="PetDress/Accessories/part_ head_glasses_big" Type="Image" Enable="1" /&gt;</v>
      </c>
    </row>
    <row r="96" spans="1:8">
      <c r="A96" s="137">
        <v>2</v>
      </c>
      <c r="D96" s="3" t="s">
        <v>2259</v>
      </c>
      <c r="E96" s="3" t="s">
        <v>2174</v>
      </c>
      <c r="F96" s="3" t="s">
        <v>2204</v>
      </c>
      <c r="G96" s="1">
        <v>1</v>
      </c>
      <c r="H96" s="3" t="str">
        <f t="shared" si="1"/>
        <v xml:space="preserve">  &lt;File Name="part_ head_glasses_small" Path="PetDress/Accessories/part_ head_glasses_small" Type="Image" Enable="1" /&gt;</v>
      </c>
    </row>
    <row r="97" spans="1:8">
      <c r="A97" s="137">
        <v>2</v>
      </c>
      <c r="D97" s="3" t="s">
        <v>2260</v>
      </c>
      <c r="E97" s="3" t="s">
        <v>2174</v>
      </c>
      <c r="F97" s="3" t="s">
        <v>2204</v>
      </c>
      <c r="G97" s="1">
        <v>1</v>
      </c>
      <c r="H97" s="3" t="str">
        <f t="shared" si="1"/>
        <v xml:space="preserve">  &lt;File Name="part_ head_halo_big" Path="PetDress/Accessories/part_ head_halo_big" Type="Image" Enable="1" /&gt;</v>
      </c>
    </row>
    <row r="98" spans="1:8">
      <c r="A98" s="137">
        <v>2</v>
      </c>
      <c r="D98" s="3" t="s">
        <v>2261</v>
      </c>
      <c r="E98" s="3" t="s">
        <v>2174</v>
      </c>
      <c r="F98" s="3" t="s">
        <v>2204</v>
      </c>
      <c r="G98" s="1">
        <v>1</v>
      </c>
      <c r="H98" s="3" t="str">
        <f t="shared" si="1"/>
        <v xml:space="preserve">  &lt;File Name="part_ head_halo_small" Path="PetDress/Accessories/part_ head_halo_small" Type="Image" Enable="1" /&gt;</v>
      </c>
    </row>
    <row r="99" spans="1:8">
      <c r="A99" s="137">
        <v>2</v>
      </c>
      <c r="D99" s="3" t="s">
        <v>2262</v>
      </c>
      <c r="E99" s="3" t="s">
        <v>2174</v>
      </c>
      <c r="F99" s="3" t="s">
        <v>2204</v>
      </c>
      <c r="G99" s="1">
        <v>1</v>
      </c>
      <c r="H99" s="3" t="str">
        <f t="shared" si="1"/>
        <v xml:space="preserve">  &lt;File Name="part_ head_rose_big" Path="PetDress/Accessories/part_ head_rose_big" Type="Image" Enable="1" /&gt;</v>
      </c>
    </row>
    <row r="100" spans="1:8">
      <c r="A100" s="137">
        <v>2</v>
      </c>
      <c r="D100" s="3" t="s">
        <v>2263</v>
      </c>
      <c r="E100" s="3" t="s">
        <v>2174</v>
      </c>
      <c r="F100" s="3" t="s">
        <v>2204</v>
      </c>
      <c r="G100" s="1">
        <v>1</v>
      </c>
      <c r="H100" s="3" t="str">
        <f t="shared" si="1"/>
        <v xml:space="preserve">  &lt;File Name="part_ head_rose_small" Path="PetDress/Accessories/part_ head_rose_small" Type="Image" Enable="1" /&gt;</v>
      </c>
    </row>
    <row r="101" spans="1:8">
      <c r="A101" s="137">
        <v>2</v>
      </c>
      <c r="D101" s="3" t="s">
        <v>2264</v>
      </c>
      <c r="E101" s="3" t="s">
        <v>2174</v>
      </c>
      <c r="F101" s="3" t="s">
        <v>2204</v>
      </c>
      <c r="G101" s="1">
        <v>1</v>
      </c>
      <c r="H101" s="3" t="str">
        <f t="shared" si="1"/>
        <v xml:space="preserve">  &lt;File Name="part_ wing_bow_big" Path="PetDress/Accessories/part_ wing_bow_big" Type="Image" Enable="1" /&gt;</v>
      </c>
    </row>
    <row r="102" spans="1:8">
      <c r="A102" s="137">
        <v>2</v>
      </c>
      <c r="D102" s="3" t="s">
        <v>2265</v>
      </c>
      <c r="E102" s="3" t="s">
        <v>2174</v>
      </c>
      <c r="F102" s="3" t="s">
        <v>2204</v>
      </c>
      <c r="G102" s="1">
        <v>1</v>
      </c>
      <c r="H102" s="3" t="str">
        <f t="shared" si="1"/>
        <v xml:space="preserve">  &lt;File Name="part_ wing_bow_small" Path="PetDress/Accessories/part_ wing_bow_small" Type="Image" Enable="1" /&gt;</v>
      </c>
    </row>
    <row r="103" spans="1:8">
      <c r="A103" s="137">
        <v>2</v>
      </c>
      <c r="D103" s="3" t="s">
        <v>2266</v>
      </c>
      <c r="E103" s="3" t="s">
        <v>2174</v>
      </c>
      <c r="F103" s="3" t="s">
        <v>2204</v>
      </c>
      <c r="G103" s="1">
        <v>1</v>
      </c>
      <c r="H103" s="3" t="str">
        <f t="shared" si="1"/>
        <v xml:space="preserve">  &lt;File Name="part_ wing_love_big" Path="PetDress/Accessories/part_ wing_love_big" Type="Image" Enable="1" /&gt;</v>
      </c>
    </row>
    <row r="104" spans="1:8">
      <c r="A104" s="137">
        <v>2</v>
      </c>
      <c r="D104" s="3" t="s">
        <v>2267</v>
      </c>
      <c r="E104" s="3" t="s">
        <v>2174</v>
      </c>
      <c r="F104" s="3" t="s">
        <v>2204</v>
      </c>
      <c r="G104" s="1">
        <v>1</v>
      </c>
      <c r="H104" s="3" t="str">
        <f t="shared" si="1"/>
        <v xml:space="preserve">  &lt;File Name="part_ wing_love_small" Path="PetDress/Accessories/part_ wing_love_small" Type="Image" Enable="1" /&gt;</v>
      </c>
    </row>
    <row r="105" spans="1:8">
      <c r="A105" s="137">
        <v>3</v>
      </c>
      <c r="H105" s="3" t="str">
        <f t="shared" si="1"/>
        <v>&lt;/Module&gt;</v>
      </c>
    </row>
    <row r="106" spans="1:8" s="135" customFormat="1">
      <c r="A106" s="138">
        <v>1</v>
      </c>
      <c r="B106" s="139" t="s">
        <v>2268</v>
      </c>
      <c r="C106" s="133" t="s">
        <v>2269</v>
      </c>
      <c r="D106" s="133"/>
      <c r="E106" s="133"/>
      <c r="F106" s="133"/>
      <c r="G106" s="134"/>
      <c r="H106" s="3" t="str">
        <f t="shared" si="1"/>
        <v>&lt;Module Name="PetFeed" Desc="喂食页"&gt;</v>
      </c>
    </row>
    <row r="107" spans="1:8">
      <c r="A107" s="137">
        <v>2</v>
      </c>
      <c r="D107" s="3" t="s">
        <v>2270</v>
      </c>
      <c r="E107" s="3" t="s">
        <v>2174</v>
      </c>
      <c r="F107" s="3" t="s">
        <v>2271</v>
      </c>
      <c r="G107" s="1">
        <v>0</v>
      </c>
      <c r="H107" s="3" t="str">
        <f t="shared" si="1"/>
        <v xml:space="preserve">  &lt;File Name="hallowmas_bg" Path="PetFeed/View/Background/hallowmas_bg" Type="Image" Enable="0" /&gt;</v>
      </c>
    </row>
    <row r="108" spans="1:8">
      <c r="A108" s="137">
        <v>2</v>
      </c>
      <c r="D108" s="3" t="s">
        <v>2272</v>
      </c>
      <c r="E108" s="3" t="s">
        <v>2174</v>
      </c>
      <c r="F108" s="3" t="s">
        <v>2271</v>
      </c>
      <c r="G108" s="1">
        <v>0</v>
      </c>
      <c r="H108" s="3" t="str">
        <f t="shared" si="1"/>
        <v xml:space="preserve">  &lt;File Name="restaurant_nationalday_bg" Path="PetFeed/View/Background/restaurant_nationalday_bg" Type="Image" Enable="0" /&gt;</v>
      </c>
    </row>
    <row r="109" spans="1:8">
      <c r="A109" s="137">
        <v>2</v>
      </c>
      <c r="D109" s="3" t="s">
        <v>2273</v>
      </c>
      <c r="E109" s="3" t="s">
        <v>2174</v>
      </c>
      <c r="F109" s="3" t="s">
        <v>2271</v>
      </c>
      <c r="G109" s="1">
        <v>0</v>
      </c>
      <c r="H109" s="3" t="str">
        <f t="shared" si="1"/>
        <v xml:space="preserve">  &lt;File Name="restruant-christmas" Path="PetFeed/View/Background/restruant-christmas" Type="Image" Enable="0" /&gt;</v>
      </c>
    </row>
    <row r="110" spans="1:8">
      <c r="A110" s="137">
        <v>2</v>
      </c>
      <c r="D110" s="3" t="s">
        <v>2274</v>
      </c>
      <c r="E110" s="3" t="s">
        <v>2174</v>
      </c>
      <c r="F110" s="3" t="s">
        <v>2271</v>
      </c>
      <c r="G110" s="1">
        <v>0</v>
      </c>
      <c r="H110" s="3" t="str">
        <f t="shared" si="1"/>
        <v xml:space="preserve">  &lt;File Name="restruant-danmark" Path="PetFeed/View/Background/restruant-danmark" Type="Image" Enable="0" /&gt;</v>
      </c>
    </row>
    <row r="111" spans="1:8">
      <c r="A111" s="137">
        <v>2</v>
      </c>
      <c r="D111" s="3" t="s">
        <v>2275</v>
      </c>
      <c r="E111" s="3" t="s">
        <v>2174</v>
      </c>
      <c r="F111" s="3" t="s">
        <v>2271</v>
      </c>
      <c r="G111" s="1">
        <v>1</v>
      </c>
      <c r="H111" s="3" t="str">
        <f t="shared" si="1"/>
        <v xml:space="preserve">  &lt;File Name="restruant-springfestival" Path="PetFeed/View/Background/restruant-springfestival" Type="Image" Enable="1" /&gt;</v>
      </c>
    </row>
    <row r="112" spans="1:8">
      <c r="A112" s="137">
        <v>2</v>
      </c>
      <c r="D112" s="3" t="s">
        <v>2364</v>
      </c>
      <c r="E112" s="3" t="s">
        <v>2163</v>
      </c>
      <c r="F112" s="3" t="s">
        <v>2271</v>
      </c>
      <c r="G112" s="1">
        <v>1</v>
      </c>
      <c r="H112" s="3" t="str">
        <f t="shared" si="1"/>
        <v xml:space="preserve">  &lt;File Name="restruant-normal" Path="PetFeed/View/Background/restruant-normal" Type="Image" Enable="1" /&gt;</v>
      </c>
    </row>
    <row r="113" spans="1:8">
      <c r="A113" s="137">
        <v>2</v>
      </c>
      <c r="D113" s="3" t="s">
        <v>2276</v>
      </c>
      <c r="E113" s="3" t="s">
        <v>2174</v>
      </c>
      <c r="F113" s="3" t="s">
        <v>2277</v>
      </c>
      <c r="G113" s="1">
        <v>1</v>
      </c>
      <c r="H113" s="3" t="str">
        <f t="shared" si="1"/>
        <v xml:space="preserve">  &lt;File Name="bar01" Path="PetFeed/View/bar01" Type="Image" Enable="1" /&gt;</v>
      </c>
    </row>
    <row r="114" spans="1:8">
      <c r="A114" s="137">
        <v>2</v>
      </c>
      <c r="D114" s="3" t="s">
        <v>2278</v>
      </c>
      <c r="E114" s="3" t="s">
        <v>2174</v>
      </c>
      <c r="F114" s="3" t="s">
        <v>2277</v>
      </c>
      <c r="G114" s="1">
        <v>1</v>
      </c>
      <c r="H114" s="3" t="str">
        <f t="shared" si="1"/>
        <v xml:space="preserve">  &lt;File Name="bar_bg" Path="PetFeed/View/bar_bg" Type="Image" Enable="1" /&gt;</v>
      </c>
    </row>
    <row r="115" spans="1:8">
      <c r="A115" s="137">
        <v>2</v>
      </c>
      <c r="D115" s="3" t="s">
        <v>2279</v>
      </c>
      <c r="E115" s="3" t="s">
        <v>2174</v>
      </c>
      <c r="F115" s="3" t="s">
        <v>2277</v>
      </c>
      <c r="G115" s="1">
        <v>1</v>
      </c>
      <c r="H115" s="3" t="str">
        <f t="shared" si="1"/>
        <v xml:space="preserve">  &lt;File Name="bar_prospect" Path="PetFeed/View/bar_prospect" Type="Image" Enable="1" /&gt;</v>
      </c>
    </row>
    <row r="116" spans="1:8">
      <c r="A116" s="137">
        <v>2</v>
      </c>
      <c r="D116" s="3" t="s">
        <v>1255</v>
      </c>
      <c r="E116" s="3" t="s">
        <v>2174</v>
      </c>
      <c r="F116" s="3" t="s">
        <v>2277</v>
      </c>
      <c r="G116" s="1">
        <v>1</v>
      </c>
      <c r="H116" s="3" t="str">
        <f t="shared" si="1"/>
        <v xml:space="preserve">  &lt;File Name="coin" Path="PetFeed/View/coin" Type="Image" Enable="1" /&gt;</v>
      </c>
    </row>
    <row r="117" spans="1:8">
      <c r="A117" s="137">
        <v>2</v>
      </c>
      <c r="D117" s="3" t="s">
        <v>2168</v>
      </c>
      <c r="E117" s="3" t="s">
        <v>2174</v>
      </c>
      <c r="F117" s="3" t="s">
        <v>2277</v>
      </c>
      <c r="G117" s="1">
        <v>1</v>
      </c>
      <c r="H117" s="3" t="str">
        <f t="shared" si="1"/>
        <v xml:space="preserve">  &lt;File Name="coin_bg" Path="PetFeed/View/coin_bg" Type="Image" Enable="1" /&gt;</v>
      </c>
    </row>
    <row r="118" spans="1:8">
      <c r="A118" s="137">
        <v>2</v>
      </c>
      <c r="D118" s="3" t="s">
        <v>2280</v>
      </c>
      <c r="E118" s="3" t="s">
        <v>2174</v>
      </c>
      <c r="F118" s="3" t="s">
        <v>2277</v>
      </c>
      <c r="G118" s="1">
        <v>1</v>
      </c>
      <c r="H118" s="3" t="str">
        <f t="shared" si="1"/>
        <v xml:space="preserve">  &lt;File Name="desk" Path="PetFeed/View/desk" Type="Image" Enable="1" /&gt;</v>
      </c>
    </row>
    <row r="119" spans="1:8">
      <c r="A119" s="137">
        <v>2</v>
      </c>
      <c r="D119" s="3" t="s">
        <v>2281</v>
      </c>
      <c r="E119" s="3" t="s">
        <v>2174</v>
      </c>
      <c r="F119" s="3" t="s">
        <v>2277</v>
      </c>
      <c r="G119" s="1">
        <v>1</v>
      </c>
      <c r="H119" s="3" t="str">
        <f t="shared" si="1"/>
        <v xml:space="preserve">  &lt;File Name="foreground" Path="PetFeed/View/foreground" Type="Image" Enable="1" /&gt;</v>
      </c>
    </row>
    <row r="120" spans="1:8">
      <c r="A120" s="137">
        <v>2</v>
      </c>
      <c r="D120" s="3" t="s">
        <v>2282</v>
      </c>
      <c r="E120" s="3" t="s">
        <v>2174</v>
      </c>
      <c r="F120" s="3" t="s">
        <v>2277</v>
      </c>
      <c r="G120" s="1">
        <v>1</v>
      </c>
      <c r="H120" s="3" t="str">
        <f t="shared" si="1"/>
        <v xml:space="preserve">  &lt;File Name="hungerbar" Path="PetFeed/View/hungerbar" Type="Image" Enable="1" /&gt;</v>
      </c>
    </row>
    <row r="121" spans="1:8">
      <c r="A121" s="137">
        <v>2</v>
      </c>
      <c r="D121" s="3" t="s">
        <v>2283</v>
      </c>
      <c r="E121" s="3" t="s">
        <v>2174</v>
      </c>
      <c r="F121" s="3" t="s">
        <v>2277</v>
      </c>
      <c r="G121" s="1">
        <v>1</v>
      </c>
      <c r="H121" s="3" t="str">
        <f t="shared" si="1"/>
        <v xml:space="preserve">  &lt;File Name="hungerbar_bg" Path="PetFeed/View/hungerbar_bg" Type="Image" Enable="1" /&gt;</v>
      </c>
    </row>
    <row r="122" spans="1:8">
      <c r="A122" s="137">
        <v>2</v>
      </c>
      <c r="D122" s="3" t="s">
        <v>2284</v>
      </c>
      <c r="E122" s="3" t="s">
        <v>2174</v>
      </c>
      <c r="F122" s="3" t="s">
        <v>2277</v>
      </c>
      <c r="G122" s="1">
        <v>1</v>
      </c>
      <c r="H122" s="3" t="str">
        <f t="shared" si="1"/>
        <v xml:space="preserve">  &lt;File Name="hungerbar_t" Path="PetFeed/View/hungerbar_t" Type="Image" Enable="1" /&gt;</v>
      </c>
    </row>
    <row r="123" spans="1:8">
      <c r="A123" s="137">
        <v>2</v>
      </c>
      <c r="D123" s="3" t="s">
        <v>2173</v>
      </c>
      <c r="E123" s="3" t="s">
        <v>2174</v>
      </c>
      <c r="F123" s="3" t="s">
        <v>2277</v>
      </c>
      <c r="G123" s="1">
        <v>1</v>
      </c>
      <c r="H123" s="3" t="str">
        <f t="shared" si="1"/>
        <v xml:space="preserve">  &lt;File Name="limited_CHS" Path="PetFeed/View/limited_CHS" Type="Image" Enable="1" /&gt;</v>
      </c>
    </row>
    <row r="124" spans="1:8">
      <c r="A124" s="137">
        <v>2</v>
      </c>
      <c r="D124" s="3" t="s">
        <v>2176</v>
      </c>
      <c r="E124" s="3" t="s">
        <v>2174</v>
      </c>
      <c r="F124" s="3" t="s">
        <v>2277</v>
      </c>
      <c r="G124" s="1">
        <v>1</v>
      </c>
      <c r="H124" s="3" t="str">
        <f t="shared" si="1"/>
        <v xml:space="preserve">  &lt;File Name="limited_CHT" Path="PetFeed/View/limited_CHT" Type="Image" Enable="1" /&gt;</v>
      </c>
    </row>
    <row r="125" spans="1:8">
      <c r="A125" s="137">
        <v>2</v>
      </c>
      <c r="D125" s="3" t="s">
        <v>2177</v>
      </c>
      <c r="E125" s="3" t="s">
        <v>2174</v>
      </c>
      <c r="F125" s="3" t="s">
        <v>2277</v>
      </c>
      <c r="G125" s="1">
        <v>1</v>
      </c>
      <c r="H125" s="3" t="str">
        <f t="shared" si="1"/>
        <v xml:space="preserve">  &lt;File Name="limited_EN" Path="PetFeed/View/limited_EN" Type="Image" Enable="1" /&gt;</v>
      </c>
    </row>
    <row r="126" spans="1:8">
      <c r="A126" s="137">
        <v>2</v>
      </c>
      <c r="D126" s="3" t="s">
        <v>2285</v>
      </c>
      <c r="E126" s="3" t="s">
        <v>2174</v>
      </c>
      <c r="F126" s="3" t="s">
        <v>2277</v>
      </c>
      <c r="G126" s="1">
        <v>1</v>
      </c>
      <c r="H126" s="3" t="str">
        <f t="shared" si="1"/>
        <v xml:space="preserve">  &lt;File Name="limited_jp" Path="PetFeed/View/limited_jp" Type="Image" Enable="1" /&gt;</v>
      </c>
    </row>
    <row r="127" spans="1:8">
      <c r="A127" s="137">
        <v>2</v>
      </c>
      <c r="D127" s="3" t="s">
        <v>2286</v>
      </c>
      <c r="E127" s="3" t="s">
        <v>2174</v>
      </c>
      <c r="F127" s="3" t="s">
        <v>2277</v>
      </c>
      <c r="G127" s="1">
        <v>1</v>
      </c>
      <c r="H127" s="3" t="str">
        <f t="shared" si="1"/>
        <v xml:space="preserve">  &lt;File Name="little_mask_l" Path="PetFeed/View/little_mask_l" Type="Image" Enable="1" /&gt;</v>
      </c>
    </row>
    <row r="128" spans="1:8">
      <c r="A128" s="137">
        <v>2</v>
      </c>
      <c r="D128" s="3" t="s">
        <v>2287</v>
      </c>
      <c r="E128" s="3" t="s">
        <v>2174</v>
      </c>
      <c r="F128" s="3" t="s">
        <v>2277</v>
      </c>
      <c r="G128" s="1">
        <v>1</v>
      </c>
      <c r="H128" s="3" t="str">
        <f t="shared" si="1"/>
        <v xml:space="preserve">  &lt;File Name="little_mask_r" Path="PetFeed/View/little_mask_r" Type="Image" Enable="1" /&gt;</v>
      </c>
    </row>
    <row r="129" spans="1:8">
      <c r="A129" s="137">
        <v>2</v>
      </c>
      <c r="D129" s="3" t="s">
        <v>2179</v>
      </c>
      <c r="E129" s="3" t="s">
        <v>2174</v>
      </c>
      <c r="F129" s="3" t="s">
        <v>2277</v>
      </c>
      <c r="G129" s="1">
        <v>1</v>
      </c>
      <c r="H129" s="3" t="str">
        <f t="shared" si="1"/>
        <v xml:space="preserve">  &lt;File Name="lock_bg" Path="PetFeed/View/lock_bg" Type="Image" Enable="1" /&gt;</v>
      </c>
    </row>
    <row r="130" spans="1:8">
      <c r="A130" s="137">
        <v>2</v>
      </c>
      <c r="D130" s="3" t="s">
        <v>2288</v>
      </c>
      <c r="E130" s="3" t="s">
        <v>2174</v>
      </c>
      <c r="F130" s="3" t="s">
        <v>2277</v>
      </c>
      <c r="G130" s="1">
        <v>1</v>
      </c>
      <c r="H130" s="3" t="str">
        <f t="shared" si="1"/>
        <v xml:space="preserve">  &lt;File Name="moomcake_lock" Path="PetFeed/View/moomcake_lock" Type="Image" Enable="1" /&gt;</v>
      </c>
    </row>
    <row r="131" spans="1:8">
      <c r="A131" s="137">
        <v>2</v>
      </c>
      <c r="D131" s="3" t="s">
        <v>2180</v>
      </c>
      <c r="E131" s="3" t="s">
        <v>2174</v>
      </c>
      <c r="F131" s="3" t="s">
        <v>2277</v>
      </c>
      <c r="G131" s="1">
        <v>1</v>
      </c>
      <c r="H131" s="3" t="str">
        <f t="shared" si="1"/>
        <v xml:space="preserve">  &lt;File Name="needcoin" Path="PetFeed/View/needcoin" Type="Image" Enable="1" /&gt;</v>
      </c>
    </row>
    <row r="132" spans="1:8">
      <c r="A132" s="137">
        <v>2</v>
      </c>
      <c r="D132" s="3" t="s">
        <v>2182</v>
      </c>
      <c r="E132" s="3" t="s">
        <v>2174</v>
      </c>
      <c r="F132" s="3" t="s">
        <v>2277</v>
      </c>
      <c r="G132" s="1">
        <v>1</v>
      </c>
      <c r="H132" s="3" t="str">
        <f t="shared" ref="H132:H195" si="2">IF(A132=1,"&lt;Module Name="""&amp;B132&amp;""" Desc="""&amp;C132&amp;"""&gt;",IF(A132=2,"  &lt;File Name="""&amp;D132&amp;""" Path="""&amp;F132&amp;D132&amp;""" Type="""&amp;E132&amp;""" Enable="""&amp;G132&amp;""" /&gt;",IF(A132=3,"&lt;/Module&gt;","")))</f>
        <v xml:space="preserve">  &lt;File Name="nocoin" Path="PetFeed/View/nocoin" Type="Image" Enable="1" /&gt;</v>
      </c>
    </row>
    <row r="133" spans="1:8">
      <c r="A133" s="137">
        <v>2</v>
      </c>
      <c r="D133" s="3" t="s">
        <v>2289</v>
      </c>
      <c r="E133" s="3" t="s">
        <v>2174</v>
      </c>
      <c r="F133" s="3" t="s">
        <v>2277</v>
      </c>
      <c r="G133" s="1">
        <v>1</v>
      </c>
      <c r="H133" s="3" t="str">
        <f t="shared" si="2"/>
        <v xml:space="preserve">  &lt;File Name="out_bg" Path="PetFeed/View/out_bg" Type="Image" Enable="1" /&gt;</v>
      </c>
    </row>
    <row r="134" spans="1:8">
      <c r="A134" s="137">
        <v>2</v>
      </c>
      <c r="D134" s="3" t="s">
        <v>2290</v>
      </c>
      <c r="E134" s="3" t="s">
        <v>2174</v>
      </c>
      <c r="F134" s="3" t="s">
        <v>2277</v>
      </c>
      <c r="G134" s="1">
        <v>1</v>
      </c>
      <c r="H134" s="3" t="str">
        <f t="shared" si="2"/>
        <v xml:space="preserve">  &lt;File Name="power_icon" Path="PetFeed/View/power_icon" Type="Image" Enable="1" /&gt;</v>
      </c>
    </row>
    <row r="135" spans="1:8">
      <c r="A135" s="137">
        <v>2</v>
      </c>
      <c r="D135" s="3" t="s">
        <v>2291</v>
      </c>
      <c r="E135" s="3" t="s">
        <v>2174</v>
      </c>
      <c r="F135" s="3" t="s">
        <v>2277</v>
      </c>
      <c r="G135" s="1">
        <v>1</v>
      </c>
      <c r="H135" s="3" t="str">
        <f t="shared" si="2"/>
        <v xml:space="preserve">  &lt;File Name="special_label_activity" Path="PetFeed/View/special_label_activity" Type="Image" Enable="1" /&gt;</v>
      </c>
    </row>
    <row r="136" spans="1:8">
      <c r="A136" s="137">
        <v>2</v>
      </c>
      <c r="D136" s="3" t="s">
        <v>2292</v>
      </c>
      <c r="E136" s="3" t="s">
        <v>2174</v>
      </c>
      <c r="F136" s="3" t="s">
        <v>2277</v>
      </c>
      <c r="G136" s="1">
        <v>1</v>
      </c>
      <c r="H136" s="3" t="str">
        <f t="shared" si="2"/>
        <v xml:space="preserve">  &lt;File Name="tag" Path="PetFeed/View/tag" Type="Image" Enable="1" /&gt;</v>
      </c>
    </row>
    <row r="137" spans="1:8">
      <c r="A137" s="137">
        <v>2</v>
      </c>
      <c r="D137" s="3" t="s">
        <v>2293</v>
      </c>
      <c r="E137" s="3" t="s">
        <v>2174</v>
      </c>
      <c r="F137" s="3" t="s">
        <v>2277</v>
      </c>
      <c r="G137" s="1">
        <v>1</v>
      </c>
      <c r="H137" s="3" t="str">
        <f t="shared" si="2"/>
        <v xml:space="preserve">  &lt;File Name="taro_lock" Path="PetFeed/View/taro_lock" Type="Image" Enable="1" /&gt;</v>
      </c>
    </row>
    <row r="138" spans="1:8">
      <c r="A138" s="137">
        <v>2</v>
      </c>
      <c r="D138" s="3" t="s">
        <v>2188</v>
      </c>
      <c r="E138" s="3" t="s">
        <v>2174</v>
      </c>
      <c r="F138" s="3" t="s">
        <v>2277</v>
      </c>
      <c r="G138" s="1">
        <v>1</v>
      </c>
      <c r="H138" s="3" t="str">
        <f t="shared" si="2"/>
        <v xml:space="preserve">  &lt;File Name="Tips_bg" Path="PetFeed/View/Tips_bg" Type="Image" Enable="1" /&gt;</v>
      </c>
    </row>
    <row r="139" spans="1:8">
      <c r="A139" s="137">
        <v>2</v>
      </c>
      <c r="D139" s="3" t="s">
        <v>2294</v>
      </c>
      <c r="E139" s="3" t="s">
        <v>2174</v>
      </c>
      <c r="F139" s="3" t="s">
        <v>2277</v>
      </c>
      <c r="G139" s="1">
        <v>1</v>
      </c>
      <c r="H139" s="3" t="str">
        <f t="shared" si="2"/>
        <v xml:space="preserve">  &lt;File Name="tips_button0000" Path="PetFeed/View/tips_button0000" Type="Image" Enable="1" /&gt;</v>
      </c>
    </row>
    <row r="140" spans="1:8">
      <c r="A140" s="137">
        <v>2</v>
      </c>
      <c r="D140" s="3" t="s">
        <v>2295</v>
      </c>
      <c r="E140" s="3" t="s">
        <v>2174</v>
      </c>
      <c r="F140" s="3" t="s">
        <v>2277</v>
      </c>
      <c r="G140" s="1">
        <v>1</v>
      </c>
      <c r="H140" s="3" t="str">
        <f t="shared" si="2"/>
        <v xml:space="preserve">  &lt;File Name="tips_button0001" Path="PetFeed/View/tips_button0001" Type="Image" Enable="1" /&gt;</v>
      </c>
    </row>
    <row r="141" spans="1:8">
      <c r="A141" s="137">
        <v>2</v>
      </c>
      <c r="D141" s="3" t="s">
        <v>2296</v>
      </c>
      <c r="E141" s="3" t="s">
        <v>2174</v>
      </c>
      <c r="F141" s="3" t="s">
        <v>2277</v>
      </c>
      <c r="G141" s="1">
        <v>1</v>
      </c>
      <c r="H141" s="3" t="str">
        <f t="shared" si="2"/>
        <v xml:space="preserve">  &lt;File Name="tips_button0002" Path="PetFeed/View/tips_button0002" Type="Image" Enable="1" /&gt;</v>
      </c>
    </row>
    <row r="142" spans="1:8">
      <c r="A142" s="137">
        <v>2</v>
      </c>
      <c r="D142" s="3" t="s">
        <v>2297</v>
      </c>
      <c r="E142" s="3" t="s">
        <v>2174</v>
      </c>
      <c r="F142" s="3" t="s">
        <v>2277</v>
      </c>
      <c r="G142" s="1">
        <v>1</v>
      </c>
      <c r="H142" s="3" t="str">
        <f t="shared" si="2"/>
        <v xml:space="preserve">  &lt;File Name="tips_button0003" Path="PetFeed/View/tips_button0003" Type="Image" Enable="1" /&gt;</v>
      </c>
    </row>
    <row r="143" spans="1:8">
      <c r="A143" s="137">
        <v>2</v>
      </c>
      <c r="D143" s="3" t="s">
        <v>2190</v>
      </c>
      <c r="E143" s="3" t="s">
        <v>2174</v>
      </c>
      <c r="F143" s="3" t="s">
        <v>2277</v>
      </c>
      <c r="G143" s="1">
        <v>1</v>
      </c>
      <c r="H143" s="3" t="str">
        <f t="shared" si="2"/>
        <v xml:space="preserve">  &lt;File Name="Unlock_bg" Path="PetFeed/View/Unlock_bg" Type="Image" Enable="1" /&gt;</v>
      </c>
    </row>
    <row r="144" spans="1:8">
      <c r="A144" s="137">
        <v>2</v>
      </c>
      <c r="D144" s="3" t="s">
        <v>704</v>
      </c>
      <c r="E144" s="3" t="s">
        <v>2174</v>
      </c>
      <c r="F144" s="3" t="s">
        <v>2298</v>
      </c>
      <c r="G144" s="1">
        <v>1</v>
      </c>
      <c r="H144" s="3" t="str">
        <f t="shared" si="2"/>
        <v xml:space="preserve">  &lt;File Name="food_bombmuffin" Path="PetFeed/Food/food_bombmuffin" Type="Image" Enable="1" /&gt;</v>
      </c>
    </row>
    <row r="145" spans="1:8">
      <c r="A145" s="137">
        <v>2</v>
      </c>
      <c r="D145" s="3" t="s">
        <v>703</v>
      </c>
      <c r="E145" s="3" t="s">
        <v>2174</v>
      </c>
      <c r="F145" s="3" t="s">
        <v>2298</v>
      </c>
      <c r="G145" s="1">
        <v>1</v>
      </c>
      <c r="H145" s="3" t="str">
        <f t="shared" si="2"/>
        <v xml:space="preserve">  &lt;File Name="food_bombmuffin_small" Path="PetFeed/Food/food_bombmuffin_small" Type="Image" Enable="1" /&gt;</v>
      </c>
    </row>
    <row r="146" spans="1:8">
      <c r="A146" s="137">
        <v>2</v>
      </c>
      <c r="D146" s="3" t="s">
        <v>662</v>
      </c>
      <c r="E146" s="3" t="s">
        <v>2174</v>
      </c>
      <c r="F146" s="3" t="s">
        <v>2298</v>
      </c>
      <c r="G146" s="1">
        <v>1</v>
      </c>
      <c r="H146" s="3" t="str">
        <f t="shared" si="2"/>
        <v xml:space="preserve">  &lt;File Name="food_bread" Path="PetFeed/Food/food_bread" Type="Image" Enable="1" /&gt;</v>
      </c>
    </row>
    <row r="147" spans="1:8">
      <c r="A147" s="137">
        <v>2</v>
      </c>
      <c r="D147" s="3" t="s">
        <v>661</v>
      </c>
      <c r="E147" s="3" t="s">
        <v>2174</v>
      </c>
      <c r="F147" s="3" t="s">
        <v>2298</v>
      </c>
      <c r="G147" s="1">
        <v>1</v>
      </c>
      <c r="H147" s="3" t="str">
        <f t="shared" si="2"/>
        <v xml:space="preserve">  &lt;File Name="food_bread_small" Path="PetFeed/Food/food_bread_small" Type="Image" Enable="1" /&gt;</v>
      </c>
    </row>
    <row r="148" spans="1:8">
      <c r="A148" s="137">
        <v>2</v>
      </c>
      <c r="D148" s="3" t="s">
        <v>748</v>
      </c>
      <c r="E148" s="3" t="s">
        <v>2174</v>
      </c>
      <c r="F148" s="3" t="s">
        <v>2298</v>
      </c>
      <c r="G148" s="1">
        <v>1</v>
      </c>
      <c r="H148" s="3" t="str">
        <f t="shared" si="2"/>
        <v xml:space="preserve">  &lt;File Name="food_cake" Path="PetFeed/Food/food_cake" Type="Image" Enable="1" /&gt;</v>
      </c>
    </row>
    <row r="149" spans="1:8">
      <c r="A149" s="137">
        <v>2</v>
      </c>
      <c r="D149" s="3" t="s">
        <v>747</v>
      </c>
      <c r="E149" s="3" t="s">
        <v>2174</v>
      </c>
      <c r="F149" s="3" t="s">
        <v>2298</v>
      </c>
      <c r="G149" s="1">
        <v>1</v>
      </c>
      <c r="H149" s="3" t="str">
        <f t="shared" si="2"/>
        <v xml:space="preserve">  &lt;File Name="food_cake_small" Path="PetFeed/Food/food_cake_small" Type="Image" Enable="1" /&gt;</v>
      </c>
    </row>
    <row r="150" spans="1:8">
      <c r="A150" s="137">
        <v>2</v>
      </c>
      <c r="D150" s="3" t="s">
        <v>751</v>
      </c>
      <c r="E150" s="3" t="s">
        <v>2174</v>
      </c>
      <c r="F150" s="3" t="s">
        <v>2298</v>
      </c>
      <c r="G150" s="1">
        <v>1</v>
      </c>
      <c r="H150" s="3" t="str">
        <f t="shared" si="2"/>
        <v xml:space="preserve">  &lt;File Name="food_candy" Path="PetFeed/Food/food_candy" Type="Image" Enable="1" /&gt;</v>
      </c>
    </row>
    <row r="151" spans="1:8">
      <c r="A151" s="137">
        <v>2</v>
      </c>
      <c r="D151" s="3" t="s">
        <v>750</v>
      </c>
      <c r="E151" s="3" t="s">
        <v>2174</v>
      </c>
      <c r="F151" s="3" t="s">
        <v>2298</v>
      </c>
      <c r="G151" s="1">
        <v>1</v>
      </c>
      <c r="H151" s="3" t="str">
        <f t="shared" si="2"/>
        <v xml:space="preserve">  &lt;File Name="food_candy_small" Path="PetFeed/Food/food_candy_small" Type="Image" Enable="1" /&gt;</v>
      </c>
    </row>
    <row r="152" spans="1:8">
      <c r="A152" s="137">
        <v>2</v>
      </c>
      <c r="D152" s="3" t="s">
        <v>755</v>
      </c>
      <c r="E152" s="3" t="s">
        <v>2174</v>
      </c>
      <c r="F152" s="3" t="s">
        <v>2298</v>
      </c>
      <c r="G152" s="1">
        <v>1</v>
      </c>
      <c r="H152" s="3" t="str">
        <f t="shared" si="2"/>
        <v xml:space="preserve">  &lt;File Name="food_chicken" Path="PetFeed/Food/food_chicken" Type="Image" Enable="1" /&gt;</v>
      </c>
    </row>
    <row r="153" spans="1:8">
      <c r="A153" s="137">
        <v>2</v>
      </c>
      <c r="D153" s="3" t="s">
        <v>754</v>
      </c>
      <c r="E153" s="3" t="s">
        <v>2174</v>
      </c>
      <c r="F153" s="3" t="s">
        <v>2298</v>
      </c>
      <c r="G153" s="1">
        <v>1</v>
      </c>
      <c r="H153" s="3" t="str">
        <f t="shared" si="2"/>
        <v xml:space="preserve">  &lt;File Name="food_chicken_small" Path="PetFeed/Food/food_chicken_small" Type="Image" Enable="1" /&gt;</v>
      </c>
    </row>
    <row r="154" spans="1:8">
      <c r="A154" s="137">
        <v>2</v>
      </c>
      <c r="D154" s="3" t="s">
        <v>684</v>
      </c>
      <c r="E154" s="3" t="s">
        <v>2174</v>
      </c>
      <c r="F154" s="3" t="s">
        <v>2298</v>
      </c>
      <c r="G154" s="1">
        <v>1</v>
      </c>
      <c r="H154" s="3" t="str">
        <f t="shared" si="2"/>
        <v xml:space="preserve">  &lt;File Name="food_chocolate" Path="PetFeed/Food/food_chocolate" Type="Image" Enable="1" /&gt;</v>
      </c>
    </row>
    <row r="155" spans="1:8">
      <c r="A155" s="137">
        <v>2</v>
      </c>
      <c r="D155" s="3" t="s">
        <v>683</v>
      </c>
      <c r="E155" s="3" t="s">
        <v>2174</v>
      </c>
      <c r="F155" s="3" t="s">
        <v>2298</v>
      </c>
      <c r="G155" s="1">
        <v>1</v>
      </c>
      <c r="H155" s="3" t="str">
        <f t="shared" si="2"/>
        <v xml:space="preserve">  &lt;File Name="food_chocolate_small" Path="PetFeed/Food/food_chocolate_small" Type="Image" Enable="1" /&gt;</v>
      </c>
    </row>
    <row r="156" spans="1:8">
      <c r="A156" s="137">
        <v>2</v>
      </c>
      <c r="D156" s="3" t="s">
        <v>676</v>
      </c>
      <c r="E156" s="3" t="s">
        <v>2174</v>
      </c>
      <c r="F156" s="3" t="s">
        <v>2298</v>
      </c>
      <c r="G156" s="1">
        <v>1</v>
      </c>
      <c r="H156" s="3" t="str">
        <f t="shared" si="2"/>
        <v xml:space="preserve">  &lt;File Name="food_donut" Path="PetFeed/Food/food_donut" Type="Image" Enable="1" /&gt;</v>
      </c>
    </row>
    <row r="157" spans="1:8">
      <c r="A157" s="137">
        <v>2</v>
      </c>
      <c r="D157" s="3" t="s">
        <v>675</v>
      </c>
      <c r="E157" s="3" t="s">
        <v>2174</v>
      </c>
      <c r="F157" s="3" t="s">
        <v>2298</v>
      </c>
      <c r="G157" s="1">
        <v>1</v>
      </c>
      <c r="H157" s="3" t="str">
        <f t="shared" si="2"/>
        <v xml:space="preserve">  &lt;File Name="food_donut_small" Path="PetFeed/Food/food_donut_small" Type="Image" Enable="1" /&gt;</v>
      </c>
    </row>
    <row r="158" spans="1:8">
      <c r="A158" s="137">
        <v>2</v>
      </c>
      <c r="D158" s="3" t="s">
        <v>765</v>
      </c>
      <c r="E158" s="3" t="s">
        <v>2174</v>
      </c>
      <c r="F158" s="3" t="s">
        <v>2298</v>
      </c>
      <c r="G158" s="1">
        <v>1</v>
      </c>
      <c r="H158" s="3" t="str">
        <f t="shared" si="2"/>
        <v xml:space="preserve">  &lt;File Name="food_dumplings" Path="PetFeed/Food/food_dumplings" Type="Image" Enable="1" /&gt;</v>
      </c>
    </row>
    <row r="159" spans="1:8">
      <c r="A159" s="137">
        <v>2</v>
      </c>
      <c r="D159" s="3" t="s">
        <v>766</v>
      </c>
      <c r="E159" s="3" t="s">
        <v>2174</v>
      </c>
      <c r="F159" s="3" t="s">
        <v>2298</v>
      </c>
      <c r="G159" s="1">
        <v>1</v>
      </c>
      <c r="H159" s="3" t="str">
        <f t="shared" si="2"/>
        <v xml:space="preserve">  &lt;File Name="food_dumplings_small" Path="PetFeed/Food/food_dumplings_small" Type="Image" Enable="1" /&gt;</v>
      </c>
    </row>
    <row r="160" spans="1:8">
      <c r="A160" s="137">
        <v>2</v>
      </c>
      <c r="D160" s="3" t="s">
        <v>700</v>
      </c>
      <c r="E160" s="3" t="s">
        <v>2174</v>
      </c>
      <c r="F160" s="3" t="s">
        <v>2298</v>
      </c>
      <c r="G160" s="1">
        <v>1</v>
      </c>
      <c r="H160" s="3" t="str">
        <f t="shared" si="2"/>
        <v xml:space="preserve">  &lt;File Name="food_flagjuice" Path="PetFeed/Food/food_flagjuice" Type="Image" Enable="1" /&gt;</v>
      </c>
    </row>
    <row r="161" spans="1:8">
      <c r="A161" s="137">
        <v>2</v>
      </c>
      <c r="D161" s="3" t="s">
        <v>699</v>
      </c>
      <c r="E161" s="3" t="s">
        <v>2174</v>
      </c>
      <c r="F161" s="3" t="s">
        <v>2298</v>
      </c>
      <c r="G161" s="1">
        <v>1</v>
      </c>
      <c r="H161" s="3" t="str">
        <f t="shared" si="2"/>
        <v xml:space="preserve">  &lt;File Name="food_flagjuice_small" Path="PetFeed/Food/food_flagjuice_small" Type="Image" Enable="1" /&gt;</v>
      </c>
    </row>
    <row r="162" spans="1:8">
      <c r="A162" s="137">
        <v>2</v>
      </c>
      <c r="D162" s="3" t="s">
        <v>736</v>
      </c>
      <c r="E162" s="3" t="s">
        <v>2174</v>
      </c>
      <c r="F162" s="3" t="s">
        <v>2298</v>
      </c>
      <c r="G162" s="1">
        <v>1</v>
      </c>
      <c r="H162" s="3" t="str">
        <f t="shared" si="2"/>
        <v xml:space="preserve">  &lt;File Name="food_fruitdanish" Path="PetFeed/Food/food_fruitdanish" Type="Image" Enable="1" /&gt;</v>
      </c>
    </row>
    <row r="163" spans="1:8">
      <c r="A163" s="137">
        <v>2</v>
      </c>
      <c r="D163" s="3" t="s">
        <v>735</v>
      </c>
      <c r="E163" s="3" t="s">
        <v>2174</v>
      </c>
      <c r="F163" s="3" t="s">
        <v>2298</v>
      </c>
      <c r="G163" s="1">
        <v>1</v>
      </c>
      <c r="H163" s="3" t="str">
        <f t="shared" si="2"/>
        <v xml:space="preserve">  &lt;File Name="food_fruitdanish_small" Path="PetFeed/Food/food_fruitdanish_small" Type="Image" Enable="1" /&gt;</v>
      </c>
    </row>
    <row r="164" spans="1:8">
      <c r="A164" s="137">
        <v>2</v>
      </c>
      <c r="D164" s="3" t="s">
        <v>759</v>
      </c>
      <c r="E164" s="3" t="s">
        <v>2174</v>
      </c>
      <c r="F164" s="3" t="s">
        <v>2298</v>
      </c>
      <c r="G164" s="1">
        <v>1</v>
      </c>
      <c r="H164" s="3" t="str">
        <f t="shared" si="2"/>
        <v xml:space="preserve">  &lt;File Name="food_gingerbread" Path="PetFeed/Food/food_gingerbread" Type="Image" Enable="1" /&gt;</v>
      </c>
    </row>
    <row r="165" spans="1:8">
      <c r="A165" s="137">
        <v>2</v>
      </c>
      <c r="D165" s="3" t="s">
        <v>758</v>
      </c>
      <c r="E165" s="3" t="s">
        <v>2174</v>
      </c>
      <c r="F165" s="3" t="s">
        <v>2298</v>
      </c>
      <c r="G165" s="1">
        <v>1</v>
      </c>
      <c r="H165" s="3" t="str">
        <f t="shared" si="2"/>
        <v xml:space="preserve">  &lt;File Name="food_gingerbread_small" Path="PetFeed/Food/food_gingerbread_small" Type="Image" Enable="1" /&gt;</v>
      </c>
    </row>
    <row r="166" spans="1:8">
      <c r="A166" s="137">
        <v>2</v>
      </c>
      <c r="D166" s="3" t="s">
        <v>741</v>
      </c>
      <c r="E166" s="3" t="s">
        <v>2174</v>
      </c>
      <c r="F166" s="3" t="s">
        <v>2298</v>
      </c>
      <c r="G166" s="1">
        <v>1</v>
      </c>
      <c r="H166" s="3" t="str">
        <f t="shared" si="2"/>
        <v xml:space="preserve">  &lt;File Name="food_herring" Path="PetFeed/Food/food_herring" Type="Image" Enable="1" /&gt;</v>
      </c>
    </row>
    <row r="167" spans="1:8">
      <c r="A167" s="137">
        <v>2</v>
      </c>
      <c r="D167" s="3" t="s">
        <v>740</v>
      </c>
      <c r="E167" s="3" t="s">
        <v>2174</v>
      </c>
      <c r="F167" s="3" t="s">
        <v>2298</v>
      </c>
      <c r="G167" s="1">
        <v>1</v>
      </c>
      <c r="H167" s="3" t="str">
        <f t="shared" si="2"/>
        <v xml:space="preserve">  &lt;File Name="food_herring_small" Path="PetFeed/Food/food_herring_small" Type="Image" Enable="1" /&gt;</v>
      </c>
    </row>
    <row r="168" spans="1:8">
      <c r="A168" s="137">
        <v>2</v>
      </c>
      <c r="D168" s="3" t="s">
        <v>745</v>
      </c>
      <c r="E168" s="3" t="s">
        <v>2174</v>
      </c>
      <c r="F168" s="3" t="s">
        <v>2298</v>
      </c>
      <c r="G168" s="1">
        <v>1</v>
      </c>
      <c r="H168" s="3" t="str">
        <f t="shared" si="2"/>
        <v xml:space="preserve">  &lt;File Name="food_meatball" Path="PetFeed/Food/food_meatball" Type="Image" Enable="1" /&gt;</v>
      </c>
    </row>
    <row r="169" spans="1:8">
      <c r="A169" s="137">
        <v>2</v>
      </c>
      <c r="D169" s="3" t="s">
        <v>744</v>
      </c>
      <c r="E169" s="3" t="s">
        <v>2174</v>
      </c>
      <c r="F169" s="3" t="s">
        <v>2298</v>
      </c>
      <c r="G169" s="1">
        <v>1</v>
      </c>
      <c r="H169" s="3" t="str">
        <f t="shared" si="2"/>
        <v xml:space="preserve">  &lt;File Name="food_meatball_small" Path="PetFeed/Food/food_meatball_small" Type="Image" Enable="1" /&gt;</v>
      </c>
    </row>
    <row r="170" spans="1:8">
      <c r="A170" s="137">
        <v>2</v>
      </c>
      <c r="D170" s="3" t="s">
        <v>667</v>
      </c>
      <c r="E170" s="3" t="s">
        <v>2174</v>
      </c>
      <c r="F170" s="3" t="s">
        <v>2298</v>
      </c>
      <c r="G170" s="1">
        <v>1</v>
      </c>
      <c r="H170" s="3" t="str">
        <f t="shared" si="2"/>
        <v xml:space="preserve">  &lt;File Name="food_milk" Path="PetFeed/Food/food_milk" Type="Image" Enable="1" /&gt;</v>
      </c>
    </row>
    <row r="171" spans="1:8">
      <c r="A171" s="137">
        <v>2</v>
      </c>
      <c r="D171" s="3" t="s">
        <v>666</v>
      </c>
      <c r="E171" s="3" t="s">
        <v>2174</v>
      </c>
      <c r="F171" s="3" t="s">
        <v>2298</v>
      </c>
      <c r="G171" s="1">
        <v>1</v>
      </c>
      <c r="H171" s="3" t="str">
        <f t="shared" si="2"/>
        <v xml:space="preserve">  &lt;File Name="food_milk_small" Path="PetFeed/Food/food_milk_small" Type="Image" Enable="1" /&gt;</v>
      </c>
    </row>
    <row r="172" spans="1:8">
      <c r="A172" s="137">
        <v>2</v>
      </c>
      <c r="D172" s="3" t="s">
        <v>725</v>
      </c>
      <c r="E172" s="3" t="s">
        <v>2174</v>
      </c>
      <c r="F172" s="3" t="s">
        <v>2298</v>
      </c>
      <c r="G172" s="1">
        <v>1</v>
      </c>
      <c r="H172" s="3" t="str">
        <f t="shared" si="2"/>
        <v xml:space="preserve">  &lt;File Name="food_mummy_chocolate" Path="PetFeed/Food/food_mummy_chocolate" Type="Image" Enable="1" /&gt;</v>
      </c>
    </row>
    <row r="173" spans="1:8">
      <c r="A173" s="137">
        <v>2</v>
      </c>
      <c r="D173" s="3" t="s">
        <v>724</v>
      </c>
      <c r="E173" s="3" t="s">
        <v>2174</v>
      </c>
      <c r="F173" s="3" t="s">
        <v>2298</v>
      </c>
      <c r="G173" s="1">
        <v>1</v>
      </c>
      <c r="H173" s="3" t="str">
        <f t="shared" si="2"/>
        <v xml:space="preserve">  &lt;File Name="food_mummy_chocolate_small" Path="PetFeed/Food/food_mummy_chocolate_small" Type="Image" Enable="1" /&gt;</v>
      </c>
    </row>
    <row r="174" spans="1:8">
      <c r="A174" s="137">
        <v>2</v>
      </c>
      <c r="D174" s="3" t="s">
        <v>708</v>
      </c>
      <c r="E174" s="3" t="s">
        <v>2174</v>
      </c>
      <c r="F174" s="3" t="s">
        <v>2298</v>
      </c>
      <c r="G174" s="1">
        <v>1</v>
      </c>
      <c r="H174" s="3" t="str">
        <f t="shared" si="2"/>
        <v xml:space="preserve">  &lt;File Name="food_nestcake" Path="PetFeed/Food/food_nestcake" Type="Image" Enable="1" /&gt;</v>
      </c>
    </row>
    <row r="175" spans="1:8">
      <c r="A175" s="137">
        <v>2</v>
      </c>
      <c r="D175" s="3" t="s">
        <v>707</v>
      </c>
      <c r="E175" s="3" t="s">
        <v>2174</v>
      </c>
      <c r="F175" s="3" t="s">
        <v>2298</v>
      </c>
      <c r="G175" s="1">
        <v>1</v>
      </c>
      <c r="H175" s="3" t="str">
        <f t="shared" si="2"/>
        <v xml:space="preserve">  &lt;File Name="food_nestcake_small" Path="PetFeed/Food/food_nestcake_small" Type="Image" Enable="1" /&gt;</v>
      </c>
    </row>
    <row r="176" spans="1:8">
      <c r="A176" s="137">
        <v>2</v>
      </c>
      <c r="D176" s="3" t="s">
        <v>733</v>
      </c>
      <c r="E176" s="3" t="s">
        <v>2174</v>
      </c>
      <c r="F176" s="3" t="s">
        <v>2298</v>
      </c>
      <c r="G176" s="1">
        <v>1</v>
      </c>
      <c r="H176" s="3" t="str">
        <f t="shared" si="2"/>
        <v xml:space="preserve">  &lt;File Name="food_opensandwich" Path="PetFeed/Food/food_opensandwich" Type="Image" Enable="1" /&gt;</v>
      </c>
    </row>
    <row r="177" spans="1:8">
      <c r="A177" s="137">
        <v>2</v>
      </c>
      <c r="D177" s="3" t="s">
        <v>732</v>
      </c>
      <c r="E177" s="3" t="s">
        <v>2174</v>
      </c>
      <c r="F177" s="3" t="s">
        <v>2298</v>
      </c>
      <c r="G177" s="1">
        <v>1</v>
      </c>
      <c r="H177" s="3" t="str">
        <f t="shared" si="2"/>
        <v xml:space="preserve">  &lt;File Name="food_opensandwich_small" Path="PetFeed/Food/food_opensandwich_small" Type="Image" Enable="1" /&gt;</v>
      </c>
    </row>
    <row r="178" spans="1:8">
      <c r="A178" s="137">
        <v>2</v>
      </c>
      <c r="D178" s="3" t="s">
        <v>768</v>
      </c>
      <c r="E178" s="3" t="s">
        <v>2174</v>
      </c>
      <c r="F178" s="3" t="s">
        <v>2298</v>
      </c>
      <c r="G178" s="1">
        <v>1</v>
      </c>
      <c r="H178" s="3" t="str">
        <f t="shared" si="2"/>
        <v xml:space="preserve">  &lt;File Name="food_orange" Path="PetFeed/Food/food_orange" Type="Image" Enable="1" /&gt;</v>
      </c>
    </row>
    <row r="179" spans="1:8">
      <c r="A179" s="137">
        <v>2</v>
      </c>
      <c r="D179" s="3" t="s">
        <v>769</v>
      </c>
      <c r="E179" s="3" t="s">
        <v>2174</v>
      </c>
      <c r="F179" s="3" t="s">
        <v>2298</v>
      </c>
      <c r="G179" s="1">
        <v>1</v>
      </c>
      <c r="H179" s="3" t="str">
        <f t="shared" si="2"/>
        <v xml:space="preserve">  &lt;File Name="food_orange_small" Path="PetFeed/Food/food_orange_small" Type="Image" Enable="1" /&gt;</v>
      </c>
    </row>
    <row r="180" spans="1:8">
      <c r="A180" s="137">
        <v>2</v>
      </c>
      <c r="D180" s="3" t="s">
        <v>763</v>
      </c>
      <c r="E180" s="3" t="s">
        <v>2174</v>
      </c>
      <c r="F180" s="3" t="s">
        <v>2298</v>
      </c>
      <c r="G180" s="1">
        <v>1</v>
      </c>
      <c r="H180" s="3" t="str">
        <f t="shared" si="2"/>
        <v xml:space="preserve">  &lt;File Name="food_pudding" Path="PetFeed/Food/food_pudding" Type="Image" Enable="1" /&gt;</v>
      </c>
    </row>
    <row r="181" spans="1:8">
      <c r="A181" s="137">
        <v>2</v>
      </c>
      <c r="D181" s="3" t="s">
        <v>762</v>
      </c>
      <c r="E181" s="3" t="s">
        <v>2174</v>
      </c>
      <c r="F181" s="3" t="s">
        <v>2298</v>
      </c>
      <c r="G181" s="1">
        <v>1</v>
      </c>
      <c r="H181" s="3" t="str">
        <f t="shared" si="2"/>
        <v xml:space="preserve">  &lt;File Name="food_pudding_small" Path="PetFeed/Food/food_pudding_small" Type="Image" Enable="1" /&gt;</v>
      </c>
    </row>
    <row r="182" spans="1:8">
      <c r="A182" s="137">
        <v>2</v>
      </c>
      <c r="D182" s="3" t="s">
        <v>671</v>
      </c>
      <c r="E182" s="3" t="s">
        <v>2174</v>
      </c>
      <c r="F182" s="3" t="s">
        <v>2298</v>
      </c>
      <c r="G182" s="1">
        <v>1</v>
      </c>
      <c r="H182" s="3" t="str">
        <f t="shared" si="2"/>
        <v xml:space="preserve">  &lt;File Name="food_rice" Path="PetFeed/Food/food_rice" Type="Image" Enable="1" /&gt;</v>
      </c>
    </row>
    <row r="183" spans="1:8">
      <c r="A183" s="137">
        <v>2</v>
      </c>
      <c r="D183" s="3" t="s">
        <v>771</v>
      </c>
      <c r="E183" s="3" t="s">
        <v>2174</v>
      </c>
      <c r="F183" s="3" t="s">
        <v>2298</v>
      </c>
      <c r="G183" s="1">
        <v>1</v>
      </c>
      <c r="H183" s="3" t="str">
        <f t="shared" si="2"/>
        <v xml:space="preserve">  &lt;File Name="food_ricecakefish" Path="PetFeed/Food/food_ricecakefish" Type="Image" Enable="1" /&gt;</v>
      </c>
    </row>
    <row r="184" spans="1:8">
      <c r="A184" s="137">
        <v>2</v>
      </c>
      <c r="D184" s="3" t="s">
        <v>772</v>
      </c>
      <c r="E184" s="3" t="s">
        <v>2174</v>
      </c>
      <c r="F184" s="3" t="s">
        <v>2298</v>
      </c>
      <c r="G184" s="1">
        <v>1</v>
      </c>
      <c r="H184" s="3" t="str">
        <f t="shared" si="2"/>
        <v xml:space="preserve">  &lt;File Name="food_ricecakefish_small" Path="PetFeed/Food/food_ricecakefish_small" Type="Image" Enable="1" /&gt;</v>
      </c>
    </row>
    <row r="185" spans="1:8">
      <c r="A185" s="137">
        <v>2</v>
      </c>
      <c r="D185" s="3" t="s">
        <v>670</v>
      </c>
      <c r="E185" s="3" t="s">
        <v>2174</v>
      </c>
      <c r="F185" s="3" t="s">
        <v>2298</v>
      </c>
      <c r="G185" s="1">
        <v>1</v>
      </c>
      <c r="H185" s="3" t="str">
        <f t="shared" si="2"/>
        <v xml:space="preserve">  &lt;File Name="food_rice_small" Path="PetFeed/Food/food_rice_small" Type="Image" Enable="1" /&gt;</v>
      </c>
    </row>
    <row r="186" spans="1:8">
      <c r="A186" s="137">
        <v>2</v>
      </c>
      <c r="D186" s="3" t="s">
        <v>712</v>
      </c>
      <c r="E186" s="3" t="s">
        <v>2174</v>
      </c>
      <c r="F186" s="3" t="s">
        <v>2298</v>
      </c>
      <c r="G186" s="1">
        <v>1</v>
      </c>
      <c r="H186" s="3" t="str">
        <f t="shared" si="2"/>
        <v xml:space="preserve">  &lt;File Name="food_rocketcookie" Path="PetFeed/Food/food_rocketcookie" Type="Image" Enable="1" /&gt;</v>
      </c>
    </row>
    <row r="187" spans="1:8">
      <c r="A187" s="137">
        <v>2</v>
      </c>
      <c r="D187" s="3" t="s">
        <v>711</v>
      </c>
      <c r="E187" s="3" t="s">
        <v>2174</v>
      </c>
      <c r="F187" s="3" t="s">
        <v>2298</v>
      </c>
      <c r="G187" s="1">
        <v>1</v>
      </c>
      <c r="H187" s="3" t="str">
        <f t="shared" si="2"/>
        <v xml:space="preserve">  &lt;File Name="food_rocketcookie_small" Path="PetFeed/Food/food_rocketcookie_small" Type="Image" Enable="1" /&gt;</v>
      </c>
    </row>
    <row r="188" spans="1:8">
      <c r="A188" s="137">
        <v>2</v>
      </c>
      <c r="D188" s="3" t="s">
        <v>680</v>
      </c>
      <c r="E188" s="3" t="s">
        <v>2174</v>
      </c>
      <c r="F188" s="3" t="s">
        <v>2298</v>
      </c>
      <c r="G188" s="1">
        <v>1</v>
      </c>
      <c r="H188" s="3" t="str">
        <f t="shared" si="2"/>
        <v xml:space="preserve">  &lt;File Name="food_salad" Path="PetFeed/Food/food_salad" Type="Image" Enable="1" /&gt;</v>
      </c>
    </row>
    <row r="189" spans="1:8">
      <c r="A189" s="137">
        <v>2</v>
      </c>
      <c r="D189" s="3" t="s">
        <v>679</v>
      </c>
      <c r="E189" s="3" t="s">
        <v>2174</v>
      </c>
      <c r="F189" s="3" t="s">
        <v>2298</v>
      </c>
      <c r="G189" s="1">
        <v>1</v>
      </c>
      <c r="H189" s="3" t="str">
        <f t="shared" si="2"/>
        <v xml:space="preserve">  &lt;File Name="food_salad_small" Path="PetFeed/Food/food_salad_small" Type="Image" Enable="1" /&gt;</v>
      </c>
    </row>
    <row r="190" spans="1:8">
      <c r="A190" s="137">
        <v>2</v>
      </c>
      <c r="D190" s="3" t="s">
        <v>774</v>
      </c>
      <c r="E190" s="3" t="s">
        <v>2174</v>
      </c>
      <c r="F190" s="3" t="s">
        <v>2298</v>
      </c>
      <c r="G190" s="1">
        <v>1</v>
      </c>
      <c r="H190" s="3" t="str">
        <f t="shared" si="2"/>
        <v xml:space="preserve">  &lt;File Name="food_sausage" Path="PetFeed/Food/food_sausage" Type="Image" Enable="1" /&gt;</v>
      </c>
    </row>
    <row r="191" spans="1:8">
      <c r="A191" s="137">
        <v>2</v>
      </c>
      <c r="D191" s="3" t="s">
        <v>775</v>
      </c>
      <c r="E191" s="3" t="s">
        <v>2174</v>
      </c>
      <c r="F191" s="3" t="s">
        <v>2298</v>
      </c>
      <c r="G191" s="1">
        <v>1</v>
      </c>
      <c r="H191" s="3" t="str">
        <f t="shared" si="2"/>
        <v xml:space="preserve">  &lt;File Name="food_sausage_small" Path="PetFeed/Food/food_sausage_small" Type="Image" Enable="1" /&gt;</v>
      </c>
    </row>
    <row r="192" spans="1:8">
      <c r="A192" s="137">
        <v>2</v>
      </c>
      <c r="D192" s="3" t="s">
        <v>729</v>
      </c>
      <c r="E192" s="3" t="s">
        <v>2174</v>
      </c>
      <c r="F192" s="3" t="s">
        <v>2298</v>
      </c>
      <c r="G192" s="1">
        <v>1</v>
      </c>
      <c r="H192" s="3" t="str">
        <f t="shared" si="2"/>
        <v xml:space="preserve">  &lt;File Name="food_skull_cookie" Path="PetFeed/Food/food_skull_cookie" Type="Image" Enable="1" /&gt;</v>
      </c>
    </row>
    <row r="193" spans="1:8">
      <c r="A193" s="137">
        <v>2</v>
      </c>
      <c r="D193" s="3" t="s">
        <v>728</v>
      </c>
      <c r="E193" s="3" t="s">
        <v>2174</v>
      </c>
      <c r="F193" s="3" t="s">
        <v>2298</v>
      </c>
      <c r="G193" s="1">
        <v>1</v>
      </c>
      <c r="H193" s="3" t="str">
        <f t="shared" si="2"/>
        <v xml:space="preserve">  &lt;File Name="food_skull_cookie_small" Path="PetFeed/Food/food_skull_cookie_small" Type="Image" Enable="1" /&gt;</v>
      </c>
    </row>
    <row r="194" spans="1:8">
      <c r="A194" s="137">
        <v>2</v>
      </c>
      <c r="D194" s="3" t="s">
        <v>716</v>
      </c>
      <c r="E194" s="3" t="s">
        <v>2174</v>
      </c>
      <c r="F194" s="3" t="s">
        <v>2298</v>
      </c>
      <c r="G194" s="1">
        <v>1</v>
      </c>
      <c r="H194" s="3" t="str">
        <f t="shared" si="2"/>
        <v xml:space="preserve">  &lt;File Name="food_spider_cake" Path="PetFeed/Food/food_spider_cake" Type="Image" Enable="1" /&gt;</v>
      </c>
    </row>
    <row r="195" spans="1:8">
      <c r="A195" s="137">
        <v>2</v>
      </c>
      <c r="D195" s="3" t="s">
        <v>715</v>
      </c>
      <c r="E195" s="3" t="s">
        <v>2174</v>
      </c>
      <c r="F195" s="3" t="s">
        <v>2298</v>
      </c>
      <c r="G195" s="1">
        <v>1</v>
      </c>
      <c r="H195" s="3" t="str">
        <f t="shared" si="2"/>
        <v xml:space="preserve">  &lt;File Name="food_spider_cake_small" Path="PetFeed/Food/food_spider_cake_small" Type="Image" Enable="1" /&gt;</v>
      </c>
    </row>
    <row r="196" spans="1:8">
      <c r="A196" s="137">
        <v>2</v>
      </c>
      <c r="D196" s="3" t="s">
        <v>721</v>
      </c>
      <c r="E196" s="3" t="s">
        <v>2174</v>
      </c>
      <c r="F196" s="3" t="s">
        <v>2298</v>
      </c>
      <c r="G196" s="1">
        <v>1</v>
      </c>
      <c r="H196" s="3" t="str">
        <f t="shared" ref="H196:H259" si="3">IF(A196=1,"&lt;Module Name="""&amp;B196&amp;""" Desc="""&amp;C196&amp;"""&gt;",IF(A196=2,"  &lt;File Name="""&amp;D196&amp;""" Path="""&amp;F196&amp;D196&amp;""" Type="""&amp;E196&amp;""" Enable="""&amp;G196&amp;""" /&gt;",IF(A196=3,"&lt;/Module&gt;","")))</f>
        <v xml:space="preserve">  &lt;File Name="food_toffee_apple" Path="PetFeed/Food/food_toffee_apple" Type="Image" Enable="1" /&gt;</v>
      </c>
    </row>
    <row r="197" spans="1:8">
      <c r="A197" s="137">
        <v>2</v>
      </c>
      <c r="D197" s="3" t="s">
        <v>720</v>
      </c>
      <c r="E197" s="3" t="s">
        <v>2174</v>
      </c>
      <c r="F197" s="3" t="s">
        <v>2298</v>
      </c>
      <c r="G197" s="1">
        <v>1</v>
      </c>
      <c r="H197" s="3" t="str">
        <f t="shared" si="3"/>
        <v xml:space="preserve">  &lt;File Name="food_toffee_apple_small" Path="PetFeed/Food/food_toffee_apple_small" Type="Image" Enable="1" /&gt;</v>
      </c>
    </row>
    <row r="198" spans="1:8">
      <c r="A198" s="137">
        <v>2</v>
      </c>
      <c r="D198" s="3" t="s">
        <v>688</v>
      </c>
      <c r="E198" s="3" t="s">
        <v>2174</v>
      </c>
      <c r="F198" s="3" t="s">
        <v>2298</v>
      </c>
      <c r="G198" s="1">
        <v>1</v>
      </c>
      <c r="H198" s="3" t="str">
        <f t="shared" si="3"/>
        <v xml:space="preserve">  &lt;File Name="moomcake01" Path="PetFeed/Food/moomcake01" Type="Image" Enable="1" /&gt;</v>
      </c>
    </row>
    <row r="199" spans="1:8">
      <c r="A199" s="137">
        <v>2</v>
      </c>
      <c r="D199" s="3" t="s">
        <v>687</v>
      </c>
      <c r="E199" s="3" t="s">
        <v>2174</v>
      </c>
      <c r="F199" s="3" t="s">
        <v>2298</v>
      </c>
      <c r="G199" s="1">
        <v>1</v>
      </c>
      <c r="H199" s="3" t="str">
        <f t="shared" si="3"/>
        <v xml:space="preserve">  &lt;File Name="moomcake_small" Path="PetFeed/Food/moomcake_small" Type="Image" Enable="1" /&gt;</v>
      </c>
    </row>
    <row r="200" spans="1:8">
      <c r="A200" s="137">
        <v>2</v>
      </c>
      <c r="D200" s="3" t="s">
        <v>696</v>
      </c>
      <c r="E200" s="3" t="s">
        <v>2174</v>
      </c>
      <c r="F200" s="3" t="s">
        <v>2298</v>
      </c>
      <c r="G200" s="1">
        <v>1</v>
      </c>
      <c r="H200" s="3" t="str">
        <f t="shared" si="3"/>
        <v xml:space="preserve">  &lt;File Name="taro001" Path="PetFeed/Food/taro001" Type="Image" Enable="1" /&gt;</v>
      </c>
    </row>
    <row r="201" spans="1:8">
      <c r="A201" s="137">
        <v>2</v>
      </c>
      <c r="D201" s="3" t="s">
        <v>695</v>
      </c>
      <c r="E201" s="3" t="s">
        <v>2174</v>
      </c>
      <c r="F201" s="3" t="s">
        <v>2298</v>
      </c>
      <c r="G201" s="1">
        <v>1</v>
      </c>
      <c r="H201" s="3" t="str">
        <f t="shared" si="3"/>
        <v xml:space="preserve">  &lt;File Name="taro_small" Path="PetFeed/Food/taro_small" Type="Image" Enable="1" /&gt;</v>
      </c>
    </row>
    <row r="202" spans="1:8">
      <c r="A202" s="137">
        <v>2</v>
      </c>
      <c r="D202" s="3" t="s">
        <v>692</v>
      </c>
      <c r="E202" s="3" t="s">
        <v>2174</v>
      </c>
      <c r="F202" s="3" t="s">
        <v>2298</v>
      </c>
      <c r="G202" s="1">
        <v>1</v>
      </c>
      <c r="H202" s="3" t="str">
        <f t="shared" si="3"/>
        <v xml:space="preserve">  &lt;File Name="yolkmcake" Path="PetFeed/Food/yolkmcake" Type="Image" Enable="1" /&gt;</v>
      </c>
    </row>
    <row r="203" spans="1:8">
      <c r="A203" s="137">
        <v>2</v>
      </c>
      <c r="D203" s="3" t="s">
        <v>691</v>
      </c>
      <c r="E203" s="3" t="s">
        <v>2174</v>
      </c>
      <c r="F203" s="3" t="s">
        <v>2298</v>
      </c>
      <c r="G203" s="1">
        <v>1</v>
      </c>
      <c r="H203" s="3" t="str">
        <f t="shared" si="3"/>
        <v xml:space="preserve">  &lt;File Name="yolk_small" Path="PetFeed/Food/yolk_small" Type="Image" Enable="1" /&gt;</v>
      </c>
    </row>
    <row r="204" spans="1:8">
      <c r="A204" s="137">
        <v>3</v>
      </c>
      <c r="H204" s="3" t="str">
        <f t="shared" si="3"/>
        <v>&lt;/Module&gt;</v>
      </c>
    </row>
    <row r="205" spans="1:8">
      <c r="A205" s="140">
        <v>1</v>
      </c>
      <c r="B205" s="141" t="s">
        <v>2299</v>
      </c>
      <c r="C205" s="142" t="s">
        <v>2300</v>
      </c>
      <c r="D205" s="142"/>
      <c r="E205" s="142"/>
      <c r="F205" s="142"/>
      <c r="G205" s="143"/>
      <c r="H205" s="3" t="str">
        <f t="shared" si="3"/>
        <v>&lt;Module Name="WorldMap" Desc="世界地图页"&gt;</v>
      </c>
    </row>
    <row r="206" spans="1:8">
      <c r="A206" s="137">
        <v>2</v>
      </c>
      <c r="D206" s="3" t="s">
        <v>2301</v>
      </c>
      <c r="E206" s="3" t="s">
        <v>2174</v>
      </c>
      <c r="F206" s="3" t="s">
        <v>2302</v>
      </c>
      <c r="G206" s="1">
        <v>1</v>
      </c>
      <c r="H206" s="3" t="str">
        <f t="shared" si="3"/>
        <v xml:space="preserve">  &lt;File Name="China" Path="WorldMap/SceneIcon/China" Type="Image" Enable="1" /&gt;</v>
      </c>
    </row>
    <row r="207" spans="1:8">
      <c r="A207" s="137">
        <v>2</v>
      </c>
      <c r="D207" s="3" t="s">
        <v>2303</v>
      </c>
      <c r="E207" s="3" t="s">
        <v>2174</v>
      </c>
      <c r="F207" s="3" t="s">
        <v>2302</v>
      </c>
      <c r="G207" s="1">
        <v>1</v>
      </c>
      <c r="H207" s="3" t="str">
        <f t="shared" si="3"/>
        <v xml:space="preserve">  &lt;File Name="Denmark" Path="WorldMap/SceneIcon/Denmark" Type="Image" Enable="1" /&gt;</v>
      </c>
    </row>
    <row r="208" spans="1:8">
      <c r="A208" s="137">
        <v>2</v>
      </c>
      <c r="D208" s="3" t="s">
        <v>1004</v>
      </c>
      <c r="E208" s="3" t="s">
        <v>2174</v>
      </c>
      <c r="F208" s="3" t="s">
        <v>2302</v>
      </c>
      <c r="G208" s="1">
        <v>1</v>
      </c>
      <c r="H208" s="3" t="str">
        <f t="shared" si="3"/>
        <v xml:space="preserve">  &lt;File Name="Desert" Path="WorldMap/SceneIcon/Desert" Type="Image" Enable="1" /&gt;</v>
      </c>
    </row>
    <row r="209" spans="1:8">
      <c r="A209" s="137">
        <v>2</v>
      </c>
      <c r="D209" s="3" t="s">
        <v>2304</v>
      </c>
      <c r="E209" s="3" t="s">
        <v>2174</v>
      </c>
      <c r="F209" s="3" t="s">
        <v>2302</v>
      </c>
      <c r="G209" s="1">
        <v>1</v>
      </c>
      <c r="H209" s="3" t="str">
        <f t="shared" si="3"/>
        <v xml:space="preserve">  &lt;File Name="earth_Asia_big" Path="WorldMap/SceneIcon/earth_Asia_big" Type="Image" Enable="1" /&gt;</v>
      </c>
    </row>
    <row r="210" spans="1:8">
      <c r="A210" s="137">
        <v>2</v>
      </c>
      <c r="D210" s="3" t="s">
        <v>2305</v>
      </c>
      <c r="E210" s="3" t="s">
        <v>2174</v>
      </c>
      <c r="F210" s="3" t="s">
        <v>2302</v>
      </c>
      <c r="G210" s="1">
        <v>1</v>
      </c>
      <c r="H210" s="3" t="str">
        <f t="shared" si="3"/>
        <v xml:space="preserve">  &lt;File Name="earth_Asia_small" Path="WorldMap/SceneIcon/earth_Asia_small" Type="Image" Enable="1" /&gt;</v>
      </c>
    </row>
    <row r="211" spans="1:8">
      <c r="A211" s="137">
        <v>2</v>
      </c>
      <c r="D211" s="3" t="s">
        <v>2306</v>
      </c>
      <c r="E211" s="3" t="s">
        <v>2174</v>
      </c>
      <c r="F211" s="3" t="s">
        <v>2302</v>
      </c>
      <c r="G211" s="1">
        <v>1</v>
      </c>
      <c r="H211" s="3" t="str">
        <f t="shared" si="3"/>
        <v xml:space="preserve">  &lt;File Name="earth_Europe_big" Path="WorldMap/SceneIcon/earth_Europe_big" Type="Image" Enable="1" /&gt;</v>
      </c>
    </row>
    <row r="212" spans="1:8">
      <c r="A212" s="137">
        <v>2</v>
      </c>
      <c r="D212" s="3" t="s">
        <v>2307</v>
      </c>
      <c r="E212" s="3" t="s">
        <v>2174</v>
      </c>
      <c r="F212" s="3" t="s">
        <v>2302</v>
      </c>
      <c r="G212" s="1">
        <v>1</v>
      </c>
      <c r="H212" s="3" t="str">
        <f t="shared" si="3"/>
        <v xml:space="preserve">  &lt;File Name="earth_Europe_small" Path="WorldMap/SceneIcon/earth_Europe_small" Type="Image" Enable="1" /&gt;</v>
      </c>
    </row>
    <row r="213" spans="1:8">
      <c r="A213" s="137">
        <v>2</v>
      </c>
      <c r="D213" s="3" t="s">
        <v>2508</v>
      </c>
      <c r="E213" s="3" t="s">
        <v>2163</v>
      </c>
      <c r="F213" s="3" t="s">
        <v>2302</v>
      </c>
      <c r="G213" s="1">
        <v>1</v>
      </c>
      <c r="H213" s="3" t="str">
        <f t="shared" si="3"/>
        <v xml:space="preserve">  &lt;File Name="earth_Japan_big" Path="WorldMap/SceneIcon/earth_Japan_big" Type="Image" Enable="1" /&gt;</v>
      </c>
    </row>
    <row r="214" spans="1:8">
      <c r="A214" s="137">
        <v>2</v>
      </c>
      <c r="D214" s="3" t="s">
        <v>2509</v>
      </c>
      <c r="E214" s="3" t="s">
        <v>2163</v>
      </c>
      <c r="F214" s="3" t="s">
        <v>2302</v>
      </c>
      <c r="G214" s="1">
        <v>1</v>
      </c>
      <c r="H214" s="3" t="str">
        <f t="shared" si="3"/>
        <v xml:space="preserve">  &lt;File Name="earth_Japan_small" Path="WorldMap/SceneIcon/earth_Japan_small" Type="Image" Enable="1" /&gt;</v>
      </c>
    </row>
    <row r="215" spans="1:8">
      <c r="A215" s="137">
        <v>2</v>
      </c>
      <c r="D215" s="3" t="s">
        <v>961</v>
      </c>
      <c r="E215" s="3" t="s">
        <v>2174</v>
      </c>
      <c r="F215" s="3" t="s">
        <v>2302</v>
      </c>
      <c r="G215" s="1">
        <v>1</v>
      </c>
      <c r="H215" s="3" t="str">
        <f t="shared" si="3"/>
        <v xml:space="preserve">  &lt;File Name="Forest" Path="WorldMap/SceneIcon/Forest" Type="Image" Enable="1" /&gt;</v>
      </c>
    </row>
    <row r="216" spans="1:8">
      <c r="A216" s="137">
        <v>2</v>
      </c>
      <c r="D216" s="3" t="s">
        <v>2308</v>
      </c>
      <c r="E216" s="3" t="s">
        <v>2174</v>
      </c>
      <c r="F216" s="3" t="s">
        <v>2302</v>
      </c>
      <c r="G216" s="1">
        <v>1</v>
      </c>
      <c r="H216" s="3" t="str">
        <f t="shared" si="3"/>
        <v xml:space="preserve">  &lt;File Name="Hallowmas" Path="WorldMap/SceneIcon/Hallowmas" Type="Image" Enable="1" /&gt;</v>
      </c>
    </row>
    <row r="217" spans="1:8">
      <c r="A217" s="137">
        <v>2</v>
      </c>
      <c r="D217" s="3" t="s">
        <v>2309</v>
      </c>
      <c r="E217" s="3" t="s">
        <v>2174</v>
      </c>
      <c r="F217" s="3" t="s">
        <v>2302</v>
      </c>
      <c r="G217" s="1">
        <v>1</v>
      </c>
      <c r="H217" s="3" t="str">
        <f t="shared" si="3"/>
        <v xml:space="preserve">  &lt;File Name="ima_desert_big" Path="WorldMap/SceneIcon/ima_desert_big" Type="Image" Enable="1" /&gt;</v>
      </c>
    </row>
    <row r="218" spans="1:8">
      <c r="A218" s="137">
        <v>2</v>
      </c>
      <c r="D218" s="3" t="s">
        <v>2310</v>
      </c>
      <c r="E218" s="3" t="s">
        <v>2174</v>
      </c>
      <c r="F218" s="3" t="s">
        <v>2302</v>
      </c>
      <c r="G218" s="1">
        <v>1</v>
      </c>
      <c r="H218" s="3" t="str">
        <f t="shared" si="3"/>
        <v xml:space="preserve">  &lt;File Name="ima_desert_small" Path="WorldMap/SceneIcon/ima_desert_small" Type="Image" Enable="1" /&gt;</v>
      </c>
    </row>
    <row r="219" spans="1:8">
      <c r="A219" s="137">
        <v>2</v>
      </c>
      <c r="D219" s="3" t="s">
        <v>2311</v>
      </c>
      <c r="E219" s="3" t="s">
        <v>2174</v>
      </c>
      <c r="F219" s="3" t="s">
        <v>2302</v>
      </c>
      <c r="G219" s="1">
        <v>1</v>
      </c>
      <c r="H219" s="3" t="str">
        <f t="shared" si="3"/>
        <v xml:space="preserve">  &lt;File Name="ima_forest_big" Path="WorldMap/SceneIcon/ima_forest_big" Type="Image" Enable="1" /&gt;</v>
      </c>
    </row>
    <row r="220" spans="1:8">
      <c r="A220" s="137">
        <v>2</v>
      </c>
      <c r="D220" s="3" t="s">
        <v>2312</v>
      </c>
      <c r="E220" s="3" t="s">
        <v>2174</v>
      </c>
      <c r="F220" s="3" t="s">
        <v>2302</v>
      </c>
      <c r="G220" s="1">
        <v>1</v>
      </c>
      <c r="H220" s="3" t="str">
        <f t="shared" si="3"/>
        <v xml:space="preserve">  &lt;File Name="ima_forest_small" Path="WorldMap/SceneIcon/ima_forest_small" Type="Image" Enable="1" /&gt;</v>
      </c>
    </row>
    <row r="221" spans="1:8">
      <c r="A221" s="137">
        <v>2</v>
      </c>
      <c r="D221" s="3" t="s">
        <v>2313</v>
      </c>
      <c r="E221" s="3" t="s">
        <v>2174</v>
      </c>
      <c r="F221" s="3" t="s">
        <v>2302</v>
      </c>
      <c r="G221" s="1">
        <v>1</v>
      </c>
      <c r="H221" s="3" t="str">
        <f t="shared" si="3"/>
        <v xml:space="preserve">  &lt;File Name="ima_sea_big" Path="WorldMap/SceneIcon/ima_sea_big" Type="Image" Enable="1" /&gt;</v>
      </c>
    </row>
    <row r="222" spans="1:8">
      <c r="A222" s="137">
        <v>2</v>
      </c>
      <c r="D222" s="3" t="s">
        <v>2314</v>
      </c>
      <c r="E222" s="3" t="s">
        <v>2174</v>
      </c>
      <c r="F222" s="3" t="s">
        <v>2302</v>
      </c>
      <c r="G222" s="1">
        <v>1</v>
      </c>
      <c r="H222" s="3" t="str">
        <f t="shared" si="3"/>
        <v xml:space="preserve">  &lt;File Name="ima_sea_small" Path="WorldMap/SceneIcon/ima_sea_small" Type="Image" Enable="1" /&gt;</v>
      </c>
    </row>
    <row r="223" spans="1:8">
      <c r="A223" s="137">
        <v>2</v>
      </c>
      <c r="D223" s="3" t="s">
        <v>2315</v>
      </c>
      <c r="E223" s="3" t="s">
        <v>2174</v>
      </c>
      <c r="F223" s="3" t="s">
        <v>2302</v>
      </c>
      <c r="G223" s="1">
        <v>1</v>
      </c>
      <c r="H223" s="3" t="str">
        <f t="shared" si="3"/>
        <v xml:space="preserve">  &lt;File Name="ima_volcano_big" Path="WorldMap/SceneIcon/ima_volcano_big" Type="Image" Enable="1" /&gt;</v>
      </c>
    </row>
    <row r="224" spans="1:8">
      <c r="A224" s="137">
        <v>2</v>
      </c>
      <c r="D224" s="3" t="s">
        <v>2316</v>
      </c>
      <c r="E224" s="3" t="s">
        <v>2174</v>
      </c>
      <c r="F224" s="3" t="s">
        <v>2302</v>
      </c>
      <c r="G224" s="1">
        <v>1</v>
      </c>
      <c r="H224" s="3" t="str">
        <f t="shared" si="3"/>
        <v xml:space="preserve">  &lt;File Name="ima_volcano_small" Path="WorldMap/SceneIcon/ima_volcano_small" Type="Image" Enable="1" /&gt;</v>
      </c>
    </row>
    <row r="225" spans="1:8">
      <c r="A225" s="137">
        <v>2</v>
      </c>
      <c r="D225" s="3" t="s">
        <v>2317</v>
      </c>
      <c r="E225" s="3" t="s">
        <v>2174</v>
      </c>
      <c r="F225" s="3" t="s">
        <v>2302</v>
      </c>
      <c r="G225" s="1">
        <v>1</v>
      </c>
      <c r="H225" s="3" t="str">
        <f t="shared" si="3"/>
        <v xml:space="preserve">  &lt;File Name="magic_halloween_big" Path="WorldMap/SceneIcon/magic_halloween_big" Type="Image" Enable="1" /&gt;</v>
      </c>
    </row>
    <row r="226" spans="1:8">
      <c r="A226" s="137">
        <v>2</v>
      </c>
      <c r="D226" s="3" t="s">
        <v>2318</v>
      </c>
      <c r="E226" s="3" t="s">
        <v>2174</v>
      </c>
      <c r="F226" s="3" t="s">
        <v>2302</v>
      </c>
      <c r="G226" s="1">
        <v>1</v>
      </c>
      <c r="H226" s="3" t="str">
        <f t="shared" si="3"/>
        <v xml:space="preserve">  &lt;File Name="magic_halloween_small" Path="WorldMap/SceneIcon/magic_halloween_small" Type="Image" Enable="1" /&gt;</v>
      </c>
    </row>
    <row r="227" spans="1:8">
      <c r="A227" s="137">
        <v>2</v>
      </c>
      <c r="D227" s="3" t="s">
        <v>2319</v>
      </c>
      <c r="E227" s="3" t="s">
        <v>2174</v>
      </c>
      <c r="F227" s="3" t="s">
        <v>2302</v>
      </c>
      <c r="G227" s="1">
        <v>1</v>
      </c>
      <c r="H227" s="3" t="str">
        <f t="shared" si="3"/>
        <v xml:space="preserve">  &lt;File Name="MAGIC_merry_big" Path="WorldMap/SceneIcon/MAGIC_merry_big" Type="Image" Enable="1" /&gt;</v>
      </c>
    </row>
    <row r="228" spans="1:8">
      <c r="A228" s="137">
        <v>2</v>
      </c>
      <c r="D228" s="3" t="s">
        <v>2320</v>
      </c>
      <c r="E228" s="3" t="s">
        <v>2174</v>
      </c>
      <c r="F228" s="3" t="s">
        <v>2302</v>
      </c>
      <c r="G228" s="1">
        <v>1</v>
      </c>
      <c r="H228" s="3" t="str">
        <f t="shared" si="3"/>
        <v xml:space="preserve">  &lt;File Name="MAGIC_merry_small" Path="WorldMap/SceneIcon/MAGIC_merry_small" Type="Image" Enable="1" /&gt;</v>
      </c>
    </row>
    <row r="229" spans="1:8">
      <c r="A229" s="137">
        <v>2</v>
      </c>
      <c r="D229" s="3" t="s">
        <v>2321</v>
      </c>
      <c r="E229" s="3" t="s">
        <v>2174</v>
      </c>
      <c r="F229" s="3" t="s">
        <v>2302</v>
      </c>
      <c r="G229" s="1">
        <v>1</v>
      </c>
      <c r="H229" s="3" t="str">
        <f t="shared" si="3"/>
        <v xml:space="preserve">  &lt;File Name="MAGIC_mouseyear_big" Path="WorldMap/SceneIcon/MAGIC_mouseyear_big" Type="Image" Enable="1" /&gt;</v>
      </c>
    </row>
    <row r="230" spans="1:8">
      <c r="A230" s="137">
        <v>2</v>
      </c>
      <c r="D230" s="3" t="s">
        <v>2322</v>
      </c>
      <c r="E230" s="3" t="s">
        <v>2174</v>
      </c>
      <c r="F230" s="3" t="s">
        <v>2302</v>
      </c>
      <c r="G230" s="1">
        <v>1</v>
      </c>
      <c r="H230" s="3" t="str">
        <f t="shared" si="3"/>
        <v xml:space="preserve">  &lt;File Name="MAGIC_mouseyear_small" Path="WorldMap/SceneIcon/MAGIC_mouseyear_small" Type="Image" Enable="1" /&gt;</v>
      </c>
    </row>
    <row r="231" spans="1:8">
      <c r="A231" s="137">
        <v>2</v>
      </c>
      <c r="D231" s="3" t="s">
        <v>2199</v>
      </c>
      <c r="E231" s="3" t="s">
        <v>2174</v>
      </c>
      <c r="F231" s="3" t="s">
        <v>2302</v>
      </c>
      <c r="G231" s="1">
        <v>1</v>
      </c>
      <c r="H231" s="3" t="str">
        <f t="shared" si="3"/>
        <v xml:space="preserve">  &lt;File Name="return_big" Path="WorldMap/SceneIcon/return_big" Type="Image" Enable="1" /&gt;</v>
      </c>
    </row>
    <row r="232" spans="1:8">
      <c r="A232" s="137">
        <v>2</v>
      </c>
      <c r="D232" s="3" t="s">
        <v>2200</v>
      </c>
      <c r="E232" s="3" t="s">
        <v>2174</v>
      </c>
      <c r="F232" s="3" t="s">
        <v>2302</v>
      </c>
      <c r="G232" s="1">
        <v>1</v>
      </c>
      <c r="H232" s="3" t="str">
        <f t="shared" si="3"/>
        <v xml:space="preserve">  &lt;File Name="return_small" Path="WorldMap/SceneIcon/return_small" Type="Image" Enable="1" /&gt;</v>
      </c>
    </row>
    <row r="233" spans="1:8">
      <c r="A233" s="137">
        <v>2</v>
      </c>
      <c r="D233" s="3" t="s">
        <v>2323</v>
      </c>
      <c r="E233" s="3" t="s">
        <v>2174</v>
      </c>
      <c r="F233" s="3" t="s">
        <v>2302</v>
      </c>
      <c r="G233" s="1">
        <v>1</v>
      </c>
      <c r="H233" s="3" t="str">
        <f t="shared" si="3"/>
        <v xml:space="preserve">  &lt;File Name="Rock" Path="WorldMap/SceneIcon/Rock" Type="Image" Enable="1" /&gt;</v>
      </c>
    </row>
    <row r="234" spans="1:8">
      <c r="A234" s="137">
        <v>2</v>
      </c>
      <c r="D234" s="3" t="s">
        <v>918</v>
      </c>
      <c r="E234" s="3" t="s">
        <v>2174</v>
      </c>
      <c r="F234" s="3" t="s">
        <v>2302</v>
      </c>
      <c r="G234" s="1">
        <v>1</v>
      </c>
      <c r="H234" s="3" t="str">
        <f t="shared" si="3"/>
        <v xml:space="preserve">  &lt;File Name="Sea" Path="WorldMap/SceneIcon/Sea" Type="Image" Enable="1" /&gt;</v>
      </c>
    </row>
    <row r="235" spans="1:8">
      <c r="A235" s="137">
        <v>2</v>
      </c>
      <c r="D235" s="3" t="s">
        <v>2324</v>
      </c>
      <c r="E235" s="3" t="s">
        <v>2174</v>
      </c>
      <c r="F235" s="3" t="s">
        <v>2325</v>
      </c>
      <c r="G235" s="1">
        <v>1</v>
      </c>
      <c r="H235" s="3" t="str">
        <f t="shared" si="3"/>
        <v xml:space="preserve">  &lt;File Name="EARTH_BG01" Path="WorldMap/ScenePreview/EARTH_BG01" Type="Image" Enable="1" /&gt;</v>
      </c>
    </row>
    <row r="236" spans="1:8">
      <c r="A236" s="137">
        <v>2</v>
      </c>
      <c r="D236" s="3" t="s">
        <v>2326</v>
      </c>
      <c r="E236" s="3" t="s">
        <v>2174</v>
      </c>
      <c r="F236" s="3" t="s">
        <v>2325</v>
      </c>
      <c r="G236" s="1">
        <v>1</v>
      </c>
      <c r="H236" s="3" t="str">
        <f t="shared" si="3"/>
        <v xml:space="preserve">  &lt;File Name="EARTH_BG02" Path="WorldMap/ScenePreview/EARTH_BG02" Type="Image" Enable="1" /&gt;</v>
      </c>
    </row>
    <row r="237" spans="1:8">
      <c r="A237" s="137">
        <v>2</v>
      </c>
      <c r="D237" s="3" t="s">
        <v>2507</v>
      </c>
      <c r="E237" s="3" t="s">
        <v>2163</v>
      </c>
      <c r="F237" s="3" t="s">
        <v>2325</v>
      </c>
      <c r="G237" s="1">
        <v>1</v>
      </c>
      <c r="H237" s="3" t="str">
        <f t="shared" si="3"/>
        <v xml:space="preserve">  &lt;File Name="EARTH_BG03" Path="WorldMap/ScenePreview/EARTH_BG03" Type="Image" Enable="1" /&gt;</v>
      </c>
    </row>
    <row r="238" spans="1:8">
      <c r="A238" s="137">
        <v>2</v>
      </c>
      <c r="D238" s="3" t="s">
        <v>2327</v>
      </c>
      <c r="E238" s="3" t="s">
        <v>2174</v>
      </c>
      <c r="F238" s="3" t="s">
        <v>2325</v>
      </c>
      <c r="G238" s="1">
        <v>1</v>
      </c>
      <c r="H238" s="3" t="str">
        <f t="shared" si="3"/>
        <v xml:space="preserve">  &lt;File Name="IMA_BG01" Path="WorldMap/ScenePreview/IMA_BG01" Type="Image" Enable="1" /&gt;</v>
      </c>
    </row>
    <row r="239" spans="1:8">
      <c r="A239" s="137">
        <v>2</v>
      </c>
      <c r="D239" s="3" t="s">
        <v>2328</v>
      </c>
      <c r="E239" s="3" t="s">
        <v>2174</v>
      </c>
      <c r="F239" s="3" t="s">
        <v>2325</v>
      </c>
      <c r="G239" s="1">
        <v>1</v>
      </c>
      <c r="H239" s="3" t="str">
        <f t="shared" si="3"/>
        <v xml:space="preserve">  &lt;File Name="IMA_BG02" Path="WorldMap/ScenePreview/IMA_BG02" Type="Image" Enable="1" /&gt;</v>
      </c>
    </row>
    <row r="240" spans="1:8">
      <c r="A240" s="137">
        <v>2</v>
      </c>
      <c r="D240" s="3" t="s">
        <v>2329</v>
      </c>
      <c r="E240" s="3" t="s">
        <v>2174</v>
      </c>
      <c r="F240" s="3" t="s">
        <v>2325</v>
      </c>
      <c r="G240" s="1">
        <v>1</v>
      </c>
      <c r="H240" s="3" t="str">
        <f t="shared" si="3"/>
        <v xml:space="preserve">  &lt;File Name="IMA_BG03" Path="WorldMap/ScenePreview/IMA_BG03" Type="Image" Enable="1" /&gt;</v>
      </c>
    </row>
    <row r="241" spans="1:8">
      <c r="A241" s="137">
        <v>2</v>
      </c>
      <c r="D241" s="3" t="s">
        <v>2330</v>
      </c>
      <c r="E241" s="3" t="s">
        <v>2174</v>
      </c>
      <c r="F241" s="3" t="s">
        <v>2325</v>
      </c>
      <c r="G241" s="1">
        <v>1</v>
      </c>
      <c r="H241" s="3" t="str">
        <f t="shared" si="3"/>
        <v xml:space="preserve">  &lt;File Name="IMA_BG04" Path="WorldMap/ScenePreview/IMA_BG04" Type="Image" Enable="1" /&gt;</v>
      </c>
    </row>
    <row r="242" spans="1:8">
      <c r="A242" s="137">
        <v>2</v>
      </c>
      <c r="D242" s="3" t="s">
        <v>2331</v>
      </c>
      <c r="E242" s="3" t="s">
        <v>2174</v>
      </c>
      <c r="F242" s="3" t="s">
        <v>2325</v>
      </c>
      <c r="G242" s="1">
        <v>1</v>
      </c>
      <c r="H242" s="3" t="str">
        <f t="shared" si="3"/>
        <v xml:space="preserve">  &lt;File Name="MAGIC_BG01" Path="WorldMap/ScenePreview/MAGIC_BG01" Type="Image" Enable="1" /&gt;</v>
      </c>
    </row>
    <row r="243" spans="1:8">
      <c r="A243" s="137">
        <v>2</v>
      </c>
      <c r="D243" s="3" t="s">
        <v>2332</v>
      </c>
      <c r="E243" s="3" t="s">
        <v>2174</v>
      </c>
      <c r="F243" s="3" t="s">
        <v>2325</v>
      </c>
      <c r="G243" s="1">
        <v>1</v>
      </c>
      <c r="H243" s="3" t="str">
        <f t="shared" si="3"/>
        <v xml:space="preserve">  &lt;File Name="MAGIC_BG02" Path="WorldMap/ScenePreview/MAGIC_BG02" Type="Image" Enable="1" /&gt;</v>
      </c>
    </row>
    <row r="244" spans="1:8">
      <c r="A244" s="137">
        <v>2</v>
      </c>
      <c r="D244" s="3" t="s">
        <v>2333</v>
      </c>
      <c r="E244" s="3" t="s">
        <v>2174</v>
      </c>
      <c r="F244" s="3" t="s">
        <v>2325</v>
      </c>
      <c r="G244" s="1">
        <v>1</v>
      </c>
      <c r="H244" s="3" t="str">
        <f t="shared" si="3"/>
        <v xml:space="preserve">  &lt;File Name="MAGIC_BG03" Path="WorldMap/ScenePreview/MAGIC_BG03" Type="Image" Enable="1" /&gt;</v>
      </c>
    </row>
    <row r="245" spans="1:8">
      <c r="A245" s="137">
        <v>2</v>
      </c>
      <c r="D245" s="3" t="s">
        <v>2334</v>
      </c>
      <c r="E245" s="3" t="s">
        <v>2174</v>
      </c>
      <c r="F245" s="3" t="s">
        <v>2335</v>
      </c>
      <c r="G245" s="1">
        <v>1</v>
      </c>
      <c r="H245" s="3" t="str">
        <f t="shared" si="3"/>
        <v xml:space="preserve">  &lt;File Name="arrow_l" Path="WorldMap/View/arrow_l" Type="Image" Enable="1" /&gt;</v>
      </c>
    </row>
    <row r="246" spans="1:8">
      <c r="A246" s="137">
        <v>2</v>
      </c>
      <c r="D246" s="3" t="s">
        <v>2336</v>
      </c>
      <c r="E246" s="3" t="s">
        <v>2174</v>
      </c>
      <c r="F246" s="3" t="s">
        <v>2335</v>
      </c>
      <c r="G246" s="1">
        <v>1</v>
      </c>
      <c r="H246" s="3" t="str">
        <f t="shared" si="3"/>
        <v xml:space="preserve">  &lt;File Name="arrow_r" Path="WorldMap/View/arrow_r" Type="Image" Enable="1" /&gt;</v>
      </c>
    </row>
    <row r="247" spans="1:8">
      <c r="A247" s="137">
        <v>2</v>
      </c>
      <c r="D247" s="3" t="s">
        <v>2337</v>
      </c>
      <c r="E247" s="3" t="s">
        <v>2174</v>
      </c>
      <c r="F247" s="3" t="s">
        <v>2335</v>
      </c>
      <c r="G247" s="1">
        <v>1</v>
      </c>
      <c r="H247" s="3" t="str">
        <f t="shared" si="3"/>
        <v xml:space="preserve">  &lt;File Name="bg" Path="WorldMap/View/bg" Type="Image" Enable="1" /&gt;</v>
      </c>
    </row>
    <row r="248" spans="1:8">
      <c r="A248" s="137">
        <v>2</v>
      </c>
      <c r="D248" s="3" t="s">
        <v>2338</v>
      </c>
      <c r="E248" s="3" t="s">
        <v>2174</v>
      </c>
      <c r="F248" s="3" t="s">
        <v>2335</v>
      </c>
      <c r="G248" s="1">
        <v>1</v>
      </c>
      <c r="H248" s="3" t="str">
        <f t="shared" si="3"/>
        <v xml:space="preserve">  &lt;File Name="BG_MASK" Path="WorldMap/View/BG_MASK" Type="Image" Enable="1" /&gt;</v>
      </c>
    </row>
    <row r="249" spans="1:8">
      <c r="A249" s="137">
        <v>2</v>
      </c>
      <c r="D249" s="3" t="s">
        <v>2166</v>
      </c>
      <c r="E249" s="3" t="s">
        <v>2174</v>
      </c>
      <c r="F249" s="3" t="s">
        <v>2335</v>
      </c>
      <c r="G249" s="1">
        <v>1</v>
      </c>
      <c r="H249" s="3" t="str">
        <f t="shared" si="3"/>
        <v xml:space="preserve">  &lt;File Name="clock" Path="WorldMap/View/clock" Type="Image" Enable="1" /&gt;</v>
      </c>
    </row>
    <row r="250" spans="1:8">
      <c r="A250" s="137">
        <v>2</v>
      </c>
      <c r="D250" s="3" t="s">
        <v>2339</v>
      </c>
      <c r="E250" s="3" t="s">
        <v>2174</v>
      </c>
      <c r="F250" s="3" t="s">
        <v>2335</v>
      </c>
      <c r="G250" s="1">
        <v>1</v>
      </c>
      <c r="H250" s="3" t="str">
        <f t="shared" si="3"/>
        <v xml:space="preserve">  &lt;File Name="clock_bg" Path="WorldMap/View/clock_bg" Type="Image" Enable="1" /&gt;</v>
      </c>
    </row>
    <row r="251" spans="1:8">
      <c r="A251" s="137">
        <v>2</v>
      </c>
      <c r="D251" s="3" t="s">
        <v>1255</v>
      </c>
      <c r="E251" s="3" t="s">
        <v>2174</v>
      </c>
      <c r="F251" s="3" t="s">
        <v>2335</v>
      </c>
      <c r="G251" s="1">
        <v>1</v>
      </c>
      <c r="H251" s="3" t="str">
        <f t="shared" si="3"/>
        <v xml:space="preserve">  &lt;File Name="coin" Path="WorldMap/View/coin" Type="Image" Enable="1" /&gt;</v>
      </c>
    </row>
    <row r="252" spans="1:8">
      <c r="A252" s="137">
        <v>2</v>
      </c>
      <c r="D252" s="3" t="s">
        <v>1247</v>
      </c>
      <c r="E252" s="3" t="s">
        <v>2174</v>
      </c>
      <c r="F252" s="3" t="s">
        <v>2335</v>
      </c>
      <c r="G252" s="1">
        <v>1</v>
      </c>
      <c r="H252" s="3" t="str">
        <f t="shared" si="3"/>
        <v xml:space="preserve">  &lt;File Name="exp" Path="WorldMap/View/exp" Type="Image" Enable="1" /&gt;</v>
      </c>
    </row>
    <row r="253" spans="1:8">
      <c r="A253" s="137">
        <v>2</v>
      </c>
      <c r="D253" s="3" t="s">
        <v>2340</v>
      </c>
      <c r="E253" s="3" t="s">
        <v>2174</v>
      </c>
      <c r="F253" s="3" t="s">
        <v>2335</v>
      </c>
      <c r="G253" s="1">
        <v>1</v>
      </c>
      <c r="H253" s="3" t="str">
        <f t="shared" si="3"/>
        <v xml:space="preserve">  &lt;File Name="label_new" Path="WorldMap/View/label_new" Type="Image" Enable="1" /&gt;</v>
      </c>
    </row>
    <row r="254" spans="1:8">
      <c r="A254" s="137">
        <v>2</v>
      </c>
      <c r="D254" s="3" t="s">
        <v>2341</v>
      </c>
      <c r="E254" s="3" t="s">
        <v>2174</v>
      </c>
      <c r="F254" s="3" t="s">
        <v>2335</v>
      </c>
      <c r="G254" s="1">
        <v>1</v>
      </c>
      <c r="H254" s="3" t="str">
        <f t="shared" si="3"/>
        <v xml:space="preserve">  &lt;File Name="label_new02" Path="WorldMap/View/label_new02" Type="Image" Enable="1" /&gt;</v>
      </c>
    </row>
    <row r="255" spans="1:8">
      <c r="A255" s="137">
        <v>2</v>
      </c>
      <c r="D255" s="3" t="s">
        <v>2342</v>
      </c>
      <c r="E255" s="3" t="s">
        <v>2174</v>
      </c>
      <c r="F255" s="3" t="s">
        <v>2335</v>
      </c>
      <c r="G255" s="1">
        <v>1</v>
      </c>
      <c r="H255" s="3" t="str">
        <f t="shared" si="3"/>
        <v xml:space="preserve">  &lt;File Name="lock" Path="WorldMap/View/lock" Type="Image" Enable="1" /&gt;</v>
      </c>
    </row>
    <row r="256" spans="1:8">
      <c r="A256" s="137">
        <v>2</v>
      </c>
      <c r="D256" s="3" t="s">
        <v>2343</v>
      </c>
      <c r="E256" s="3" t="s">
        <v>2174</v>
      </c>
      <c r="F256" s="3" t="s">
        <v>2335</v>
      </c>
      <c r="G256" s="1">
        <v>1</v>
      </c>
      <c r="H256" s="3" t="str">
        <f t="shared" si="3"/>
        <v xml:space="preserve">  &lt;File Name="map_lock" Path="WorldMap/View/map_lock" Type="Image" Enable="1" /&gt;</v>
      </c>
    </row>
    <row r="257" spans="1:8">
      <c r="A257" s="137">
        <v>2</v>
      </c>
      <c r="D257" s="3" t="s">
        <v>2344</v>
      </c>
      <c r="E257" s="3" t="s">
        <v>2174</v>
      </c>
      <c r="F257" s="3" t="s">
        <v>2335</v>
      </c>
      <c r="G257" s="1">
        <v>1</v>
      </c>
      <c r="H257" s="3" t="str">
        <f t="shared" si="3"/>
        <v xml:space="preserve">  &lt;File Name="mark" Path="WorldMap/View/mark" Type="Image" Enable="1" /&gt;</v>
      </c>
    </row>
    <row r="258" spans="1:8">
      <c r="A258" s="137">
        <v>2</v>
      </c>
      <c r="D258" s="3" t="s">
        <v>2345</v>
      </c>
      <c r="E258" s="3" t="s">
        <v>2174</v>
      </c>
      <c r="F258" s="3" t="s">
        <v>2335</v>
      </c>
      <c r="G258" s="1">
        <v>1</v>
      </c>
      <c r="H258" s="3" t="str">
        <f t="shared" si="3"/>
        <v xml:space="preserve">  &lt;File Name="preview_bg" Path="WorldMap/View/preview_bg" Type="Image" Enable="1" /&gt;</v>
      </c>
    </row>
    <row r="259" spans="1:8">
      <c r="A259" s="137">
        <v>2</v>
      </c>
      <c r="D259" s="3" t="s">
        <v>2185</v>
      </c>
      <c r="E259" s="3" t="s">
        <v>2174</v>
      </c>
      <c r="F259" s="3" t="s">
        <v>2335</v>
      </c>
      <c r="G259" s="1">
        <v>1</v>
      </c>
      <c r="H259" s="3" t="str">
        <f t="shared" si="3"/>
        <v xml:space="preserve">  &lt;File Name="red_dot" Path="WorldMap/View/red_dot" Type="Image" Enable="1" /&gt;</v>
      </c>
    </row>
    <row r="260" spans="1:8">
      <c r="A260" s="137">
        <v>2</v>
      </c>
      <c r="D260" s="3" t="s">
        <v>2346</v>
      </c>
      <c r="E260" s="3" t="s">
        <v>2174</v>
      </c>
      <c r="F260" s="3" t="s">
        <v>2335</v>
      </c>
      <c r="G260" s="1">
        <v>1</v>
      </c>
      <c r="H260" s="3" t="str">
        <f t="shared" ref="H260:H323" si="4">IF(A260=1,"&lt;Module Name="""&amp;B260&amp;""" Desc="""&amp;C260&amp;"""&gt;",IF(A260=2,"  &lt;File Name="""&amp;D260&amp;""" Path="""&amp;F260&amp;D260&amp;""" Type="""&amp;E260&amp;""" Enable="""&amp;G260&amp;""" /&gt;",IF(A260=3,"&lt;/Module&gt;","")))</f>
        <v xml:space="preserve">  &lt;File Name="title_bg" Path="WorldMap/View/title_bg" Type="Image" Enable="1" /&gt;</v>
      </c>
    </row>
    <row r="261" spans="1:8">
      <c r="A261" s="137">
        <v>2</v>
      </c>
      <c r="D261" s="3" t="s">
        <v>2347</v>
      </c>
      <c r="E261" s="3" t="s">
        <v>2174</v>
      </c>
      <c r="F261" s="3" t="s">
        <v>2335</v>
      </c>
      <c r="G261" s="1">
        <v>1</v>
      </c>
      <c r="H261" s="3" t="str">
        <f t="shared" si="4"/>
        <v xml:space="preserve">  &lt;File Name="txt_bg" Path="WorldMap/View/txt_bg" Type="Image" Enable="1" /&gt;</v>
      </c>
    </row>
    <row r="262" spans="1:8">
      <c r="A262" s="137">
        <v>2</v>
      </c>
      <c r="D262" s="3" t="s">
        <v>2348</v>
      </c>
      <c r="E262" s="3" t="s">
        <v>2174</v>
      </c>
      <c r="F262" s="3" t="s">
        <v>2335</v>
      </c>
      <c r="G262" s="1">
        <v>1</v>
      </c>
      <c r="H262" s="3" t="str">
        <f t="shared" si="4"/>
        <v xml:space="preserve">  &lt;File Name="tips_button0000" Path="WorldMap/View/tips_button0000" Type="Image" Enable="1" /&gt;</v>
      </c>
    </row>
    <row r="263" spans="1:8">
      <c r="A263" s="137">
        <v>2</v>
      </c>
      <c r="D263" s="3" t="s">
        <v>2295</v>
      </c>
      <c r="E263" s="3" t="s">
        <v>2174</v>
      </c>
      <c r="F263" s="3" t="s">
        <v>2335</v>
      </c>
      <c r="G263" s="1">
        <v>1</v>
      </c>
      <c r="H263" s="3" t="str">
        <f t="shared" si="4"/>
        <v xml:space="preserve">  &lt;File Name="tips_button0001" Path="WorldMap/View/tips_button0001" Type="Image" Enable="1" /&gt;</v>
      </c>
    </row>
    <row r="264" spans="1:8">
      <c r="A264" s="137">
        <v>2</v>
      </c>
      <c r="D264" s="3" t="s">
        <v>2296</v>
      </c>
      <c r="E264" s="3" t="s">
        <v>2174</v>
      </c>
      <c r="F264" s="3" t="s">
        <v>2335</v>
      </c>
      <c r="G264" s="1">
        <v>1</v>
      </c>
      <c r="H264" s="3" t="str">
        <f t="shared" si="4"/>
        <v xml:space="preserve">  &lt;File Name="tips_button0002" Path="WorldMap/View/tips_button0002" Type="Image" Enable="1" /&gt;</v>
      </c>
    </row>
    <row r="265" spans="1:8">
      <c r="A265" s="137">
        <v>2</v>
      </c>
      <c r="D265" s="3" t="s">
        <v>2297</v>
      </c>
      <c r="E265" s="3" t="s">
        <v>2174</v>
      </c>
      <c r="F265" s="3" t="s">
        <v>2335</v>
      </c>
      <c r="G265" s="1">
        <v>1</v>
      </c>
      <c r="H265" s="3" t="str">
        <f t="shared" si="4"/>
        <v xml:space="preserve">  &lt;File Name="tips_button0003" Path="WorldMap/View/tips_button0003" Type="Image" Enable="1" /&gt;</v>
      </c>
    </row>
    <row r="266" spans="1:8">
      <c r="A266" s="137">
        <v>2</v>
      </c>
      <c r="D266" s="3" t="s">
        <v>2349</v>
      </c>
      <c r="E266" s="3" t="s">
        <v>2174</v>
      </c>
      <c r="F266" s="3" t="s">
        <v>2350</v>
      </c>
      <c r="G266" s="1">
        <v>1</v>
      </c>
      <c r="H266" s="3" t="str">
        <f t="shared" si="4"/>
        <v xml:space="preserve">  &lt;File Name="galaxy_star" Path="WorldMap/galaxy_star" Type="Image" Enable="1" /&gt;</v>
      </c>
    </row>
    <row r="267" spans="1:8">
      <c r="A267" s="137">
        <v>2</v>
      </c>
      <c r="D267" s="3" t="s">
        <v>2351</v>
      </c>
      <c r="E267" s="3" t="s">
        <v>2174</v>
      </c>
      <c r="F267" s="3" t="s">
        <v>2350</v>
      </c>
      <c r="G267" s="1">
        <v>1</v>
      </c>
      <c r="H267" s="3" t="str">
        <f t="shared" si="4"/>
        <v xml:space="preserve">  &lt;File Name="planet_castle" Path="WorldMap/planet_castle" Type="Image" Enable="1" /&gt;</v>
      </c>
    </row>
    <row r="268" spans="1:8">
      <c r="A268" s="137">
        <v>2</v>
      </c>
      <c r="D268" s="3" t="s">
        <v>2352</v>
      </c>
      <c r="E268" s="3" t="s">
        <v>2174</v>
      </c>
      <c r="F268" s="3" t="s">
        <v>2350</v>
      </c>
      <c r="G268" s="1">
        <v>1</v>
      </c>
      <c r="H268" s="3" t="str">
        <f t="shared" si="4"/>
        <v xml:space="preserve">  &lt;File Name="planet_earth" Path="WorldMap/planet_earth" Type="Image" Enable="1" /&gt;</v>
      </c>
    </row>
    <row r="269" spans="1:8">
      <c r="A269" s="137">
        <v>2</v>
      </c>
      <c r="D269" s="3" t="s">
        <v>2353</v>
      </c>
      <c r="E269" s="3" t="s">
        <v>2174</v>
      </c>
      <c r="F269" s="3" t="s">
        <v>2350</v>
      </c>
      <c r="G269" s="1">
        <v>1</v>
      </c>
      <c r="H269" s="3" t="str">
        <f t="shared" si="4"/>
        <v xml:space="preserve">  &lt;File Name="planet_ima" Path="WorldMap/planet_ima" Type="Image" Enable="1" /&gt;</v>
      </c>
    </row>
    <row r="270" spans="1:8">
      <c r="A270" s="137">
        <v>2</v>
      </c>
      <c r="D270" s="3" t="s">
        <v>2354</v>
      </c>
      <c r="E270" s="3" t="s">
        <v>2174</v>
      </c>
      <c r="F270" s="3" t="s">
        <v>2350</v>
      </c>
      <c r="G270" s="1">
        <v>1</v>
      </c>
      <c r="H270" s="3" t="str">
        <f t="shared" si="4"/>
        <v xml:space="preserve">  &lt;File Name="playagain_CHS" Path="WorldMap/playagain_CHS" Type="Image" Enable="1" /&gt;</v>
      </c>
    </row>
    <row r="271" spans="1:8">
      <c r="A271" s="137">
        <v>2</v>
      </c>
      <c r="D271" s="3" t="s">
        <v>2355</v>
      </c>
      <c r="E271" s="3" t="s">
        <v>2174</v>
      </c>
      <c r="F271" s="3" t="s">
        <v>2350</v>
      </c>
      <c r="G271" s="1">
        <v>1</v>
      </c>
      <c r="H271" s="3" t="str">
        <f t="shared" si="4"/>
        <v xml:space="preserve">  &lt;File Name="playagain_CHT" Path="WorldMap/playagain_CHT" Type="Image" Enable="1" /&gt;</v>
      </c>
    </row>
    <row r="272" spans="1:8">
      <c r="A272" s="137">
        <v>2</v>
      </c>
      <c r="D272" s="3" t="s">
        <v>2356</v>
      </c>
      <c r="E272" s="3" t="s">
        <v>2174</v>
      </c>
      <c r="F272" s="3" t="s">
        <v>2350</v>
      </c>
      <c r="G272" s="1">
        <v>1</v>
      </c>
      <c r="H272" s="3" t="str">
        <f t="shared" si="4"/>
        <v xml:space="preserve">  &lt;File Name="playagain_EN" Path="WorldMap/playagain_EN" Type="Image" Enable="1" /&gt;</v>
      </c>
    </row>
    <row r="273" spans="1:8">
      <c r="A273" s="137">
        <v>2</v>
      </c>
      <c r="D273" s="3" t="s">
        <v>2357</v>
      </c>
      <c r="E273" s="3" t="s">
        <v>2174</v>
      </c>
      <c r="F273" s="3" t="s">
        <v>2350</v>
      </c>
      <c r="G273" s="1">
        <v>1</v>
      </c>
      <c r="H273" s="3" t="str">
        <f t="shared" si="4"/>
        <v xml:space="preserve">  &lt;File Name="playagain_JP" Path="WorldMap/playagain_JP" Type="Image" Enable="1" /&gt;</v>
      </c>
    </row>
    <row r="274" spans="1:8">
      <c r="A274" s="137">
        <v>2</v>
      </c>
      <c r="D274" s="3" t="s">
        <v>2358</v>
      </c>
      <c r="E274" s="3" t="s">
        <v>2174</v>
      </c>
      <c r="F274" s="3" t="s">
        <v>2350</v>
      </c>
      <c r="G274" s="1">
        <v>1</v>
      </c>
      <c r="H274" s="3" t="str">
        <f t="shared" si="4"/>
        <v xml:space="preserve">  &lt;File Name="preview_castle" Path="WorldMap/preview_castle" Type="Image" Enable="1" /&gt;</v>
      </c>
    </row>
    <row r="275" spans="1:8">
      <c r="A275" s="137">
        <v>2</v>
      </c>
      <c r="D275" s="3" t="s">
        <v>2359</v>
      </c>
      <c r="E275" s="3" t="s">
        <v>2174</v>
      </c>
      <c r="F275" s="3" t="s">
        <v>2350</v>
      </c>
      <c r="G275" s="1">
        <v>1</v>
      </c>
      <c r="H275" s="3" t="str">
        <f t="shared" si="4"/>
        <v xml:space="preserve">  &lt;File Name="preview_earth" Path="WorldMap/preview_earth" Type="Image" Enable="1" /&gt;</v>
      </c>
    </row>
    <row r="276" spans="1:8">
      <c r="A276" s="137">
        <v>2</v>
      </c>
      <c r="D276" s="3" t="s">
        <v>2360</v>
      </c>
      <c r="E276" s="3" t="s">
        <v>2174</v>
      </c>
      <c r="F276" s="3" t="s">
        <v>2350</v>
      </c>
      <c r="G276" s="1">
        <v>1</v>
      </c>
      <c r="H276" s="3" t="str">
        <f t="shared" si="4"/>
        <v xml:space="preserve">  &lt;File Name="preview_ima" Path="WorldMap/preview_ima" Type="Image" Enable="1" /&gt;</v>
      </c>
    </row>
    <row r="277" spans="1:8">
      <c r="A277" s="137">
        <v>2</v>
      </c>
      <c r="D277" s="3" t="s">
        <v>2361</v>
      </c>
      <c r="E277" s="3" t="s">
        <v>2174</v>
      </c>
      <c r="F277" s="3" t="s">
        <v>2350</v>
      </c>
      <c r="G277" s="1">
        <v>1</v>
      </c>
      <c r="H277" s="3" t="str">
        <f t="shared" si="4"/>
        <v xml:space="preserve">  &lt;File Name="title_castle" Path="WorldMap/title_castle" Type="Image" Enable="1" /&gt;</v>
      </c>
    </row>
    <row r="278" spans="1:8">
      <c r="A278" s="137">
        <v>2</v>
      </c>
      <c r="D278" s="3" t="s">
        <v>2362</v>
      </c>
      <c r="E278" s="3" t="s">
        <v>2174</v>
      </c>
      <c r="F278" s="3" t="s">
        <v>2350</v>
      </c>
      <c r="G278" s="1">
        <v>1</v>
      </c>
      <c r="H278" s="3" t="str">
        <f t="shared" si="4"/>
        <v xml:space="preserve">  &lt;File Name="title_earth" Path="WorldMap/title_earth" Type="Image" Enable="1" /&gt;</v>
      </c>
    </row>
    <row r="279" spans="1:8">
      <c r="A279" s="137">
        <v>2</v>
      </c>
      <c r="D279" s="3" t="s">
        <v>2363</v>
      </c>
      <c r="E279" s="3" t="s">
        <v>2174</v>
      </c>
      <c r="F279" s="3" t="s">
        <v>2350</v>
      </c>
      <c r="G279" s="1">
        <v>1</v>
      </c>
      <c r="H279" s="3" t="str">
        <f t="shared" si="4"/>
        <v xml:space="preserve">  &lt;File Name="title_ima" Path="WorldMap/title_ima" Type="Image" Enable="1" /&gt;</v>
      </c>
    </row>
    <row r="280" spans="1:8">
      <c r="A280" s="137">
        <v>3</v>
      </c>
      <c r="H280" s="3" t="str">
        <f t="shared" si="4"/>
        <v>&lt;/Module&gt;</v>
      </c>
    </row>
    <row r="281" spans="1:8">
      <c r="A281" s="140">
        <v>1</v>
      </c>
      <c r="B281" s="141" t="s">
        <v>2367</v>
      </c>
      <c r="C281" s="142" t="s">
        <v>2368</v>
      </c>
      <c r="D281" s="142"/>
      <c r="E281" s="142"/>
      <c r="F281" s="142"/>
      <c r="G281" s="143"/>
      <c r="H281" s="3" t="str">
        <f t="shared" si="4"/>
        <v>&lt;Module Name="Expression" Desc="表情页"&gt;</v>
      </c>
    </row>
    <row r="282" spans="1:8">
      <c r="A282" s="137">
        <v>2</v>
      </c>
      <c r="D282" s="3" t="s">
        <v>2370</v>
      </c>
      <c r="E282" s="3" t="s">
        <v>2163</v>
      </c>
      <c r="F282" s="3" t="s">
        <v>2369</v>
      </c>
      <c r="G282" s="1">
        <v>1</v>
      </c>
      <c r="H282" s="3" t="str">
        <f t="shared" si="4"/>
        <v xml:space="preserve">  &lt;File Name="avatar01" Path="Expression/View/avatar01" Type="Image" Enable="1" /&gt;</v>
      </c>
    </row>
    <row r="283" spans="1:8">
      <c r="A283" s="137">
        <v>2</v>
      </c>
      <c r="D283" s="3" t="s">
        <v>2371</v>
      </c>
      <c r="E283" s="3" t="s">
        <v>2163</v>
      </c>
      <c r="F283" s="3" t="s">
        <v>2369</v>
      </c>
      <c r="G283" s="1">
        <v>1</v>
      </c>
      <c r="H283" s="3" t="str">
        <f t="shared" si="4"/>
        <v xml:space="preserve">  &lt;File Name="avatar02" Path="Expression/View/avatar02" Type="Image" Enable="1" /&gt;</v>
      </c>
    </row>
    <row r="284" spans="1:8">
      <c r="A284" s="137">
        <v>2</v>
      </c>
      <c r="D284" s="3" t="s">
        <v>2372</v>
      </c>
      <c r="E284" s="3" t="s">
        <v>2163</v>
      </c>
      <c r="F284" s="3" t="s">
        <v>2369</v>
      </c>
      <c r="G284" s="1">
        <v>1</v>
      </c>
      <c r="H284" s="3" t="str">
        <f t="shared" si="4"/>
        <v xml:space="preserve">  &lt;File Name="avatar03" Path="Expression/View/avatar03" Type="Image" Enable="1" /&gt;</v>
      </c>
    </row>
    <row r="285" spans="1:8">
      <c r="A285" s="137">
        <v>2</v>
      </c>
      <c r="D285" s="3" t="s">
        <v>2373</v>
      </c>
      <c r="E285" s="3" t="s">
        <v>2163</v>
      </c>
      <c r="F285" s="3" t="s">
        <v>2369</v>
      </c>
      <c r="G285" s="1">
        <v>1</v>
      </c>
      <c r="H285" s="3" t="str">
        <f t="shared" si="4"/>
        <v xml:space="preserve">  &lt;File Name="avatar04" Path="Expression/View/avatar04" Type="Image" Enable="1" /&gt;</v>
      </c>
    </row>
    <row r="286" spans="1:8">
      <c r="A286" s="137">
        <v>2</v>
      </c>
      <c r="D286" s="3" t="s">
        <v>2374</v>
      </c>
      <c r="E286" s="3" t="s">
        <v>2163</v>
      </c>
      <c r="F286" s="3" t="s">
        <v>2369</v>
      </c>
      <c r="G286" s="1">
        <v>1</v>
      </c>
      <c r="H286" s="3" t="str">
        <f t="shared" si="4"/>
        <v xml:space="preserve">  &lt;File Name="avatar05" Path="Expression/View/avatar05" Type="Image" Enable="1" /&gt;</v>
      </c>
    </row>
    <row r="287" spans="1:8">
      <c r="A287" s="137">
        <v>2</v>
      </c>
      <c r="D287" s="3" t="s">
        <v>2375</v>
      </c>
      <c r="E287" s="3" t="s">
        <v>2163</v>
      </c>
      <c r="F287" s="3" t="s">
        <v>2369</v>
      </c>
      <c r="G287" s="1">
        <v>1</v>
      </c>
      <c r="H287" s="3" t="str">
        <f t="shared" si="4"/>
        <v xml:space="preserve">  &lt;File Name="avatar06" Path="Expression/View/avatar06" Type="Image" Enable="1" /&gt;</v>
      </c>
    </row>
    <row r="288" spans="1:8">
      <c r="A288" s="137">
        <v>2</v>
      </c>
      <c r="D288" s="3" t="s">
        <v>2376</v>
      </c>
      <c r="E288" s="3" t="s">
        <v>2163</v>
      </c>
      <c r="F288" s="3" t="s">
        <v>2369</v>
      </c>
      <c r="G288" s="1">
        <v>1</v>
      </c>
      <c r="H288" s="3" t="str">
        <f t="shared" si="4"/>
        <v xml:space="preserve">  &lt;File Name="avatard" Path="Expression/View/avatard" Type="Image" Enable="1" /&gt;</v>
      </c>
    </row>
    <row r="289" spans="1:8">
      <c r="A289" s="137">
        <v>2</v>
      </c>
      <c r="D289" s="3" t="s">
        <v>2377</v>
      </c>
      <c r="E289" s="3" t="s">
        <v>2163</v>
      </c>
      <c r="F289" s="3" t="s">
        <v>2369</v>
      </c>
      <c r="G289" s="1">
        <v>1</v>
      </c>
      <c r="H289" s="3" t="str">
        <f t="shared" si="4"/>
        <v xml:space="preserve">  &lt;File Name="avatarn" Path="Expression/View/avatarn" Type="Image" Enable="1" /&gt;</v>
      </c>
    </row>
    <row r="290" spans="1:8">
      <c r="A290" s="137">
        <v>2</v>
      </c>
      <c r="D290" s="3" t="s">
        <v>2378</v>
      </c>
      <c r="E290" s="3" t="s">
        <v>2163</v>
      </c>
      <c r="F290" s="3" t="s">
        <v>2369</v>
      </c>
      <c r="G290" s="1">
        <v>1</v>
      </c>
      <c r="H290" s="3" t="str">
        <f t="shared" si="4"/>
        <v xml:space="preserve">  &lt;File Name="avatarp" Path="Expression/View/avatarp" Type="Image" Enable="1" /&gt;</v>
      </c>
    </row>
    <row r="291" spans="1:8">
      <c r="A291" s="137">
        <v>2</v>
      </c>
      <c r="D291" s="3" t="s">
        <v>2379</v>
      </c>
      <c r="E291" s="3" t="s">
        <v>2163</v>
      </c>
      <c r="F291" s="3" t="s">
        <v>2369</v>
      </c>
      <c r="G291" s="1">
        <v>1</v>
      </c>
      <c r="H291" s="3" t="str">
        <f t="shared" si="4"/>
        <v xml:space="preserve">  &lt;File Name="avatars" Path="Expression/View/avatars" Type="Image" Enable="1" /&gt;</v>
      </c>
    </row>
    <row r="292" spans="1:8">
      <c r="A292" s="137">
        <v>2</v>
      </c>
      <c r="D292" s="3" t="s">
        <v>2494</v>
      </c>
      <c r="E292" s="3" t="s">
        <v>2163</v>
      </c>
      <c r="F292" s="3" t="s">
        <v>2369</v>
      </c>
      <c r="G292" s="1">
        <v>1</v>
      </c>
      <c r="H292" s="3" t="str">
        <f t="shared" si="4"/>
        <v xml:space="preserve">  &lt;File Name="avatar_default" Path="Expression/View/avatar_default" Type="Image" Enable="1" /&gt;</v>
      </c>
    </row>
    <row r="293" spans="1:8">
      <c r="A293" s="137">
        <v>2</v>
      </c>
      <c r="D293" s="3" t="s">
        <v>2600</v>
      </c>
      <c r="E293" s="3" t="s">
        <v>2163</v>
      </c>
      <c r="F293" s="3" t="s">
        <v>2369</v>
      </c>
      <c r="G293" s="1">
        <v>1</v>
      </c>
      <c r="H293" s="3" t="str">
        <f t="shared" si="4"/>
        <v xml:space="preserve">  &lt;File Name="avatar00" Path="Expression/View/avatar00" Type="Image" Enable="1" /&gt;</v>
      </c>
    </row>
    <row r="294" spans="1:8">
      <c r="A294" s="137">
        <v>2</v>
      </c>
      <c r="D294" s="3" t="s">
        <v>2601</v>
      </c>
      <c r="E294" s="3" t="s">
        <v>2163</v>
      </c>
      <c r="F294" s="3" t="s">
        <v>2369</v>
      </c>
      <c r="G294" s="1">
        <v>1</v>
      </c>
      <c r="H294" s="3" t="str">
        <f t="shared" si="4"/>
        <v xml:space="preserve">  &lt;File Name="avatar07" Path="Expression/View/avatar07" Type="Image" Enable="1" /&gt;</v>
      </c>
    </row>
    <row r="295" spans="1:8">
      <c r="A295" s="137">
        <v>2</v>
      </c>
      <c r="D295" s="3" t="s">
        <v>2602</v>
      </c>
      <c r="E295" s="3" t="s">
        <v>2163</v>
      </c>
      <c r="F295" s="3" t="s">
        <v>2369</v>
      </c>
      <c r="G295" s="1">
        <v>1</v>
      </c>
      <c r="H295" s="3" t="str">
        <f t="shared" si="4"/>
        <v xml:space="preserve">  &lt;File Name="avatar08" Path="Expression/View/avatar08" Type="Image" Enable="1" /&gt;</v>
      </c>
    </row>
    <row r="296" spans="1:8">
      <c r="A296" s="137">
        <v>2</v>
      </c>
      <c r="D296" s="3" t="s">
        <v>2603</v>
      </c>
      <c r="E296" s="3" t="s">
        <v>2163</v>
      </c>
      <c r="F296" s="3" t="s">
        <v>2369</v>
      </c>
      <c r="G296" s="1">
        <v>1</v>
      </c>
      <c r="H296" s="3" t="str">
        <f t="shared" si="4"/>
        <v xml:space="preserve">  &lt;File Name="avatar09" Path="Expression/View/avatar09" Type="Image" Enable="1" /&gt;</v>
      </c>
    </row>
    <row r="297" spans="1:8">
      <c r="A297" s="137">
        <v>2</v>
      </c>
      <c r="D297" s="3" t="s">
        <v>2604</v>
      </c>
      <c r="E297" s="3" t="s">
        <v>2163</v>
      </c>
      <c r="F297" s="3" t="s">
        <v>2369</v>
      </c>
      <c r="G297" s="1">
        <v>1</v>
      </c>
      <c r="H297" s="3" t="str">
        <f t="shared" si="4"/>
        <v xml:space="preserve">  &lt;File Name="avatar11" Path="Expression/View/avatar11" Type="Image" Enable="1" /&gt;</v>
      </c>
    </row>
    <row r="298" spans="1:8">
      <c r="A298" s="137">
        <v>2</v>
      </c>
      <c r="D298" s="3" t="s">
        <v>2605</v>
      </c>
      <c r="E298" s="3" t="s">
        <v>2163</v>
      </c>
      <c r="F298" s="3" t="s">
        <v>2369</v>
      </c>
      <c r="G298" s="1">
        <v>1</v>
      </c>
      <c r="H298" s="3" t="str">
        <f t="shared" si="4"/>
        <v xml:space="preserve">  &lt;File Name="avatar12" Path="Expression/View/avatar12" Type="Image" Enable="1" /&gt;</v>
      </c>
    </row>
    <row r="299" spans="1:8">
      <c r="A299" s="137">
        <v>2</v>
      </c>
      <c r="D299" s="3" t="s">
        <v>2606</v>
      </c>
      <c r="E299" s="3" t="s">
        <v>2163</v>
      </c>
      <c r="F299" s="3" t="s">
        <v>2369</v>
      </c>
      <c r="G299" s="1">
        <v>1</v>
      </c>
      <c r="H299" s="3" t="str">
        <f t="shared" si="4"/>
        <v xml:space="preserve">  &lt;File Name="avatar13" Path="Expression/View/avatar13" Type="Image" Enable="1" /&gt;</v>
      </c>
    </row>
    <row r="300" spans="1:8">
      <c r="A300" s="137">
        <v>2</v>
      </c>
      <c r="D300" s="3" t="s">
        <v>2607</v>
      </c>
      <c r="E300" s="3" t="s">
        <v>2163</v>
      </c>
      <c r="F300" s="3" t="s">
        <v>2369</v>
      </c>
      <c r="G300" s="1">
        <v>1</v>
      </c>
      <c r="H300" s="3" t="str">
        <f t="shared" si="4"/>
        <v xml:space="preserve">  &lt;File Name="avatar14" Path="Expression/View/avatar14" Type="Image" Enable="1" /&gt;</v>
      </c>
    </row>
    <row r="301" spans="1:8">
      <c r="A301" s="137">
        <v>2</v>
      </c>
      <c r="D301" s="3" t="s">
        <v>2608</v>
      </c>
      <c r="E301" s="3" t="s">
        <v>2163</v>
      </c>
      <c r="F301" s="3" t="s">
        <v>2369</v>
      </c>
      <c r="G301" s="1">
        <v>1</v>
      </c>
      <c r="H301" s="3" t="str">
        <f t="shared" si="4"/>
        <v xml:space="preserve">  &lt;File Name="avatar15" Path="Expression/View/avatar15" Type="Image" Enable="1" /&gt;</v>
      </c>
    </row>
    <row r="302" spans="1:8">
      <c r="A302" s="137">
        <v>2</v>
      </c>
      <c r="D302" s="3" t="s">
        <v>2609</v>
      </c>
      <c r="E302" s="3" t="s">
        <v>2163</v>
      </c>
      <c r="F302" s="3" t="s">
        <v>2369</v>
      </c>
      <c r="G302" s="1">
        <v>1</v>
      </c>
      <c r="H302" s="3" t="str">
        <f t="shared" si="4"/>
        <v xml:space="preserve">  &lt;File Name="avatar16" Path="Expression/View/avatar16" Type="Image" Enable="1" /&gt;</v>
      </c>
    </row>
    <row r="303" spans="1:8">
      <c r="A303" s="137">
        <v>2</v>
      </c>
      <c r="D303" s="3" t="s">
        <v>2610</v>
      </c>
      <c r="E303" s="3" t="s">
        <v>2163</v>
      </c>
      <c r="F303" s="3" t="s">
        <v>2369</v>
      </c>
      <c r="G303" s="1">
        <v>1</v>
      </c>
      <c r="H303" s="3" t="str">
        <f t="shared" si="4"/>
        <v xml:space="preserve">  &lt;File Name="avatar17" Path="Expression/View/avatar17" Type="Image" Enable="1" /&gt;</v>
      </c>
    </row>
    <row r="304" spans="1:8">
      <c r="A304" s="137">
        <v>2</v>
      </c>
      <c r="D304" s="3" t="s">
        <v>2611</v>
      </c>
      <c r="E304" s="3" t="s">
        <v>2163</v>
      </c>
      <c r="F304" s="3" t="s">
        <v>2369</v>
      </c>
      <c r="G304" s="1">
        <v>1</v>
      </c>
      <c r="H304" s="3" t="str">
        <f t="shared" si="4"/>
        <v xml:space="preserve">  &lt;File Name="avatar18" Path="Expression/View/avatar18" Type="Image" Enable="1" /&gt;</v>
      </c>
    </row>
    <row r="305" spans="1:8">
      <c r="A305" s="137">
        <v>2</v>
      </c>
      <c r="D305" s="3" t="s">
        <v>2612</v>
      </c>
      <c r="E305" s="3" t="s">
        <v>2163</v>
      </c>
      <c r="F305" s="3" t="s">
        <v>2369</v>
      </c>
      <c r="G305" s="1">
        <v>1</v>
      </c>
      <c r="H305" s="3" t="str">
        <f t="shared" si="4"/>
        <v xml:space="preserve">  &lt;File Name="avatar19" Path="Expression/View/avatar19" Type="Image" Enable="1" /&gt;</v>
      </c>
    </row>
    <row r="306" spans="1:8">
      <c r="A306" s="137">
        <v>2</v>
      </c>
      <c r="D306" s="3" t="s">
        <v>2613</v>
      </c>
      <c r="E306" s="3" t="s">
        <v>2163</v>
      </c>
      <c r="F306" s="3" t="s">
        <v>2369</v>
      </c>
      <c r="G306" s="1">
        <v>1</v>
      </c>
      <c r="H306" s="3" t="str">
        <f t="shared" si="4"/>
        <v xml:space="preserve">  &lt;File Name="avatar20" Path="Expression/View/avatar20" Type="Image" Enable="1" /&gt;</v>
      </c>
    </row>
    <row r="307" spans="1:8">
      <c r="A307" s="137">
        <v>2</v>
      </c>
      <c r="D307" s="3" t="s">
        <v>2614</v>
      </c>
      <c r="E307" s="3" t="s">
        <v>2163</v>
      </c>
      <c r="F307" s="3" t="s">
        <v>2369</v>
      </c>
      <c r="G307" s="1">
        <v>1</v>
      </c>
      <c r="H307" s="3" t="str">
        <f t="shared" si="4"/>
        <v xml:space="preserve">  &lt;File Name="avatar21" Path="Expression/View/avatar21" Type="Image" Enable="1" /&gt;</v>
      </c>
    </row>
    <row r="308" spans="1:8">
      <c r="A308" s="137">
        <v>2</v>
      </c>
      <c r="D308" s="3" t="s">
        <v>2615</v>
      </c>
      <c r="E308" s="3" t="s">
        <v>2163</v>
      </c>
      <c r="F308" s="3" t="s">
        <v>2369</v>
      </c>
      <c r="G308" s="1">
        <v>1</v>
      </c>
      <c r="H308" s="3" t="str">
        <f t="shared" si="4"/>
        <v xml:space="preserve">  &lt;File Name="avatar22" Path="Expression/View/avatar22" Type="Image" Enable="1" /&gt;</v>
      </c>
    </row>
    <row r="309" spans="1:8">
      <c r="A309" s="137">
        <v>2</v>
      </c>
      <c r="D309" s="3" t="s">
        <v>2616</v>
      </c>
      <c r="E309" s="3" t="s">
        <v>2163</v>
      </c>
      <c r="F309" s="3" t="s">
        <v>2369</v>
      </c>
      <c r="G309" s="1">
        <v>1</v>
      </c>
      <c r="H309" s="3" t="str">
        <f t="shared" si="4"/>
        <v xml:space="preserve">  &lt;File Name="avatar23" Path="Expression/View/avatar23" Type="Image" Enable="1" /&gt;</v>
      </c>
    </row>
    <row r="310" spans="1:8">
      <c r="A310" s="137">
        <v>2</v>
      </c>
      <c r="D310" s="3" t="s">
        <v>2617</v>
      </c>
      <c r="E310" s="3" t="s">
        <v>2163</v>
      </c>
      <c r="F310" s="3" t="s">
        <v>2369</v>
      </c>
      <c r="G310" s="1">
        <v>1</v>
      </c>
      <c r="H310" s="3" t="str">
        <f t="shared" si="4"/>
        <v xml:space="preserve">  &lt;File Name="avatar24" Path="Expression/View/avatar24" Type="Image" Enable="1" /&gt;</v>
      </c>
    </row>
    <row r="311" spans="1:8">
      <c r="A311" s="137">
        <v>2</v>
      </c>
      <c r="D311" s="3" t="s">
        <v>2337</v>
      </c>
      <c r="E311" s="3" t="s">
        <v>2163</v>
      </c>
      <c r="F311" s="3" t="s">
        <v>2369</v>
      </c>
      <c r="G311" s="1">
        <v>1</v>
      </c>
      <c r="H311" s="3" t="str">
        <f t="shared" si="4"/>
        <v xml:space="preserve">  &lt;File Name="bg" Path="Expression/View/bg" Type="Image" Enable="1" /&gt;</v>
      </c>
    </row>
    <row r="312" spans="1:8">
      <c r="A312" s="137">
        <v>2</v>
      </c>
      <c r="D312" s="3" t="s">
        <v>2555</v>
      </c>
      <c r="E312" s="3" t="s">
        <v>2163</v>
      </c>
      <c r="F312" s="3" t="s">
        <v>2369</v>
      </c>
      <c r="G312" s="1">
        <v>1</v>
      </c>
      <c r="H312" s="3" t="str">
        <f t="shared" si="4"/>
        <v xml:space="preserve">  &lt;File Name="btn_add_s" Path="Expression/View/btn_add_s" Type="Image" Enable="1" /&gt;</v>
      </c>
    </row>
    <row r="313" spans="1:8">
      <c r="A313" s="137">
        <v>2</v>
      </c>
      <c r="D313" s="3" t="s">
        <v>2556</v>
      </c>
      <c r="E313" s="3" t="s">
        <v>2163</v>
      </c>
      <c r="F313" s="3" t="s">
        <v>2369</v>
      </c>
      <c r="G313" s="1">
        <v>1</v>
      </c>
      <c r="H313" s="3" t="str">
        <f t="shared" si="4"/>
        <v xml:space="preserve">  &lt;File Name="btn_add_us" Path="Expression/View/btn_add_us" Type="Image" Enable="1" /&gt;</v>
      </c>
    </row>
    <row r="314" spans="1:8">
      <c r="A314" s="137">
        <v>2</v>
      </c>
      <c r="D314" s="3" t="s">
        <v>2557</v>
      </c>
      <c r="E314" s="3" t="s">
        <v>2163</v>
      </c>
      <c r="F314" s="3" t="s">
        <v>2369</v>
      </c>
      <c r="G314" s="1">
        <v>1</v>
      </c>
      <c r="H314" s="3" t="str">
        <f t="shared" si="4"/>
        <v xml:space="preserve">  &lt;File Name="btn_del_s" Path="Expression/View/btn_del_s" Type="Image" Enable="1" /&gt;</v>
      </c>
    </row>
    <row r="315" spans="1:8">
      <c r="A315" s="137">
        <v>2</v>
      </c>
      <c r="D315" s="3" t="s">
        <v>2558</v>
      </c>
      <c r="E315" s="3" t="s">
        <v>2163</v>
      </c>
      <c r="F315" s="3" t="s">
        <v>2369</v>
      </c>
      <c r="G315" s="1">
        <v>1</v>
      </c>
      <c r="H315" s="3" t="str">
        <f t="shared" si="4"/>
        <v xml:space="preserve">  &lt;File Name="btn_del_us" Path="Expression/View/btn_del_us" Type="Image" Enable="1" /&gt;</v>
      </c>
    </row>
    <row r="316" spans="1:8">
      <c r="A316" s="137">
        <v>2</v>
      </c>
      <c r="D316" s="3" t="s">
        <v>2162</v>
      </c>
      <c r="E316" s="3" t="s">
        <v>2163</v>
      </c>
      <c r="F316" s="3" t="s">
        <v>2369</v>
      </c>
      <c r="G316" s="1">
        <v>1</v>
      </c>
      <c r="H316" s="3" t="str">
        <f t="shared" si="4"/>
        <v xml:space="preserve">  &lt;File Name="cash" Path="Expression/View/cash" Type="Image" Enable="1" /&gt;</v>
      </c>
    </row>
    <row r="317" spans="1:8">
      <c r="A317" s="137">
        <v>2</v>
      </c>
      <c r="D317" s="3" t="s">
        <v>1255</v>
      </c>
      <c r="E317" s="3" t="s">
        <v>2163</v>
      </c>
      <c r="F317" s="3" t="s">
        <v>2369</v>
      </c>
      <c r="G317" s="1">
        <v>1</v>
      </c>
      <c r="H317" s="3" t="str">
        <f t="shared" si="4"/>
        <v xml:space="preserve">  &lt;File Name="coin" Path="Expression/View/coin" Type="Image" Enable="1" /&gt;</v>
      </c>
    </row>
    <row r="318" spans="1:8">
      <c r="A318" s="137">
        <v>2</v>
      </c>
      <c r="D318" s="3" t="s">
        <v>2168</v>
      </c>
      <c r="E318" s="3" t="s">
        <v>2163</v>
      </c>
      <c r="F318" s="3" t="s">
        <v>2369</v>
      </c>
      <c r="G318" s="1">
        <v>1</v>
      </c>
      <c r="H318" s="3" t="str">
        <f t="shared" si="4"/>
        <v xml:space="preserve">  &lt;File Name="coin_bg" Path="Expression/View/coin_bg" Type="Image" Enable="1" /&gt;</v>
      </c>
    </row>
    <row r="319" spans="1:8">
      <c r="A319" s="137">
        <v>2</v>
      </c>
      <c r="D319" s="3" t="s">
        <v>2380</v>
      </c>
      <c r="E319" s="3" t="s">
        <v>2163</v>
      </c>
      <c r="F319" s="3" t="s">
        <v>2369</v>
      </c>
      <c r="G319" s="1">
        <v>1</v>
      </c>
      <c r="H319" s="3" t="str">
        <f t="shared" si="4"/>
        <v xml:space="preserve">  &lt;File Name="crownlable_b" Path="Expression/View/crownlable_b" Type="Image" Enable="1" /&gt;</v>
      </c>
    </row>
    <row r="320" spans="1:8">
      <c r="A320" s="137">
        <v>2</v>
      </c>
      <c r="D320" s="3" t="s">
        <v>2381</v>
      </c>
      <c r="E320" s="3" t="s">
        <v>2163</v>
      </c>
      <c r="F320" s="3" t="s">
        <v>2369</v>
      </c>
      <c r="G320" s="1">
        <v>1</v>
      </c>
      <c r="H320" s="3" t="str">
        <f t="shared" si="4"/>
        <v xml:space="preserve">  &lt;File Name="crownlable_o" Path="Expression/View/crownlable_o" Type="Image" Enable="1" /&gt;</v>
      </c>
    </row>
    <row r="321" spans="1:8">
      <c r="A321" s="137">
        <v>2</v>
      </c>
      <c r="D321" s="3" t="s">
        <v>2382</v>
      </c>
      <c r="E321" s="3" t="s">
        <v>2163</v>
      </c>
      <c r="F321" s="3" t="s">
        <v>2369</v>
      </c>
      <c r="G321" s="1">
        <v>1</v>
      </c>
      <c r="H321" s="3" t="str">
        <f t="shared" si="4"/>
        <v xml:space="preserve">  &lt;File Name="crown_c" Path="Expression/View/crown_c" Type="Image" Enable="1" /&gt;</v>
      </c>
    </row>
    <row r="322" spans="1:8">
      <c r="A322" s="137">
        <v>2</v>
      </c>
      <c r="D322" s="3" t="s">
        <v>2383</v>
      </c>
      <c r="E322" s="3" t="s">
        <v>2163</v>
      </c>
      <c r="F322" s="3" t="s">
        <v>2369</v>
      </c>
      <c r="G322" s="1">
        <v>1</v>
      </c>
      <c r="H322" s="3" t="str">
        <f t="shared" si="4"/>
        <v xml:space="preserve">  &lt;File Name="crown_g" Path="Expression/View/crown_g" Type="Image" Enable="1" /&gt;</v>
      </c>
    </row>
    <row r="323" spans="1:8">
      <c r="A323" s="137">
        <v>2</v>
      </c>
      <c r="D323" s="3" t="s">
        <v>2384</v>
      </c>
      <c r="E323" s="3" t="s">
        <v>2163</v>
      </c>
      <c r="F323" s="3" t="s">
        <v>2369</v>
      </c>
      <c r="G323" s="1">
        <v>1</v>
      </c>
      <c r="H323" s="3" t="str">
        <f t="shared" si="4"/>
        <v xml:space="preserve">  &lt;File Name="crown_s" Path="Expression/View/crown_s" Type="Image" Enable="1" /&gt;</v>
      </c>
    </row>
    <row r="324" spans="1:8">
      <c r="A324" s="137">
        <v>2</v>
      </c>
      <c r="D324" s="3" t="s">
        <v>2622</v>
      </c>
      <c r="E324" s="3" t="s">
        <v>2163</v>
      </c>
      <c r="F324" s="3" t="s">
        <v>2369</v>
      </c>
      <c r="G324" s="1">
        <v>1</v>
      </c>
      <c r="H324" s="3" t="str">
        <f t="shared" ref="H324:H387" si="5">IF(A324=1,"&lt;Module Name="""&amp;B324&amp;""" Desc="""&amp;C324&amp;"""&gt;",IF(A324=2,"  &lt;File Name="""&amp;D324&amp;""" Path="""&amp;F324&amp;D324&amp;""" Type="""&amp;E324&amp;""" Enable="""&amp;G324&amp;""" /&gt;",IF(A324=3,"&lt;/Module&gt;","")))</f>
        <v xml:space="preserve">  &lt;File Name="cup_ban" Path="Expression/View/cup_ban" Type="Image" Enable="1" /&gt;</v>
      </c>
    </row>
    <row r="325" spans="1:8">
      <c r="A325" s="137">
        <v>2</v>
      </c>
      <c r="D325" s="3" t="s">
        <v>2170</v>
      </c>
      <c r="E325" s="3" t="s">
        <v>2163</v>
      </c>
      <c r="F325" s="3" t="s">
        <v>2369</v>
      </c>
      <c r="G325" s="1">
        <v>1</v>
      </c>
      <c r="H325" s="3" t="str">
        <f t="shared" si="5"/>
        <v xml:space="preserve">  &lt;File Name="disable" Path="Expression/View/disable" Type="Image" Enable="1" /&gt;</v>
      </c>
    </row>
    <row r="326" spans="1:8">
      <c r="A326" s="137">
        <v>2</v>
      </c>
      <c r="D326" s="3" t="s">
        <v>2501</v>
      </c>
      <c r="E326" s="3" t="s">
        <v>2163</v>
      </c>
      <c r="F326" s="3" t="s">
        <v>2369</v>
      </c>
      <c r="G326" s="1">
        <v>1</v>
      </c>
      <c r="H326" s="3" t="str">
        <f t="shared" si="5"/>
        <v xml:space="preserve">  &lt;File Name="drink_remind" Path="Expression/View/drink_remind" Type="Image" Enable="1" /&gt;</v>
      </c>
    </row>
    <row r="327" spans="1:8">
      <c r="A327" s="137">
        <v>2</v>
      </c>
      <c r="D327" s="3" t="s">
        <v>2421</v>
      </c>
      <c r="E327" s="3" t="s">
        <v>2163</v>
      </c>
      <c r="F327" s="3" t="s">
        <v>2369</v>
      </c>
      <c r="G327" s="1">
        <v>1</v>
      </c>
      <c r="H327" s="3" t="str">
        <f t="shared" si="5"/>
        <v xml:space="preserve">  &lt;File Name="emoji_bg" Path="Expression/View/emoji_bg" Type="Image" Enable="1" /&gt;</v>
      </c>
    </row>
    <row r="328" spans="1:8">
      <c r="A328" s="137">
        <v>2</v>
      </c>
      <c r="D328" s="3" t="s">
        <v>2385</v>
      </c>
      <c r="E328" s="3" t="s">
        <v>2163</v>
      </c>
      <c r="F328" s="3" t="s">
        <v>2369</v>
      </c>
      <c r="G328" s="1">
        <v>1</v>
      </c>
      <c r="H328" s="3" t="str">
        <f t="shared" si="5"/>
        <v xml:space="preserve">  &lt;File Name="label_add_s" Path="Expression/View/label_add_s" Type="Image" Enable="1" /&gt;</v>
      </c>
    </row>
    <row r="329" spans="1:8">
      <c r="A329" s="137">
        <v>2</v>
      </c>
      <c r="D329" s="3" t="s">
        <v>2386</v>
      </c>
      <c r="E329" s="3" t="s">
        <v>2163</v>
      </c>
      <c r="F329" s="3" t="s">
        <v>2369</v>
      </c>
      <c r="G329" s="1">
        <v>1</v>
      </c>
      <c r="H329" s="3" t="str">
        <f t="shared" si="5"/>
        <v xml:space="preserve">  &lt;File Name="label_add_us" Path="Expression/View/label_add_us" Type="Image" Enable="1" /&gt;</v>
      </c>
    </row>
    <row r="330" spans="1:8">
      <c r="A330" s="137">
        <v>2</v>
      </c>
      <c r="D330" s="3" t="s">
        <v>2387</v>
      </c>
      <c r="E330" s="3" t="s">
        <v>2163</v>
      </c>
      <c r="F330" s="3" t="s">
        <v>2369</v>
      </c>
      <c r="G330" s="1">
        <v>1</v>
      </c>
      <c r="H330" s="3" t="str">
        <f t="shared" si="5"/>
        <v xml:space="preserve">  &lt;File Name="label_b_s" Path="Expression/View/label_b_s" Type="Image" Enable="1" /&gt;</v>
      </c>
    </row>
    <row r="331" spans="1:8">
      <c r="A331" s="137">
        <v>2</v>
      </c>
      <c r="D331" s="3" t="s">
        <v>2388</v>
      </c>
      <c r="E331" s="3" t="s">
        <v>2163</v>
      </c>
      <c r="F331" s="3" t="s">
        <v>2369</v>
      </c>
      <c r="G331" s="1">
        <v>1</v>
      </c>
      <c r="H331" s="3" t="str">
        <f t="shared" si="5"/>
        <v xml:space="preserve">  &lt;File Name="label_b_us" Path="Expression/View/label_b_us" Type="Image" Enable="1" /&gt;</v>
      </c>
    </row>
    <row r="332" spans="1:8">
      <c r="A332" s="137">
        <v>2</v>
      </c>
      <c r="D332" s="3" t="s">
        <v>2389</v>
      </c>
      <c r="E332" s="3" t="s">
        <v>2163</v>
      </c>
      <c r="F332" s="3" t="s">
        <v>2369</v>
      </c>
      <c r="G332" s="1">
        <v>1</v>
      </c>
      <c r="H332" s="3" t="str">
        <f t="shared" si="5"/>
        <v xml:space="preserve">  &lt;File Name="label_o_s" Path="Expression/View/label_o_s" Type="Image" Enable="1" /&gt;</v>
      </c>
    </row>
    <row r="333" spans="1:8">
      <c r="A333" s="137">
        <v>2</v>
      </c>
      <c r="D333" s="3" t="s">
        <v>2390</v>
      </c>
      <c r="E333" s="3" t="s">
        <v>2163</v>
      </c>
      <c r="F333" s="3" t="s">
        <v>2369</v>
      </c>
      <c r="G333" s="1">
        <v>1</v>
      </c>
      <c r="H333" s="3" t="str">
        <f t="shared" si="5"/>
        <v xml:space="preserve">  &lt;File Name="label_o_us" Path="Expression/View/label_o_us" Type="Image" Enable="1" /&gt;</v>
      </c>
    </row>
    <row r="334" spans="1:8">
      <c r="A334" s="137">
        <v>2</v>
      </c>
      <c r="D334" s="3" t="s">
        <v>2391</v>
      </c>
      <c r="E334" s="3" t="s">
        <v>2163</v>
      </c>
      <c r="F334" s="3" t="s">
        <v>2369</v>
      </c>
      <c r="G334" s="1">
        <v>1</v>
      </c>
      <c r="H334" s="3" t="str">
        <f t="shared" si="5"/>
        <v xml:space="preserve">  &lt;File Name="lable_me" Path="Expression/View/lable_me" Type="Image" Enable="1" /&gt;</v>
      </c>
    </row>
    <row r="335" spans="1:8">
      <c r="A335" s="137">
        <v>2</v>
      </c>
      <c r="D335" s="3" t="s">
        <v>2173</v>
      </c>
      <c r="E335" s="3" t="s">
        <v>2163</v>
      </c>
      <c r="F335" s="3" t="s">
        <v>2369</v>
      </c>
      <c r="G335" s="1">
        <v>1</v>
      </c>
      <c r="H335" s="3" t="str">
        <f t="shared" si="5"/>
        <v xml:space="preserve">  &lt;File Name="limited_CHS" Path="Expression/View/limited_CHS" Type="Image" Enable="1" /&gt;</v>
      </c>
    </row>
    <row r="336" spans="1:8">
      <c r="A336" s="137">
        <v>2</v>
      </c>
      <c r="D336" s="3" t="s">
        <v>2176</v>
      </c>
      <c r="E336" s="3" t="s">
        <v>2163</v>
      </c>
      <c r="F336" s="3" t="s">
        <v>2369</v>
      </c>
      <c r="G336" s="1">
        <v>1</v>
      </c>
      <c r="H336" s="3" t="str">
        <f t="shared" si="5"/>
        <v xml:space="preserve">  &lt;File Name="limited_CHT" Path="Expression/View/limited_CHT" Type="Image" Enable="1" /&gt;</v>
      </c>
    </row>
    <row r="337" spans="1:8">
      <c r="A337" s="137">
        <v>2</v>
      </c>
      <c r="D337" s="3" t="s">
        <v>2177</v>
      </c>
      <c r="E337" s="3" t="s">
        <v>2163</v>
      </c>
      <c r="F337" s="3" t="s">
        <v>2369</v>
      </c>
      <c r="G337" s="1">
        <v>1</v>
      </c>
      <c r="H337" s="3" t="str">
        <f t="shared" si="5"/>
        <v xml:space="preserve">  &lt;File Name="limited_EN" Path="Expression/View/limited_EN" Type="Image" Enable="1" /&gt;</v>
      </c>
    </row>
    <row r="338" spans="1:8">
      <c r="A338" s="137">
        <v>2</v>
      </c>
      <c r="D338" s="3" t="s">
        <v>2178</v>
      </c>
      <c r="E338" s="3" t="s">
        <v>2163</v>
      </c>
      <c r="F338" s="3" t="s">
        <v>2369</v>
      </c>
      <c r="G338" s="1">
        <v>1</v>
      </c>
      <c r="H338" s="3" t="str">
        <f t="shared" si="5"/>
        <v xml:space="preserve">  &lt;File Name="limited_JP" Path="Expression/View/limited_JP" Type="Image" Enable="1" /&gt;</v>
      </c>
    </row>
    <row r="339" spans="1:8">
      <c r="A339" s="137">
        <v>2</v>
      </c>
      <c r="D339" s="3" t="s">
        <v>2392</v>
      </c>
      <c r="E339" s="3" t="s">
        <v>2163</v>
      </c>
      <c r="F339" s="3" t="s">
        <v>2369</v>
      </c>
      <c r="G339" s="1">
        <v>1</v>
      </c>
      <c r="H339" s="3" t="str">
        <f t="shared" si="5"/>
        <v xml:space="preserve">  &lt;File Name="lv_bg" Path="Expression/View/lv_bg" Type="Image" Enable="1" /&gt;</v>
      </c>
    </row>
    <row r="340" spans="1:8">
      <c r="A340" s="137">
        <v>2</v>
      </c>
      <c r="D340" s="3" t="s">
        <v>2180</v>
      </c>
      <c r="E340" s="3" t="s">
        <v>2163</v>
      </c>
      <c r="F340" s="3" t="s">
        <v>2369</v>
      </c>
      <c r="G340" s="1">
        <v>1</v>
      </c>
      <c r="H340" s="3" t="str">
        <f t="shared" si="5"/>
        <v xml:space="preserve">  &lt;File Name="needcoin" Path="Expression/View/needcoin" Type="Image" Enable="1" /&gt;</v>
      </c>
    </row>
    <row r="341" spans="1:8">
      <c r="A341" s="137">
        <v>2</v>
      </c>
      <c r="D341" s="3" t="s">
        <v>2181</v>
      </c>
      <c r="E341" s="3" t="s">
        <v>2163</v>
      </c>
      <c r="F341" s="3" t="s">
        <v>2369</v>
      </c>
      <c r="G341" s="1">
        <v>1</v>
      </c>
      <c r="H341" s="3" t="str">
        <f t="shared" si="5"/>
        <v xml:space="preserve">  &lt;File Name="net_no" Path="Expression/View/net_no" Type="Image" Enable="1" /&gt;</v>
      </c>
    </row>
    <row r="342" spans="1:8">
      <c r="A342" s="137">
        <v>2</v>
      </c>
      <c r="D342" s="3" t="s">
        <v>2393</v>
      </c>
      <c r="E342" s="3" t="s">
        <v>2163</v>
      </c>
      <c r="F342" s="3" t="s">
        <v>2369</v>
      </c>
      <c r="G342" s="1">
        <v>1</v>
      </c>
      <c r="H342" s="3" t="str">
        <f t="shared" si="5"/>
        <v xml:space="preserve">  &lt;File Name="NO1" Path="Expression/View/NO1" Type="Image" Enable="1" /&gt;</v>
      </c>
    </row>
    <row r="343" spans="1:8">
      <c r="A343" s="137">
        <v>2</v>
      </c>
      <c r="D343" s="3" t="s">
        <v>2394</v>
      </c>
      <c r="E343" s="3" t="s">
        <v>2163</v>
      </c>
      <c r="F343" s="3" t="s">
        <v>2369</v>
      </c>
      <c r="G343" s="1">
        <v>1</v>
      </c>
      <c r="H343" s="3" t="str">
        <f t="shared" si="5"/>
        <v xml:space="preserve">  &lt;File Name="NO2" Path="Expression/View/NO2" Type="Image" Enable="1" /&gt;</v>
      </c>
    </row>
    <row r="344" spans="1:8">
      <c r="A344" s="137">
        <v>2</v>
      </c>
      <c r="D344" s="3" t="s">
        <v>2395</v>
      </c>
      <c r="E344" s="3" t="s">
        <v>2163</v>
      </c>
      <c r="F344" s="3" t="s">
        <v>2369</v>
      </c>
      <c r="G344" s="1">
        <v>1</v>
      </c>
      <c r="H344" s="3" t="str">
        <f t="shared" si="5"/>
        <v xml:space="preserve">  &lt;File Name="NO3" Path="Expression/View/NO3" Type="Image" Enable="1" /&gt;</v>
      </c>
    </row>
    <row r="345" spans="1:8">
      <c r="A345" s="137">
        <v>2</v>
      </c>
      <c r="D345" s="3" t="s">
        <v>2182</v>
      </c>
      <c r="E345" s="3" t="s">
        <v>2163</v>
      </c>
      <c r="F345" s="3" t="s">
        <v>2369</v>
      </c>
      <c r="G345" s="1">
        <v>1</v>
      </c>
      <c r="H345" s="3" t="str">
        <f t="shared" si="5"/>
        <v xml:space="preserve">  &lt;File Name="nocoin" Path="Expression/View/nocoin" Type="Image" Enable="1" /&gt;</v>
      </c>
    </row>
    <row r="346" spans="1:8">
      <c r="A346" s="137">
        <v>2</v>
      </c>
      <c r="D346" s="3" t="s">
        <v>2396</v>
      </c>
      <c r="E346" s="3" t="s">
        <v>2163</v>
      </c>
      <c r="F346" s="3" t="s">
        <v>2369</v>
      </c>
      <c r="G346" s="1">
        <v>1</v>
      </c>
      <c r="H346" s="3" t="str">
        <f t="shared" si="5"/>
        <v xml:space="preserve">  &lt;File Name="Picture_frame" Path="Expression/View/Picture_frame" Type="Image" Enable="1" /&gt;</v>
      </c>
    </row>
    <row r="347" spans="1:8">
      <c r="A347" s="137">
        <v>2</v>
      </c>
      <c r="D347" s="3" t="s">
        <v>2563</v>
      </c>
      <c r="E347" s="3" t="s">
        <v>2163</v>
      </c>
      <c r="F347" s="3" t="s">
        <v>2369</v>
      </c>
      <c r="G347" s="1">
        <v>1</v>
      </c>
      <c r="H347" s="3" t="str">
        <f t="shared" si="5"/>
        <v xml:space="preserve">  &lt;File Name="seal_ok" Path="Expression/View/seal_ok" Type="Image" Enable="1" /&gt;</v>
      </c>
    </row>
    <row r="348" spans="1:8">
      <c r="A348" s="137">
        <v>2</v>
      </c>
      <c r="D348" s="3" t="s">
        <v>2187</v>
      </c>
      <c r="E348" s="3" t="s">
        <v>2163</v>
      </c>
      <c r="F348" s="3" t="s">
        <v>2369</v>
      </c>
      <c r="G348" s="1">
        <v>1</v>
      </c>
      <c r="H348" s="3" t="str">
        <f t="shared" si="5"/>
        <v xml:space="preserve">  &lt;File Name="special_label_activity 1" Path="Expression/View/special_label_activity 1" Type="Image" Enable="1" /&gt;</v>
      </c>
    </row>
    <row r="349" spans="1:8">
      <c r="A349" s="137">
        <v>2</v>
      </c>
      <c r="D349" s="3" t="s">
        <v>2292</v>
      </c>
      <c r="E349" s="3" t="s">
        <v>2163</v>
      </c>
      <c r="F349" s="3" t="s">
        <v>2369</v>
      </c>
      <c r="G349" s="1">
        <v>1</v>
      </c>
      <c r="H349" s="3" t="str">
        <f t="shared" si="5"/>
        <v xml:space="preserve">  &lt;File Name="tag" Path="Expression/View/tag" Type="Image" Enable="1" /&gt;</v>
      </c>
    </row>
    <row r="350" spans="1:8">
      <c r="A350" s="137">
        <v>2</v>
      </c>
      <c r="D350" s="3" t="s">
        <v>2188</v>
      </c>
      <c r="E350" s="3" t="s">
        <v>2163</v>
      </c>
      <c r="F350" s="3" t="s">
        <v>2369</v>
      </c>
      <c r="G350" s="1">
        <v>1</v>
      </c>
      <c r="H350" s="3" t="str">
        <f t="shared" si="5"/>
        <v xml:space="preserve">  &lt;File Name="Tips_bg" Path="Expression/View/Tips_bg" Type="Image" Enable="1" /&gt;</v>
      </c>
    </row>
    <row r="351" spans="1:8">
      <c r="A351" s="137">
        <v>2</v>
      </c>
      <c r="D351" s="3" t="s">
        <v>2346</v>
      </c>
      <c r="E351" s="3" t="s">
        <v>2163</v>
      </c>
      <c r="F351" s="3" t="s">
        <v>2369</v>
      </c>
      <c r="G351" s="1">
        <v>1</v>
      </c>
      <c r="H351" s="3" t="str">
        <f t="shared" si="5"/>
        <v xml:space="preserve">  &lt;File Name="title_bg" Path="Expression/View/title_bg" Type="Image" Enable="1" /&gt;</v>
      </c>
    </row>
    <row r="352" spans="1:8">
      <c r="A352" s="137">
        <v>2</v>
      </c>
      <c r="D352" s="3" t="s">
        <v>2397</v>
      </c>
      <c r="E352" s="3" t="s">
        <v>2163</v>
      </c>
      <c r="F352" s="3" t="s">
        <v>2369</v>
      </c>
      <c r="G352" s="1">
        <v>1</v>
      </c>
      <c r="H352" s="3" t="str">
        <f t="shared" si="5"/>
        <v xml:space="preserve">  &lt;File Name="txt_friends_cn" Path="Expression/View/txt_friends_cn" Type="Image" Enable="1" /&gt;</v>
      </c>
    </row>
    <row r="353" spans="1:8">
      <c r="A353" s="137">
        <v>2</v>
      </c>
      <c r="D353" s="3" t="s">
        <v>2398</v>
      </c>
      <c r="E353" s="3" t="s">
        <v>2163</v>
      </c>
      <c r="F353" s="3" t="s">
        <v>2369</v>
      </c>
      <c r="G353" s="1">
        <v>1</v>
      </c>
      <c r="H353" s="3" t="str">
        <f t="shared" si="5"/>
        <v xml:space="preserve">  &lt;File Name="txt_friends_en" Path="Expression/View/txt_friends_en" Type="Image" Enable="1" /&gt;</v>
      </c>
    </row>
    <row r="354" spans="1:8">
      <c r="A354" s="137">
        <v>2</v>
      </c>
      <c r="D354" s="3" t="s">
        <v>2399</v>
      </c>
      <c r="E354" s="3" t="s">
        <v>2163</v>
      </c>
      <c r="F354" s="3" t="s">
        <v>2369</v>
      </c>
      <c r="G354" s="1">
        <v>1</v>
      </c>
      <c r="H354" s="3" t="str">
        <f t="shared" si="5"/>
        <v xml:space="preserve">  &lt;File Name="txt_friends_jp" Path="Expression/View/txt_friends_jp" Type="Image" Enable="1" /&gt;</v>
      </c>
    </row>
    <row r="355" spans="1:8">
      <c r="A355" s="137">
        <v>2</v>
      </c>
      <c r="D355" s="3" t="s">
        <v>2400</v>
      </c>
      <c r="E355" s="3" t="s">
        <v>2163</v>
      </c>
      <c r="F355" s="3" t="s">
        <v>2369</v>
      </c>
      <c r="G355" s="1">
        <v>1</v>
      </c>
      <c r="H355" s="3" t="str">
        <f t="shared" si="5"/>
        <v xml:space="preserve">  &lt;File Name="txt_friends_tw" Path="Expression/View/txt_friends_tw" Type="Image" Enable="1" /&gt;</v>
      </c>
    </row>
    <row r="356" spans="1:8">
      <c r="A356" s="137">
        <v>2</v>
      </c>
      <c r="D356" s="3" t="s">
        <v>2502</v>
      </c>
      <c r="E356" s="3" t="s">
        <v>2163</v>
      </c>
      <c r="F356" s="3" t="s">
        <v>2369</v>
      </c>
      <c r="G356" s="1">
        <v>1</v>
      </c>
      <c r="H356" s="3" t="str">
        <f t="shared" si="5"/>
        <v xml:space="preserve">  &lt;File Name="water_drop" Path="Expression/View/water_drop" Type="Image" Enable="1" /&gt;</v>
      </c>
    </row>
    <row r="357" spans="1:8">
      <c r="A357" s="137">
        <v>2</v>
      </c>
      <c r="D357" s="3" t="s">
        <v>2423</v>
      </c>
      <c r="E357" s="3" t="s">
        <v>2163</v>
      </c>
      <c r="F357" s="3" t="s">
        <v>2422</v>
      </c>
      <c r="G357" s="1">
        <v>1</v>
      </c>
      <c r="H357" s="3" t="str">
        <f t="shared" si="5"/>
        <v xml:space="preserve">  &lt;File Name="p_bomb_big" Path="Expression/Icon/p_bomb_big" Type="Image" Enable="1" /&gt;</v>
      </c>
    </row>
    <row r="358" spans="1:8">
      <c r="A358" s="137">
        <v>2</v>
      </c>
      <c r="D358" s="3" t="s">
        <v>2424</v>
      </c>
      <c r="E358" s="3" t="s">
        <v>2163</v>
      </c>
      <c r="F358" s="3" t="s">
        <v>2422</v>
      </c>
      <c r="G358" s="1">
        <v>1</v>
      </c>
      <c r="H358" s="3" t="str">
        <f t="shared" si="5"/>
        <v xml:space="preserve">  &lt;File Name="p_bomb_small" Path="Expression/Icon/p_bomb_small" Type="Image" Enable="1" /&gt;</v>
      </c>
    </row>
    <row r="359" spans="1:8">
      <c r="A359" s="137">
        <v>2</v>
      </c>
      <c r="D359" s="3" t="s">
        <v>2425</v>
      </c>
      <c r="E359" s="3" t="s">
        <v>2163</v>
      </c>
      <c r="F359" s="3" t="s">
        <v>2422</v>
      </c>
      <c r="G359" s="1">
        <v>1</v>
      </c>
      <c r="H359" s="3" t="str">
        <f t="shared" si="5"/>
        <v xml:space="preserve">  &lt;File Name="p_flower_big" Path="Expression/Icon/p_flower_big" Type="Image" Enable="1" /&gt;</v>
      </c>
    </row>
    <row r="360" spans="1:8">
      <c r="A360" s="137">
        <v>2</v>
      </c>
      <c r="D360" s="3" t="s">
        <v>2426</v>
      </c>
      <c r="E360" s="3" t="s">
        <v>2163</v>
      </c>
      <c r="F360" s="3" t="s">
        <v>2422</v>
      </c>
      <c r="G360" s="1">
        <v>1</v>
      </c>
      <c r="H360" s="3" t="str">
        <f t="shared" si="5"/>
        <v xml:space="preserve">  &lt;File Name="p_flower_small" Path="Expression/Icon/p_flower_small" Type="Image" Enable="1" /&gt;</v>
      </c>
    </row>
    <row r="361" spans="1:8">
      <c r="A361" s="137">
        <v>2</v>
      </c>
      <c r="D361" s="3" t="s">
        <v>2427</v>
      </c>
      <c r="E361" s="3" t="s">
        <v>2163</v>
      </c>
      <c r="F361" s="3" t="s">
        <v>2422</v>
      </c>
      <c r="G361" s="1">
        <v>1</v>
      </c>
      <c r="H361" s="3" t="str">
        <f t="shared" si="5"/>
        <v xml:space="preserve">  &lt;File Name="p_love_big" Path="Expression/Icon/p_love_big" Type="Image" Enable="1" /&gt;</v>
      </c>
    </row>
    <row r="362" spans="1:8">
      <c r="A362" s="137">
        <v>2</v>
      </c>
      <c r="D362" s="3" t="s">
        <v>2428</v>
      </c>
      <c r="E362" s="3" t="s">
        <v>2163</v>
      </c>
      <c r="F362" s="3" t="s">
        <v>2422</v>
      </c>
      <c r="G362" s="1">
        <v>1</v>
      </c>
      <c r="H362" s="3" t="str">
        <f t="shared" si="5"/>
        <v xml:space="preserve">  &lt;File Name="p_love_small" Path="Expression/Icon/p_love_small" Type="Image" Enable="1" /&gt;</v>
      </c>
    </row>
    <row r="363" spans="1:8">
      <c r="A363" s="137">
        <v>2</v>
      </c>
      <c r="D363" s="3" t="s">
        <v>2429</v>
      </c>
      <c r="E363" s="3" t="s">
        <v>2163</v>
      </c>
      <c r="F363" s="3" t="s">
        <v>2422</v>
      </c>
      <c r="G363" s="1">
        <v>1</v>
      </c>
      <c r="H363" s="3" t="str">
        <f t="shared" si="5"/>
        <v xml:space="preserve">  &lt;File Name="p_octopus_big" Path="Expression/Icon/p_octopus_big" Type="Image" Enable="1" /&gt;</v>
      </c>
    </row>
    <row r="364" spans="1:8">
      <c r="A364" s="137">
        <v>2</v>
      </c>
      <c r="D364" s="3" t="s">
        <v>2430</v>
      </c>
      <c r="E364" s="3" t="s">
        <v>2163</v>
      </c>
      <c r="F364" s="3" t="s">
        <v>2422</v>
      </c>
      <c r="G364" s="1">
        <v>1</v>
      </c>
      <c r="H364" s="3" t="str">
        <f t="shared" si="5"/>
        <v xml:space="preserve">  &lt;File Name="p_octopus_small" Path="Expression/Icon/p_octopus_small" Type="Image" Enable="1" /&gt;</v>
      </c>
    </row>
    <row r="365" spans="1:8">
      <c r="A365" s="137">
        <v>2</v>
      </c>
      <c r="D365" s="3" t="s">
        <v>2431</v>
      </c>
      <c r="E365" s="3" t="s">
        <v>2163</v>
      </c>
      <c r="F365" s="3" t="s">
        <v>2422</v>
      </c>
      <c r="G365" s="1">
        <v>1</v>
      </c>
      <c r="H365" s="3" t="str">
        <f t="shared" si="5"/>
        <v xml:space="preserve">  &lt;File Name="p_paint_big" Path="Expression/Icon/p_paint_big" Type="Image" Enable="1" /&gt;</v>
      </c>
    </row>
    <row r="366" spans="1:8">
      <c r="A366" s="137">
        <v>2</v>
      </c>
      <c r="D366" s="3" t="s">
        <v>2432</v>
      </c>
      <c r="E366" s="3" t="s">
        <v>2163</v>
      </c>
      <c r="F366" s="3" t="s">
        <v>2422</v>
      </c>
      <c r="G366" s="1">
        <v>1</v>
      </c>
      <c r="H366" s="3" t="str">
        <f t="shared" si="5"/>
        <v xml:space="preserve">  &lt;File Name="p_paint_small" Path="Expression/Icon/p_paint_small" Type="Image" Enable="1" /&gt;</v>
      </c>
    </row>
    <row r="367" spans="1:8">
      <c r="A367" s="137">
        <v>2</v>
      </c>
      <c r="D367" s="3" t="s">
        <v>2433</v>
      </c>
      <c r="E367" s="3" t="s">
        <v>2163</v>
      </c>
      <c r="F367" s="3" t="s">
        <v>2422</v>
      </c>
      <c r="G367" s="1">
        <v>1</v>
      </c>
      <c r="H367" s="3" t="str">
        <f t="shared" si="5"/>
        <v xml:space="preserve">  &lt;File Name="p_pig_big" Path="Expression/Icon/p_pig_big" Type="Image" Enable="1" /&gt;</v>
      </c>
    </row>
    <row r="368" spans="1:8">
      <c r="A368" s="137">
        <v>2</v>
      </c>
      <c r="D368" s="3" t="s">
        <v>2434</v>
      </c>
      <c r="E368" s="3" t="s">
        <v>2163</v>
      </c>
      <c r="F368" s="3" t="s">
        <v>2422</v>
      </c>
      <c r="G368" s="1">
        <v>1</v>
      </c>
      <c r="H368" s="3" t="str">
        <f t="shared" si="5"/>
        <v xml:space="preserve">  &lt;File Name="p_pig_small" Path="Expression/Icon/p_pig_small" Type="Image" Enable="1" /&gt;</v>
      </c>
    </row>
    <row r="369" spans="1:8">
      <c r="A369" s="137">
        <v>2</v>
      </c>
      <c r="D369" s="3" t="s">
        <v>2585</v>
      </c>
      <c r="E369" s="3" t="s">
        <v>2163</v>
      </c>
      <c r="F369" s="3" t="s">
        <v>2422</v>
      </c>
      <c r="G369" s="1">
        <v>1</v>
      </c>
      <c r="H369" s="3" t="str">
        <f t="shared" si="5"/>
        <v xml:space="preserve">  &lt;File Name="p_raindow_big" Path="Expression/Icon/p_raindow_big" Type="Image" Enable="1" /&gt;</v>
      </c>
    </row>
    <row r="370" spans="1:8">
      <c r="A370" s="137">
        <v>2</v>
      </c>
      <c r="D370" s="3" t="s">
        <v>2586</v>
      </c>
      <c r="E370" s="3" t="s">
        <v>2163</v>
      </c>
      <c r="F370" s="3" t="s">
        <v>2422</v>
      </c>
      <c r="G370" s="1">
        <v>1</v>
      </c>
      <c r="H370" s="3" t="str">
        <f t="shared" si="5"/>
        <v xml:space="preserve">  &lt;File Name="p_raindow_small" Path="Expression/Icon/p_raindow_small" Type="Image" Enable="1" /&gt;</v>
      </c>
    </row>
    <row r="371" spans="1:8">
      <c r="A371" s="137">
        <v>2</v>
      </c>
      <c r="D371" s="3" t="s">
        <v>2587</v>
      </c>
      <c r="E371" s="3" t="s">
        <v>2163</v>
      </c>
      <c r="F371" s="3" t="s">
        <v>2422</v>
      </c>
      <c r="G371" s="1">
        <v>1</v>
      </c>
      <c r="H371" s="3" t="str">
        <f t="shared" si="5"/>
        <v xml:space="preserve">  &lt;File Name="p_tantan_big" Path="Expression/Icon/p_tantan_big" Type="Image" Enable="1" /&gt;</v>
      </c>
    </row>
    <row r="372" spans="1:8">
      <c r="A372" s="137">
        <v>2</v>
      </c>
      <c r="D372" s="3" t="s">
        <v>2588</v>
      </c>
      <c r="E372" s="3" t="s">
        <v>2163</v>
      </c>
      <c r="F372" s="3" t="s">
        <v>2422</v>
      </c>
      <c r="G372" s="1">
        <v>1</v>
      </c>
      <c r="H372" s="3" t="str">
        <f t="shared" si="5"/>
        <v xml:space="preserve">  &lt;File Name="p_tantan_small" Path="Expression/Icon/p_tantan_small" Type="Image" Enable="1" /&gt;</v>
      </c>
    </row>
    <row r="373" spans="1:8">
      <c r="A373" s="137">
        <v>3</v>
      </c>
      <c r="H373" s="3" t="str">
        <f t="shared" si="5"/>
        <v>&lt;/Module&gt;</v>
      </c>
    </row>
    <row r="374" spans="1:8">
      <c r="A374" s="140">
        <v>1</v>
      </c>
      <c r="B374" s="141" t="s">
        <v>2564</v>
      </c>
      <c r="C374" s="142" t="s">
        <v>2565</v>
      </c>
      <c r="D374" s="142"/>
      <c r="E374" s="142"/>
      <c r="F374" s="142"/>
      <c r="G374" s="143"/>
      <c r="H374" s="3" t="str">
        <f t="shared" si="5"/>
        <v>&lt;Module Name="MessageInbox" Desc="消息收件箱页"&gt;</v>
      </c>
    </row>
    <row r="375" spans="1:8">
      <c r="A375" s="137">
        <v>2</v>
      </c>
      <c r="D375" s="3" t="s">
        <v>2370</v>
      </c>
      <c r="E375" s="3" t="s">
        <v>2163</v>
      </c>
      <c r="F375" s="3" t="s">
        <v>2570</v>
      </c>
      <c r="G375" s="1">
        <v>1</v>
      </c>
      <c r="H375" s="3" t="str">
        <f t="shared" si="5"/>
        <v xml:space="preserve">  &lt;File Name="avatar01" Path="MessageInbox/View/avatar01" Type="Image" Enable="1" /&gt;</v>
      </c>
    </row>
    <row r="376" spans="1:8">
      <c r="A376" s="137">
        <v>2</v>
      </c>
      <c r="D376" s="3" t="s">
        <v>2371</v>
      </c>
      <c r="E376" s="3" t="s">
        <v>2163</v>
      </c>
      <c r="F376" s="3" t="s">
        <v>2570</v>
      </c>
      <c r="G376" s="1">
        <v>1</v>
      </c>
      <c r="H376" s="3" t="str">
        <f t="shared" si="5"/>
        <v xml:space="preserve">  &lt;File Name="avatar02" Path="MessageInbox/View/avatar02" Type="Image" Enable="1" /&gt;</v>
      </c>
    </row>
    <row r="377" spans="1:8">
      <c r="A377" s="137">
        <v>2</v>
      </c>
      <c r="D377" s="3" t="s">
        <v>2372</v>
      </c>
      <c r="E377" s="3" t="s">
        <v>2163</v>
      </c>
      <c r="F377" s="3" t="s">
        <v>2570</v>
      </c>
      <c r="G377" s="1">
        <v>1</v>
      </c>
      <c r="H377" s="3" t="str">
        <f t="shared" si="5"/>
        <v xml:space="preserve">  &lt;File Name="avatar03" Path="MessageInbox/View/avatar03" Type="Image" Enable="1" /&gt;</v>
      </c>
    </row>
    <row r="378" spans="1:8">
      <c r="A378" s="137">
        <v>2</v>
      </c>
      <c r="D378" s="3" t="s">
        <v>2373</v>
      </c>
      <c r="E378" s="3" t="s">
        <v>2163</v>
      </c>
      <c r="F378" s="3" t="s">
        <v>2570</v>
      </c>
      <c r="G378" s="1">
        <v>1</v>
      </c>
      <c r="H378" s="3" t="str">
        <f t="shared" si="5"/>
        <v xml:space="preserve">  &lt;File Name="avatar04" Path="MessageInbox/View/avatar04" Type="Image" Enable="1" /&gt;</v>
      </c>
    </row>
    <row r="379" spans="1:8">
      <c r="A379" s="137">
        <v>2</v>
      </c>
      <c r="D379" s="3" t="s">
        <v>2374</v>
      </c>
      <c r="E379" s="3" t="s">
        <v>2163</v>
      </c>
      <c r="F379" s="3" t="s">
        <v>2570</v>
      </c>
      <c r="G379" s="1">
        <v>1</v>
      </c>
      <c r="H379" s="3" t="str">
        <f t="shared" si="5"/>
        <v xml:space="preserve">  &lt;File Name="avatar05" Path="MessageInbox/View/avatar05" Type="Image" Enable="1" /&gt;</v>
      </c>
    </row>
    <row r="380" spans="1:8">
      <c r="A380" s="137">
        <v>2</v>
      </c>
      <c r="D380" s="3" t="s">
        <v>2375</v>
      </c>
      <c r="E380" s="3" t="s">
        <v>2163</v>
      </c>
      <c r="F380" s="3" t="s">
        <v>2570</v>
      </c>
      <c r="G380" s="1">
        <v>1</v>
      </c>
      <c r="H380" s="3" t="str">
        <f t="shared" si="5"/>
        <v xml:space="preserve">  &lt;File Name="avatar06" Path="MessageInbox/View/avatar06" Type="Image" Enable="1" /&gt;</v>
      </c>
    </row>
    <row r="381" spans="1:8">
      <c r="A381" s="137">
        <v>2</v>
      </c>
      <c r="D381" s="3" t="s">
        <v>2376</v>
      </c>
      <c r="E381" s="3" t="s">
        <v>2163</v>
      </c>
      <c r="F381" s="3" t="s">
        <v>2570</v>
      </c>
      <c r="G381" s="1">
        <v>1</v>
      </c>
      <c r="H381" s="3" t="str">
        <f t="shared" si="5"/>
        <v xml:space="preserve">  &lt;File Name="avatard" Path="MessageInbox/View/avatard" Type="Image" Enable="1" /&gt;</v>
      </c>
    </row>
    <row r="382" spans="1:8">
      <c r="A382" s="137">
        <v>2</v>
      </c>
      <c r="D382" s="3" t="s">
        <v>2377</v>
      </c>
      <c r="E382" s="3" t="s">
        <v>2163</v>
      </c>
      <c r="F382" s="3" t="s">
        <v>2570</v>
      </c>
      <c r="G382" s="1">
        <v>1</v>
      </c>
      <c r="H382" s="3" t="str">
        <f t="shared" si="5"/>
        <v xml:space="preserve">  &lt;File Name="avatarn" Path="MessageInbox/View/avatarn" Type="Image" Enable="1" /&gt;</v>
      </c>
    </row>
    <row r="383" spans="1:8">
      <c r="A383" s="137">
        <v>2</v>
      </c>
      <c r="D383" s="3" t="s">
        <v>2378</v>
      </c>
      <c r="E383" s="3" t="s">
        <v>2163</v>
      </c>
      <c r="F383" s="3" t="s">
        <v>2570</v>
      </c>
      <c r="G383" s="1">
        <v>1</v>
      </c>
      <c r="H383" s="3" t="str">
        <f t="shared" si="5"/>
        <v xml:space="preserve">  &lt;File Name="avatarp" Path="MessageInbox/View/avatarp" Type="Image" Enable="1" /&gt;</v>
      </c>
    </row>
    <row r="384" spans="1:8">
      <c r="A384" s="137">
        <v>2</v>
      </c>
      <c r="D384" s="3" t="s">
        <v>2379</v>
      </c>
      <c r="E384" s="3" t="s">
        <v>2163</v>
      </c>
      <c r="F384" s="3" t="s">
        <v>2570</v>
      </c>
      <c r="G384" s="1">
        <v>1</v>
      </c>
      <c r="H384" s="3" t="str">
        <f t="shared" si="5"/>
        <v xml:space="preserve">  &lt;File Name="avatars" Path="MessageInbox/View/avatars" Type="Image" Enable="1" /&gt;</v>
      </c>
    </row>
    <row r="385" spans="1:8">
      <c r="A385" s="137">
        <v>2</v>
      </c>
      <c r="D385" s="3" t="s">
        <v>2494</v>
      </c>
      <c r="E385" s="3" t="s">
        <v>2163</v>
      </c>
      <c r="F385" s="3" t="s">
        <v>2570</v>
      </c>
      <c r="G385" s="1">
        <v>1</v>
      </c>
      <c r="H385" s="3" t="str">
        <f t="shared" si="5"/>
        <v xml:space="preserve">  &lt;File Name="avatar_default" Path="MessageInbox/View/avatar_default" Type="Image" Enable="1" /&gt;</v>
      </c>
    </row>
    <row r="386" spans="1:8">
      <c r="A386" s="137">
        <v>2</v>
      </c>
      <c r="D386" s="3" t="s">
        <v>2566</v>
      </c>
      <c r="E386" s="3" t="s">
        <v>2163</v>
      </c>
      <c r="F386" s="3" t="s">
        <v>2570</v>
      </c>
      <c r="G386" s="1">
        <v>1</v>
      </c>
      <c r="H386" s="3" t="str">
        <f t="shared" si="5"/>
        <v xml:space="preserve">  &lt;File Name="avatar_gululu" Path="MessageInbox/View/avatar_gululu" Type="Image" Enable="1" /&gt;</v>
      </c>
    </row>
    <row r="387" spans="1:8">
      <c r="A387" s="137">
        <v>2</v>
      </c>
      <c r="D387" s="3" t="s">
        <v>2600</v>
      </c>
      <c r="E387" s="3" t="s">
        <v>2163</v>
      </c>
      <c r="F387" s="3" t="s">
        <v>2570</v>
      </c>
      <c r="G387" s="1">
        <v>1</v>
      </c>
      <c r="H387" s="3" t="str">
        <f t="shared" si="5"/>
        <v xml:space="preserve">  &lt;File Name="avatar00" Path="MessageInbox/View/avatar00" Type="Image" Enable="1" /&gt;</v>
      </c>
    </row>
    <row r="388" spans="1:8">
      <c r="A388" s="137">
        <v>2</v>
      </c>
      <c r="D388" s="3" t="s">
        <v>2601</v>
      </c>
      <c r="E388" s="3" t="s">
        <v>2163</v>
      </c>
      <c r="F388" s="3" t="s">
        <v>2570</v>
      </c>
      <c r="G388" s="1">
        <v>1</v>
      </c>
      <c r="H388" s="3" t="str">
        <f t="shared" ref="H388:H426" si="6">IF(A388=1,"&lt;Module Name="""&amp;B388&amp;""" Desc="""&amp;C388&amp;"""&gt;",IF(A388=2,"  &lt;File Name="""&amp;D388&amp;""" Path="""&amp;F388&amp;D388&amp;""" Type="""&amp;E388&amp;""" Enable="""&amp;G388&amp;""" /&gt;",IF(A388=3,"&lt;/Module&gt;","")))</f>
        <v xml:space="preserve">  &lt;File Name="avatar07" Path="MessageInbox/View/avatar07" Type="Image" Enable="1" /&gt;</v>
      </c>
    </row>
    <row r="389" spans="1:8">
      <c r="A389" s="137">
        <v>2</v>
      </c>
      <c r="D389" s="3" t="s">
        <v>2602</v>
      </c>
      <c r="E389" s="3" t="s">
        <v>2163</v>
      </c>
      <c r="F389" s="3" t="s">
        <v>2570</v>
      </c>
      <c r="G389" s="1">
        <v>1</v>
      </c>
      <c r="H389" s="3" t="str">
        <f t="shared" si="6"/>
        <v xml:space="preserve">  &lt;File Name="avatar08" Path="MessageInbox/View/avatar08" Type="Image" Enable="1" /&gt;</v>
      </c>
    </row>
    <row r="390" spans="1:8">
      <c r="A390" s="137">
        <v>2</v>
      </c>
      <c r="D390" s="3" t="s">
        <v>2603</v>
      </c>
      <c r="E390" s="3" t="s">
        <v>2163</v>
      </c>
      <c r="F390" s="3" t="s">
        <v>2570</v>
      </c>
      <c r="G390" s="1">
        <v>1</v>
      </c>
      <c r="H390" s="3" t="str">
        <f t="shared" si="6"/>
        <v xml:space="preserve">  &lt;File Name="avatar09" Path="MessageInbox/View/avatar09" Type="Image" Enable="1" /&gt;</v>
      </c>
    </row>
    <row r="391" spans="1:8">
      <c r="A391" s="137">
        <v>2</v>
      </c>
      <c r="D391" s="3" t="s">
        <v>2604</v>
      </c>
      <c r="E391" s="3" t="s">
        <v>2163</v>
      </c>
      <c r="F391" s="3" t="s">
        <v>2570</v>
      </c>
      <c r="G391" s="1">
        <v>1</v>
      </c>
      <c r="H391" s="3" t="str">
        <f t="shared" si="6"/>
        <v xml:space="preserve">  &lt;File Name="avatar11" Path="MessageInbox/View/avatar11" Type="Image" Enable="1" /&gt;</v>
      </c>
    </row>
    <row r="392" spans="1:8">
      <c r="A392" s="137">
        <v>2</v>
      </c>
      <c r="D392" s="3" t="s">
        <v>2605</v>
      </c>
      <c r="E392" s="3" t="s">
        <v>2163</v>
      </c>
      <c r="F392" s="3" t="s">
        <v>2570</v>
      </c>
      <c r="G392" s="1">
        <v>1</v>
      </c>
      <c r="H392" s="3" t="str">
        <f t="shared" si="6"/>
        <v xml:space="preserve">  &lt;File Name="avatar12" Path="MessageInbox/View/avatar12" Type="Image" Enable="1" /&gt;</v>
      </c>
    </row>
    <row r="393" spans="1:8">
      <c r="A393" s="137">
        <v>2</v>
      </c>
      <c r="D393" s="3" t="s">
        <v>2606</v>
      </c>
      <c r="E393" s="3" t="s">
        <v>2163</v>
      </c>
      <c r="F393" s="3" t="s">
        <v>2570</v>
      </c>
      <c r="G393" s="1">
        <v>1</v>
      </c>
      <c r="H393" s="3" t="str">
        <f t="shared" si="6"/>
        <v xml:space="preserve">  &lt;File Name="avatar13" Path="MessageInbox/View/avatar13" Type="Image" Enable="1" /&gt;</v>
      </c>
    </row>
    <row r="394" spans="1:8">
      <c r="A394" s="137">
        <v>2</v>
      </c>
      <c r="D394" s="3" t="s">
        <v>2607</v>
      </c>
      <c r="E394" s="3" t="s">
        <v>2163</v>
      </c>
      <c r="F394" s="3" t="s">
        <v>2570</v>
      </c>
      <c r="G394" s="1">
        <v>1</v>
      </c>
      <c r="H394" s="3" t="str">
        <f t="shared" si="6"/>
        <v xml:space="preserve">  &lt;File Name="avatar14" Path="MessageInbox/View/avatar14" Type="Image" Enable="1" /&gt;</v>
      </c>
    </row>
    <row r="395" spans="1:8">
      <c r="A395" s="137">
        <v>2</v>
      </c>
      <c r="D395" s="3" t="s">
        <v>2608</v>
      </c>
      <c r="E395" s="3" t="s">
        <v>2163</v>
      </c>
      <c r="F395" s="3" t="s">
        <v>2570</v>
      </c>
      <c r="G395" s="1">
        <v>1</v>
      </c>
      <c r="H395" s="3" t="str">
        <f t="shared" si="6"/>
        <v xml:space="preserve">  &lt;File Name="avatar15" Path="MessageInbox/View/avatar15" Type="Image" Enable="1" /&gt;</v>
      </c>
    </row>
    <row r="396" spans="1:8">
      <c r="A396" s="137">
        <v>2</v>
      </c>
      <c r="D396" s="3" t="s">
        <v>2609</v>
      </c>
      <c r="E396" s="3" t="s">
        <v>2163</v>
      </c>
      <c r="F396" s="3" t="s">
        <v>2570</v>
      </c>
      <c r="G396" s="1">
        <v>1</v>
      </c>
      <c r="H396" s="3" t="str">
        <f t="shared" si="6"/>
        <v xml:space="preserve">  &lt;File Name="avatar16" Path="MessageInbox/View/avatar16" Type="Image" Enable="1" /&gt;</v>
      </c>
    </row>
    <row r="397" spans="1:8">
      <c r="A397" s="137">
        <v>2</v>
      </c>
      <c r="D397" s="3" t="s">
        <v>2610</v>
      </c>
      <c r="E397" s="3" t="s">
        <v>2163</v>
      </c>
      <c r="F397" s="3" t="s">
        <v>2570</v>
      </c>
      <c r="G397" s="1">
        <v>1</v>
      </c>
      <c r="H397" s="3" t="str">
        <f t="shared" si="6"/>
        <v xml:space="preserve">  &lt;File Name="avatar17" Path="MessageInbox/View/avatar17" Type="Image" Enable="1" /&gt;</v>
      </c>
    </row>
    <row r="398" spans="1:8">
      <c r="A398" s="137">
        <v>2</v>
      </c>
      <c r="D398" s="3" t="s">
        <v>2611</v>
      </c>
      <c r="E398" s="3" t="s">
        <v>2163</v>
      </c>
      <c r="F398" s="3" t="s">
        <v>2570</v>
      </c>
      <c r="G398" s="1">
        <v>1</v>
      </c>
      <c r="H398" s="3" t="str">
        <f t="shared" si="6"/>
        <v xml:space="preserve">  &lt;File Name="avatar18" Path="MessageInbox/View/avatar18" Type="Image" Enable="1" /&gt;</v>
      </c>
    </row>
    <row r="399" spans="1:8">
      <c r="A399" s="137">
        <v>2</v>
      </c>
      <c r="D399" s="3" t="s">
        <v>2612</v>
      </c>
      <c r="E399" s="3" t="s">
        <v>2163</v>
      </c>
      <c r="F399" s="3" t="s">
        <v>2570</v>
      </c>
      <c r="G399" s="1">
        <v>1</v>
      </c>
      <c r="H399" s="3" t="str">
        <f t="shared" si="6"/>
        <v xml:space="preserve">  &lt;File Name="avatar19" Path="MessageInbox/View/avatar19" Type="Image" Enable="1" /&gt;</v>
      </c>
    </row>
    <row r="400" spans="1:8">
      <c r="A400" s="137">
        <v>2</v>
      </c>
      <c r="D400" s="3" t="s">
        <v>2613</v>
      </c>
      <c r="E400" s="3" t="s">
        <v>2163</v>
      </c>
      <c r="F400" s="3" t="s">
        <v>2570</v>
      </c>
      <c r="G400" s="1">
        <v>1</v>
      </c>
      <c r="H400" s="3" t="str">
        <f t="shared" si="6"/>
        <v xml:space="preserve">  &lt;File Name="avatar20" Path="MessageInbox/View/avatar20" Type="Image" Enable="1" /&gt;</v>
      </c>
    </row>
    <row r="401" spans="1:8">
      <c r="A401" s="137">
        <v>2</v>
      </c>
      <c r="D401" s="3" t="s">
        <v>2614</v>
      </c>
      <c r="E401" s="3" t="s">
        <v>2163</v>
      </c>
      <c r="F401" s="3" t="s">
        <v>2570</v>
      </c>
      <c r="G401" s="1">
        <v>1</v>
      </c>
      <c r="H401" s="3" t="str">
        <f t="shared" si="6"/>
        <v xml:space="preserve">  &lt;File Name="avatar21" Path="MessageInbox/View/avatar21" Type="Image" Enable="1" /&gt;</v>
      </c>
    </row>
    <row r="402" spans="1:8">
      <c r="A402" s="137">
        <v>2</v>
      </c>
      <c r="D402" s="3" t="s">
        <v>2615</v>
      </c>
      <c r="E402" s="3" t="s">
        <v>2163</v>
      </c>
      <c r="F402" s="3" t="s">
        <v>2570</v>
      </c>
      <c r="G402" s="1">
        <v>1</v>
      </c>
      <c r="H402" s="3" t="str">
        <f t="shared" si="6"/>
        <v xml:space="preserve">  &lt;File Name="avatar22" Path="MessageInbox/View/avatar22" Type="Image" Enable="1" /&gt;</v>
      </c>
    </row>
    <row r="403" spans="1:8">
      <c r="A403" s="137">
        <v>2</v>
      </c>
      <c r="D403" s="3" t="s">
        <v>2616</v>
      </c>
      <c r="E403" s="3" t="s">
        <v>2163</v>
      </c>
      <c r="F403" s="3" t="s">
        <v>2570</v>
      </c>
      <c r="G403" s="1">
        <v>1</v>
      </c>
      <c r="H403" s="3" t="str">
        <f t="shared" si="6"/>
        <v xml:space="preserve">  &lt;File Name="avatar23" Path="MessageInbox/View/avatar23" Type="Image" Enable="1" /&gt;</v>
      </c>
    </row>
    <row r="404" spans="1:8">
      <c r="A404" s="137">
        <v>2</v>
      </c>
      <c r="D404" s="3" t="s">
        <v>2617</v>
      </c>
      <c r="E404" s="3" t="s">
        <v>2163</v>
      </c>
      <c r="F404" s="3" t="s">
        <v>2570</v>
      </c>
      <c r="G404" s="1">
        <v>1</v>
      </c>
      <c r="H404" s="3" t="str">
        <f t="shared" si="6"/>
        <v xml:space="preserve">  &lt;File Name="avatar24" Path="MessageInbox/View/avatar24" Type="Image" Enable="1" /&gt;</v>
      </c>
    </row>
    <row r="405" spans="1:8">
      <c r="A405" s="137">
        <v>2</v>
      </c>
      <c r="D405" s="3" t="s">
        <v>2337</v>
      </c>
      <c r="E405" s="3" t="s">
        <v>2163</v>
      </c>
      <c r="F405" s="3" t="s">
        <v>2570</v>
      </c>
      <c r="G405" s="1">
        <v>1</v>
      </c>
      <c r="H405" s="3" t="str">
        <f t="shared" si="6"/>
        <v xml:space="preserve">  &lt;File Name="bg" Path="MessageInbox/View/bg" Type="Image" Enable="1" /&gt;</v>
      </c>
    </row>
    <row r="406" spans="1:8">
      <c r="A406" s="137">
        <v>2</v>
      </c>
      <c r="D406" s="3" t="s">
        <v>2567</v>
      </c>
      <c r="E406" s="3" t="s">
        <v>2163</v>
      </c>
      <c r="F406" s="3" t="s">
        <v>2570</v>
      </c>
      <c r="G406" s="1">
        <v>1</v>
      </c>
      <c r="H406" s="3" t="str">
        <f t="shared" si="6"/>
        <v xml:space="preserve">  &lt;File Name="board_selected" Path="MessageInbox/View/board_selected" Type="Image" Enable="1" /&gt;</v>
      </c>
    </row>
    <row r="407" spans="1:8">
      <c r="A407" s="137">
        <v>2</v>
      </c>
      <c r="D407" s="3" t="s">
        <v>2568</v>
      </c>
      <c r="E407" s="3" t="s">
        <v>2163</v>
      </c>
      <c r="F407" s="3" t="s">
        <v>2570</v>
      </c>
      <c r="G407" s="1">
        <v>1</v>
      </c>
      <c r="H407" s="3" t="str">
        <f t="shared" si="6"/>
        <v xml:space="preserve">  &lt;File Name="board_txt" Path="MessageInbox/View/board_txt" Type="Image" Enable="1" /&gt;</v>
      </c>
    </row>
    <row r="408" spans="1:8">
      <c r="A408" s="137">
        <v>2</v>
      </c>
      <c r="D408" s="3" t="s">
        <v>2569</v>
      </c>
      <c r="E408" s="3" t="s">
        <v>2163</v>
      </c>
      <c r="F408" s="3" t="s">
        <v>2570</v>
      </c>
      <c r="G408" s="1">
        <v>1</v>
      </c>
      <c r="H408" s="3" t="str">
        <f t="shared" si="6"/>
        <v xml:space="preserve">  &lt;File Name="board_unselected" Path="MessageInbox/View/board_unselected" Type="Image" Enable="1" /&gt;</v>
      </c>
    </row>
    <row r="409" spans="1:8">
      <c r="A409" s="137">
        <v>2</v>
      </c>
      <c r="D409" s="3" t="s">
        <v>2555</v>
      </c>
      <c r="E409" s="3" t="s">
        <v>2163</v>
      </c>
      <c r="F409" s="3" t="s">
        <v>2570</v>
      </c>
      <c r="G409" s="1">
        <v>1</v>
      </c>
      <c r="H409" s="3" t="str">
        <f t="shared" si="6"/>
        <v xml:space="preserve">  &lt;File Name="btn_add_s" Path="MessageInbox/View/btn_add_s" Type="Image" Enable="1" /&gt;</v>
      </c>
    </row>
    <row r="410" spans="1:8">
      <c r="A410" s="137">
        <v>2</v>
      </c>
      <c r="D410" s="3" t="s">
        <v>2556</v>
      </c>
      <c r="E410" s="3" t="s">
        <v>2163</v>
      </c>
      <c r="F410" s="3" t="s">
        <v>2570</v>
      </c>
      <c r="G410" s="1">
        <v>1</v>
      </c>
      <c r="H410" s="3" t="str">
        <f t="shared" si="6"/>
        <v xml:space="preserve">  &lt;File Name="btn_add_us" Path="MessageInbox/View/btn_add_us" Type="Image" Enable="1" /&gt;</v>
      </c>
    </row>
    <row r="411" spans="1:8">
      <c r="A411" s="137">
        <v>2</v>
      </c>
      <c r="D411" s="3" t="s">
        <v>2557</v>
      </c>
      <c r="E411" s="3" t="s">
        <v>2163</v>
      </c>
      <c r="F411" s="3" t="s">
        <v>2570</v>
      </c>
      <c r="G411" s="1">
        <v>1</v>
      </c>
      <c r="H411" s="3" t="str">
        <f t="shared" si="6"/>
        <v xml:space="preserve">  &lt;File Name="btn_del_s" Path="MessageInbox/View/btn_del_s" Type="Image" Enable="1" /&gt;</v>
      </c>
    </row>
    <row r="412" spans="1:8">
      <c r="A412" s="137">
        <v>2</v>
      </c>
      <c r="D412" s="3" t="s">
        <v>2558</v>
      </c>
      <c r="E412" s="3" t="s">
        <v>2163</v>
      </c>
      <c r="F412" s="3" t="s">
        <v>2570</v>
      </c>
      <c r="G412" s="1">
        <v>1</v>
      </c>
      <c r="H412" s="3" t="str">
        <f t="shared" si="6"/>
        <v xml:space="preserve">  &lt;File Name="btn_del_us" Path="MessageInbox/View/btn_del_us" Type="Image" Enable="1" /&gt;</v>
      </c>
    </row>
    <row r="413" spans="1:8">
      <c r="A413" s="137">
        <v>2</v>
      </c>
      <c r="D413" s="3" t="s">
        <v>2380</v>
      </c>
      <c r="E413" s="3" t="s">
        <v>2163</v>
      </c>
      <c r="F413" s="3" t="s">
        <v>2570</v>
      </c>
      <c r="G413" s="1">
        <v>1</v>
      </c>
      <c r="H413" s="3" t="str">
        <f t="shared" si="6"/>
        <v xml:space="preserve">  &lt;File Name="crownlable_b" Path="MessageInbox/View/crownlable_b" Type="Image" Enable="1" /&gt;</v>
      </c>
    </row>
    <row r="414" spans="1:8">
      <c r="A414" s="137">
        <v>2</v>
      </c>
      <c r="D414" s="3" t="s">
        <v>2382</v>
      </c>
      <c r="E414" s="3" t="s">
        <v>2163</v>
      </c>
      <c r="F414" s="3" t="s">
        <v>2570</v>
      </c>
      <c r="G414" s="1">
        <v>1</v>
      </c>
      <c r="H414" s="3" t="str">
        <f t="shared" si="6"/>
        <v xml:space="preserve">  &lt;File Name="crown_c" Path="MessageInbox/View/crown_c" Type="Image" Enable="1" /&gt;</v>
      </c>
    </row>
    <row r="415" spans="1:8">
      <c r="A415" s="137">
        <v>2</v>
      </c>
      <c r="D415" s="3" t="s">
        <v>2383</v>
      </c>
      <c r="E415" s="3" t="s">
        <v>2163</v>
      </c>
      <c r="F415" s="3" t="s">
        <v>2570</v>
      </c>
      <c r="G415" s="1">
        <v>1</v>
      </c>
      <c r="H415" s="3" t="str">
        <f t="shared" si="6"/>
        <v xml:space="preserve">  &lt;File Name="crown_g" Path="MessageInbox/View/crown_g" Type="Image" Enable="1" /&gt;</v>
      </c>
    </row>
    <row r="416" spans="1:8">
      <c r="A416" s="137">
        <v>2</v>
      </c>
      <c r="D416" s="3" t="s">
        <v>2384</v>
      </c>
      <c r="E416" s="3" t="s">
        <v>2163</v>
      </c>
      <c r="F416" s="3" t="s">
        <v>2570</v>
      </c>
      <c r="G416" s="1">
        <v>1</v>
      </c>
      <c r="H416" s="3" t="str">
        <f t="shared" si="6"/>
        <v xml:space="preserve">  &lt;File Name="crown_s" Path="MessageInbox/View/crown_s" Type="Image" Enable="1" /&gt;</v>
      </c>
    </row>
    <row r="417" spans="1:8">
      <c r="A417" s="137">
        <v>2</v>
      </c>
      <c r="D417" s="3" t="s">
        <v>2501</v>
      </c>
      <c r="E417" s="3" t="s">
        <v>2163</v>
      </c>
      <c r="F417" s="3" t="s">
        <v>2570</v>
      </c>
      <c r="G417" s="1">
        <v>1</v>
      </c>
      <c r="H417" s="3" t="str">
        <f t="shared" si="6"/>
        <v xml:space="preserve">  &lt;File Name="drink_remind" Path="MessageInbox/View/drink_remind" Type="Image" Enable="1" /&gt;</v>
      </c>
    </row>
    <row r="418" spans="1:8">
      <c r="A418" s="137">
        <v>2</v>
      </c>
      <c r="D418" s="3" t="s">
        <v>2571</v>
      </c>
      <c r="E418" s="3" t="s">
        <v>2163</v>
      </c>
      <c r="F418" s="3" t="s">
        <v>2570</v>
      </c>
      <c r="G418" s="1">
        <v>1</v>
      </c>
      <c r="H418" s="3" t="str">
        <f t="shared" si="6"/>
        <v xml:space="preserve">  &lt;File Name="img_no_info" Path="MessageInbox/View/img_no_info" Type="Image" Enable="1" /&gt;</v>
      </c>
    </row>
    <row r="419" spans="1:8">
      <c r="A419" s="137">
        <v>2</v>
      </c>
      <c r="D419" s="3" t="s">
        <v>2392</v>
      </c>
      <c r="E419" s="3" t="s">
        <v>2163</v>
      </c>
      <c r="F419" s="3" t="s">
        <v>2570</v>
      </c>
      <c r="G419" s="1">
        <v>1</v>
      </c>
      <c r="H419" s="3" t="str">
        <f t="shared" si="6"/>
        <v xml:space="preserve">  &lt;File Name="lv_bg" Path="MessageInbox/View/lv_bg" Type="Image" Enable="1" /&gt;</v>
      </c>
    </row>
    <row r="420" spans="1:8">
      <c r="A420" s="137">
        <v>2</v>
      </c>
      <c r="D420" s="3" t="s">
        <v>2181</v>
      </c>
      <c r="E420" s="3" t="s">
        <v>2163</v>
      </c>
      <c r="F420" s="3" t="s">
        <v>2570</v>
      </c>
      <c r="G420" s="1">
        <v>1</v>
      </c>
      <c r="H420" s="3" t="str">
        <f t="shared" si="6"/>
        <v xml:space="preserve">  &lt;File Name="net_no" Path="MessageInbox/View/net_no" Type="Image" Enable="1" /&gt;</v>
      </c>
    </row>
    <row r="421" spans="1:8">
      <c r="A421" s="137">
        <v>2</v>
      </c>
      <c r="D421" s="3" t="s">
        <v>2396</v>
      </c>
      <c r="E421" s="3" t="s">
        <v>2163</v>
      </c>
      <c r="F421" s="3" t="s">
        <v>2570</v>
      </c>
      <c r="G421" s="1">
        <v>1</v>
      </c>
      <c r="H421" s="3" t="str">
        <f t="shared" si="6"/>
        <v xml:space="preserve">  &lt;File Name="Picture_frame" Path="MessageInbox/View/Picture_frame" Type="Image" Enable="1" /&gt;</v>
      </c>
    </row>
    <row r="422" spans="1:8">
      <c r="A422" s="137">
        <v>2</v>
      </c>
      <c r="D422" s="3" t="s">
        <v>2188</v>
      </c>
      <c r="E422" s="3" t="s">
        <v>2163</v>
      </c>
      <c r="F422" s="3" t="s">
        <v>2570</v>
      </c>
      <c r="G422" s="1">
        <v>1</v>
      </c>
      <c r="H422" s="3" t="str">
        <f t="shared" si="6"/>
        <v xml:space="preserve">  &lt;File Name="Tips_bg" Path="MessageInbox/View/Tips_bg" Type="Image" Enable="1" /&gt;</v>
      </c>
    </row>
    <row r="423" spans="1:8">
      <c r="A423" s="137">
        <v>2</v>
      </c>
      <c r="D423" s="3" t="s">
        <v>2346</v>
      </c>
      <c r="E423" s="3" t="s">
        <v>2163</v>
      </c>
      <c r="F423" s="3" t="s">
        <v>2570</v>
      </c>
      <c r="G423" s="1">
        <v>1</v>
      </c>
      <c r="H423" s="3" t="str">
        <f t="shared" si="6"/>
        <v xml:space="preserve">  &lt;File Name="title_bg" Path="MessageInbox/View/title_bg" Type="Image" Enable="1" /&gt;</v>
      </c>
    </row>
    <row r="424" spans="1:8">
      <c r="A424" s="137">
        <v>3</v>
      </c>
      <c r="E424" s="3" t="s">
        <v>2163</v>
      </c>
      <c r="F424" s="3" t="s">
        <v>2570</v>
      </c>
      <c r="G424" s="1">
        <v>1</v>
      </c>
      <c r="H424" s="3" t="str">
        <f t="shared" si="6"/>
        <v>&lt;/Module&gt;</v>
      </c>
    </row>
    <row r="425" spans="1:8">
      <c r="A425" s="140">
        <v>1</v>
      </c>
      <c r="B425" s="141" t="s">
        <v>2673</v>
      </c>
      <c r="C425" s="142" t="s">
        <v>2671</v>
      </c>
      <c r="D425" s="142"/>
      <c r="E425" s="142"/>
      <c r="F425" s="142"/>
      <c r="G425" s="143"/>
      <c r="H425" s="3" t="str">
        <f t="shared" si="6"/>
        <v>&lt;Module Name="Garden" Desc="庄园页"&gt;</v>
      </c>
    </row>
    <row r="426" spans="1:8">
      <c r="A426" s="137">
        <v>2</v>
      </c>
      <c r="D426" s="3" t="s">
        <v>2725</v>
      </c>
      <c r="E426" s="3" t="s">
        <v>2163</v>
      </c>
      <c r="F426" s="3" t="s">
        <v>2672</v>
      </c>
      <c r="G426" s="1">
        <v>1</v>
      </c>
      <c r="H426" s="3" t="str">
        <f t="shared" si="6"/>
        <v xml:space="preserve">  &lt;File Name="addfriend" Path="Garden/View/addfriend" Type="Image" Enable="1" /&gt;</v>
      </c>
    </row>
    <row r="427" spans="1:8">
      <c r="A427" s="137">
        <v>2</v>
      </c>
      <c r="D427" s="3" t="s">
        <v>2726</v>
      </c>
      <c r="E427" s="3" t="s">
        <v>2163</v>
      </c>
      <c r="F427" s="3" t="s">
        <v>2672</v>
      </c>
      <c r="G427" s="1">
        <v>1</v>
      </c>
      <c r="H427" s="3" t="str">
        <f t="shared" ref="H427:H495" si="7">IF(A427=1,"&lt;Module Name="""&amp;B427&amp;""" Desc="""&amp;C427&amp;"""&gt;",IF(A427=2,"  &lt;File Name="""&amp;D427&amp;""" Path="""&amp;F427&amp;D427&amp;""" Type="""&amp;E427&amp;""" Enable="""&amp;G427&amp;""" /&gt;",IF(A427=3,"&lt;/Module&gt;","")))</f>
        <v xml:space="preserve">  &lt;File Name="add_friend_flag" Path="Garden/View/add_friend_flag" Type="Image" Enable="1" /&gt;</v>
      </c>
    </row>
    <row r="428" spans="1:8">
      <c r="A428" s="137">
        <v>2</v>
      </c>
      <c r="D428" s="3" t="s">
        <v>2600</v>
      </c>
      <c r="E428" s="3" t="s">
        <v>2163</v>
      </c>
      <c r="F428" s="3" t="s">
        <v>2672</v>
      </c>
      <c r="G428" s="1">
        <v>1</v>
      </c>
      <c r="H428" s="3" t="str">
        <f t="shared" si="7"/>
        <v xml:space="preserve">  &lt;File Name="avatar00" Path="Garden/View/avatar00" Type="Image" Enable="1" /&gt;</v>
      </c>
    </row>
    <row r="429" spans="1:8">
      <c r="A429" s="137">
        <v>2</v>
      </c>
      <c r="D429" s="3" t="s">
        <v>2370</v>
      </c>
      <c r="E429" s="3" t="s">
        <v>2163</v>
      </c>
      <c r="F429" s="3" t="s">
        <v>2672</v>
      </c>
      <c r="G429" s="1">
        <v>1</v>
      </c>
      <c r="H429" s="3" t="str">
        <f t="shared" si="7"/>
        <v xml:space="preserve">  &lt;File Name="avatar01" Path="Garden/View/avatar01" Type="Image" Enable="1" /&gt;</v>
      </c>
    </row>
    <row r="430" spans="1:8">
      <c r="A430" s="137">
        <v>2</v>
      </c>
      <c r="D430" s="3" t="s">
        <v>2371</v>
      </c>
      <c r="E430" s="3" t="s">
        <v>2163</v>
      </c>
      <c r="F430" s="3" t="s">
        <v>2672</v>
      </c>
      <c r="G430" s="1">
        <v>1</v>
      </c>
      <c r="H430" s="3" t="str">
        <f t="shared" si="7"/>
        <v xml:space="preserve">  &lt;File Name="avatar02" Path="Garden/View/avatar02" Type="Image" Enable="1" /&gt;</v>
      </c>
    </row>
    <row r="431" spans="1:8">
      <c r="A431" s="137">
        <v>2</v>
      </c>
      <c r="D431" s="3" t="s">
        <v>2372</v>
      </c>
      <c r="E431" s="3" t="s">
        <v>2163</v>
      </c>
      <c r="F431" s="3" t="s">
        <v>2672</v>
      </c>
      <c r="G431" s="1">
        <v>1</v>
      </c>
      <c r="H431" s="3" t="str">
        <f t="shared" si="7"/>
        <v xml:space="preserve">  &lt;File Name="avatar03" Path="Garden/View/avatar03" Type="Image" Enable="1" /&gt;</v>
      </c>
    </row>
    <row r="432" spans="1:8">
      <c r="A432" s="137">
        <v>2</v>
      </c>
      <c r="D432" s="3" t="s">
        <v>2373</v>
      </c>
      <c r="E432" s="3" t="s">
        <v>2163</v>
      </c>
      <c r="F432" s="3" t="s">
        <v>2672</v>
      </c>
      <c r="G432" s="1">
        <v>1</v>
      </c>
      <c r="H432" s="3" t="str">
        <f t="shared" si="7"/>
        <v xml:space="preserve">  &lt;File Name="avatar04" Path="Garden/View/avatar04" Type="Image" Enable="1" /&gt;</v>
      </c>
    </row>
    <row r="433" spans="1:8">
      <c r="A433" s="137">
        <v>2</v>
      </c>
      <c r="D433" s="3" t="s">
        <v>2374</v>
      </c>
      <c r="E433" s="3" t="s">
        <v>2163</v>
      </c>
      <c r="F433" s="3" t="s">
        <v>2672</v>
      </c>
      <c r="G433" s="1">
        <v>1</v>
      </c>
      <c r="H433" s="3" t="str">
        <f t="shared" si="7"/>
        <v xml:space="preserve">  &lt;File Name="avatar05" Path="Garden/View/avatar05" Type="Image" Enable="1" /&gt;</v>
      </c>
    </row>
    <row r="434" spans="1:8">
      <c r="A434" s="137">
        <v>2</v>
      </c>
      <c r="D434" s="3" t="s">
        <v>2375</v>
      </c>
      <c r="E434" s="3" t="s">
        <v>2163</v>
      </c>
      <c r="F434" s="3" t="s">
        <v>2672</v>
      </c>
      <c r="G434" s="1">
        <v>1</v>
      </c>
      <c r="H434" s="3" t="str">
        <f t="shared" si="7"/>
        <v xml:space="preserve">  &lt;File Name="avatar06" Path="Garden/View/avatar06" Type="Image" Enable="1" /&gt;</v>
      </c>
    </row>
    <row r="435" spans="1:8">
      <c r="A435" s="137">
        <v>2</v>
      </c>
      <c r="D435" s="3" t="s">
        <v>2601</v>
      </c>
      <c r="E435" s="3" t="s">
        <v>2163</v>
      </c>
      <c r="F435" s="3" t="s">
        <v>2672</v>
      </c>
      <c r="G435" s="1">
        <v>1</v>
      </c>
      <c r="H435" s="3" t="str">
        <f t="shared" si="7"/>
        <v xml:space="preserve">  &lt;File Name="avatar07" Path="Garden/View/avatar07" Type="Image" Enable="1" /&gt;</v>
      </c>
    </row>
    <row r="436" spans="1:8">
      <c r="A436" s="137">
        <v>2</v>
      </c>
      <c r="D436" s="3" t="s">
        <v>2602</v>
      </c>
      <c r="E436" s="3" t="s">
        <v>2163</v>
      </c>
      <c r="F436" s="3" t="s">
        <v>2672</v>
      </c>
      <c r="G436" s="1">
        <v>1</v>
      </c>
      <c r="H436" s="3" t="str">
        <f t="shared" si="7"/>
        <v xml:space="preserve">  &lt;File Name="avatar08" Path="Garden/View/avatar08" Type="Image" Enable="1" /&gt;</v>
      </c>
    </row>
    <row r="437" spans="1:8">
      <c r="A437" s="137">
        <v>2</v>
      </c>
      <c r="D437" s="3" t="s">
        <v>2603</v>
      </c>
      <c r="E437" s="3" t="s">
        <v>2163</v>
      </c>
      <c r="F437" s="3" t="s">
        <v>2672</v>
      </c>
      <c r="G437" s="1">
        <v>1</v>
      </c>
      <c r="H437" s="3" t="str">
        <f t="shared" si="7"/>
        <v xml:space="preserve">  &lt;File Name="avatar09" Path="Garden/View/avatar09" Type="Image" Enable="1" /&gt;</v>
      </c>
    </row>
    <row r="438" spans="1:8">
      <c r="A438" s="137">
        <v>2</v>
      </c>
      <c r="D438" s="3" t="s">
        <v>2604</v>
      </c>
      <c r="E438" s="3" t="s">
        <v>2163</v>
      </c>
      <c r="F438" s="3" t="s">
        <v>2672</v>
      </c>
      <c r="G438" s="1">
        <v>1</v>
      </c>
      <c r="H438" s="3" t="str">
        <f t="shared" si="7"/>
        <v xml:space="preserve">  &lt;File Name="avatar11" Path="Garden/View/avatar11" Type="Image" Enable="1" /&gt;</v>
      </c>
    </row>
    <row r="439" spans="1:8">
      <c r="A439" s="137">
        <v>2</v>
      </c>
      <c r="D439" s="3" t="s">
        <v>2605</v>
      </c>
      <c r="E439" s="3" t="s">
        <v>2163</v>
      </c>
      <c r="F439" s="3" t="s">
        <v>2672</v>
      </c>
      <c r="G439" s="1">
        <v>1</v>
      </c>
      <c r="H439" s="3" t="str">
        <f t="shared" si="7"/>
        <v xml:space="preserve">  &lt;File Name="avatar12" Path="Garden/View/avatar12" Type="Image" Enable="1" /&gt;</v>
      </c>
    </row>
    <row r="440" spans="1:8">
      <c r="A440" s="137">
        <v>2</v>
      </c>
      <c r="D440" s="3" t="s">
        <v>2606</v>
      </c>
      <c r="E440" s="3" t="s">
        <v>2163</v>
      </c>
      <c r="F440" s="3" t="s">
        <v>2672</v>
      </c>
      <c r="G440" s="1">
        <v>1</v>
      </c>
      <c r="H440" s="3" t="str">
        <f t="shared" si="7"/>
        <v xml:space="preserve">  &lt;File Name="avatar13" Path="Garden/View/avatar13" Type="Image" Enable="1" /&gt;</v>
      </c>
    </row>
    <row r="441" spans="1:8">
      <c r="A441" s="137">
        <v>2</v>
      </c>
      <c r="D441" s="3" t="s">
        <v>2607</v>
      </c>
      <c r="E441" s="3" t="s">
        <v>2163</v>
      </c>
      <c r="F441" s="3" t="s">
        <v>2672</v>
      </c>
      <c r="G441" s="1">
        <v>1</v>
      </c>
      <c r="H441" s="3" t="str">
        <f t="shared" si="7"/>
        <v xml:space="preserve">  &lt;File Name="avatar14" Path="Garden/View/avatar14" Type="Image" Enable="1" /&gt;</v>
      </c>
    </row>
    <row r="442" spans="1:8">
      <c r="A442" s="137">
        <v>2</v>
      </c>
      <c r="D442" s="3" t="s">
        <v>2608</v>
      </c>
      <c r="E442" s="3" t="s">
        <v>2163</v>
      </c>
      <c r="F442" s="3" t="s">
        <v>2672</v>
      </c>
      <c r="G442" s="1">
        <v>1</v>
      </c>
      <c r="H442" s="3" t="str">
        <f t="shared" si="7"/>
        <v xml:space="preserve">  &lt;File Name="avatar15" Path="Garden/View/avatar15" Type="Image" Enable="1" /&gt;</v>
      </c>
    </row>
    <row r="443" spans="1:8">
      <c r="A443" s="137">
        <v>2</v>
      </c>
      <c r="D443" s="3" t="s">
        <v>2609</v>
      </c>
      <c r="E443" s="3" t="s">
        <v>2163</v>
      </c>
      <c r="F443" s="3" t="s">
        <v>2672</v>
      </c>
      <c r="G443" s="1">
        <v>1</v>
      </c>
      <c r="H443" s="3" t="str">
        <f t="shared" si="7"/>
        <v xml:space="preserve">  &lt;File Name="avatar16" Path="Garden/View/avatar16" Type="Image" Enable="1" /&gt;</v>
      </c>
    </row>
    <row r="444" spans="1:8">
      <c r="A444" s="137">
        <v>2</v>
      </c>
      <c r="D444" s="3" t="s">
        <v>2610</v>
      </c>
      <c r="E444" s="3" t="s">
        <v>2163</v>
      </c>
      <c r="F444" s="3" t="s">
        <v>2672</v>
      </c>
      <c r="G444" s="1">
        <v>1</v>
      </c>
      <c r="H444" s="3" t="str">
        <f t="shared" si="7"/>
        <v xml:space="preserve">  &lt;File Name="avatar17" Path="Garden/View/avatar17" Type="Image" Enable="1" /&gt;</v>
      </c>
    </row>
    <row r="445" spans="1:8">
      <c r="A445" s="137">
        <v>2</v>
      </c>
      <c r="D445" s="3" t="s">
        <v>2611</v>
      </c>
      <c r="E445" s="3" t="s">
        <v>2163</v>
      </c>
      <c r="F445" s="3" t="s">
        <v>2672</v>
      </c>
      <c r="G445" s="1">
        <v>1</v>
      </c>
      <c r="H445" s="3" t="str">
        <f t="shared" si="7"/>
        <v xml:space="preserve">  &lt;File Name="avatar18" Path="Garden/View/avatar18" Type="Image" Enable="1" /&gt;</v>
      </c>
    </row>
    <row r="446" spans="1:8">
      <c r="A446" s="137">
        <v>2</v>
      </c>
      <c r="D446" s="3" t="s">
        <v>2612</v>
      </c>
      <c r="E446" s="3" t="s">
        <v>2163</v>
      </c>
      <c r="F446" s="3" t="s">
        <v>2672</v>
      </c>
      <c r="G446" s="1">
        <v>1</v>
      </c>
      <c r="H446" s="3" t="str">
        <f t="shared" si="7"/>
        <v xml:space="preserve">  &lt;File Name="avatar19" Path="Garden/View/avatar19" Type="Image" Enable="1" /&gt;</v>
      </c>
    </row>
    <row r="447" spans="1:8">
      <c r="A447" s="137">
        <v>2</v>
      </c>
      <c r="D447" s="3" t="s">
        <v>2613</v>
      </c>
      <c r="E447" s="3" t="s">
        <v>2163</v>
      </c>
      <c r="F447" s="3" t="s">
        <v>2672</v>
      </c>
      <c r="G447" s="1">
        <v>1</v>
      </c>
      <c r="H447" s="3" t="str">
        <f t="shared" si="7"/>
        <v xml:space="preserve">  &lt;File Name="avatar20" Path="Garden/View/avatar20" Type="Image" Enable="1" /&gt;</v>
      </c>
    </row>
    <row r="448" spans="1:8">
      <c r="A448" s="137">
        <v>2</v>
      </c>
      <c r="D448" s="3" t="s">
        <v>2614</v>
      </c>
      <c r="E448" s="3" t="s">
        <v>2163</v>
      </c>
      <c r="F448" s="3" t="s">
        <v>2672</v>
      </c>
      <c r="G448" s="1">
        <v>1</v>
      </c>
      <c r="H448" s="3" t="str">
        <f t="shared" si="7"/>
        <v xml:space="preserve">  &lt;File Name="avatar21" Path="Garden/View/avatar21" Type="Image" Enable="1" /&gt;</v>
      </c>
    </row>
    <row r="449" spans="1:8">
      <c r="A449" s="137">
        <v>2</v>
      </c>
      <c r="D449" s="3" t="s">
        <v>2615</v>
      </c>
      <c r="E449" s="3" t="s">
        <v>2163</v>
      </c>
      <c r="F449" s="3" t="s">
        <v>2672</v>
      </c>
      <c r="G449" s="1">
        <v>1</v>
      </c>
      <c r="H449" s="3" t="str">
        <f t="shared" si="7"/>
        <v xml:space="preserve">  &lt;File Name="avatar22" Path="Garden/View/avatar22" Type="Image" Enable="1" /&gt;</v>
      </c>
    </row>
    <row r="450" spans="1:8">
      <c r="A450" s="137">
        <v>2</v>
      </c>
      <c r="D450" s="3" t="s">
        <v>2616</v>
      </c>
      <c r="E450" s="3" t="s">
        <v>2163</v>
      </c>
      <c r="F450" s="3" t="s">
        <v>2672</v>
      </c>
      <c r="G450" s="1">
        <v>1</v>
      </c>
      <c r="H450" s="3" t="str">
        <f t="shared" si="7"/>
        <v xml:space="preserve">  &lt;File Name="avatar23" Path="Garden/View/avatar23" Type="Image" Enable="1" /&gt;</v>
      </c>
    </row>
    <row r="451" spans="1:8">
      <c r="A451" s="137">
        <v>2</v>
      </c>
      <c r="D451" s="3" t="s">
        <v>2617</v>
      </c>
      <c r="E451" s="3" t="s">
        <v>2163</v>
      </c>
      <c r="F451" s="3" t="s">
        <v>2672</v>
      </c>
      <c r="G451" s="1">
        <v>1</v>
      </c>
      <c r="H451" s="3" t="str">
        <f t="shared" si="7"/>
        <v xml:space="preserve">  &lt;File Name="avatar24" Path="Garden/View/avatar24" Type="Image" Enable="1" /&gt;</v>
      </c>
    </row>
    <row r="452" spans="1:8">
      <c r="A452" s="137">
        <v>2</v>
      </c>
      <c r="D452" s="3" t="s">
        <v>2376</v>
      </c>
      <c r="E452" s="3" t="s">
        <v>2163</v>
      </c>
      <c r="F452" s="3" t="s">
        <v>2672</v>
      </c>
      <c r="G452" s="1">
        <v>1</v>
      </c>
      <c r="H452" s="3" t="str">
        <f t="shared" si="7"/>
        <v xml:space="preserve">  &lt;File Name="avatard" Path="Garden/View/avatard" Type="Image" Enable="1" /&gt;</v>
      </c>
    </row>
    <row r="453" spans="1:8">
      <c r="A453" s="137">
        <v>2</v>
      </c>
      <c r="D453" s="3" t="s">
        <v>2377</v>
      </c>
      <c r="E453" s="3" t="s">
        <v>2163</v>
      </c>
      <c r="F453" s="3" t="s">
        <v>2672</v>
      </c>
      <c r="G453" s="1">
        <v>1</v>
      </c>
      <c r="H453" s="3" t="str">
        <f t="shared" si="7"/>
        <v xml:space="preserve">  &lt;File Name="avatarn" Path="Garden/View/avatarn" Type="Image" Enable="1" /&gt;</v>
      </c>
    </row>
    <row r="454" spans="1:8">
      <c r="A454" s="137">
        <v>2</v>
      </c>
      <c r="D454" s="3" t="s">
        <v>2378</v>
      </c>
      <c r="E454" s="3" t="s">
        <v>2163</v>
      </c>
      <c r="F454" s="3" t="s">
        <v>2672</v>
      </c>
      <c r="G454" s="1">
        <v>1</v>
      </c>
      <c r="H454" s="3" t="str">
        <f t="shared" si="7"/>
        <v xml:space="preserve">  &lt;File Name="avatarp" Path="Garden/View/avatarp" Type="Image" Enable="1" /&gt;</v>
      </c>
    </row>
    <row r="455" spans="1:8">
      <c r="A455" s="137">
        <v>2</v>
      </c>
      <c r="D455" s="3" t="s">
        <v>2379</v>
      </c>
      <c r="E455" s="3" t="s">
        <v>2163</v>
      </c>
      <c r="F455" s="3" t="s">
        <v>2672</v>
      </c>
      <c r="G455" s="1">
        <v>1</v>
      </c>
      <c r="H455" s="3" t="str">
        <f t="shared" si="7"/>
        <v xml:space="preserve">  &lt;File Name="avatars" Path="Garden/View/avatars" Type="Image" Enable="1" /&gt;</v>
      </c>
    </row>
    <row r="456" spans="1:8">
      <c r="A456" s="137">
        <v>2</v>
      </c>
      <c r="D456" s="3" t="s">
        <v>2494</v>
      </c>
      <c r="E456" s="3" t="s">
        <v>2163</v>
      </c>
      <c r="F456" s="3" t="s">
        <v>2672</v>
      </c>
      <c r="G456" s="1">
        <v>1</v>
      </c>
      <c r="H456" s="3" t="str">
        <f t="shared" si="7"/>
        <v xml:space="preserve">  &lt;File Name="avatar_default" Path="Garden/View/avatar_default" Type="Image" Enable="1" /&gt;</v>
      </c>
    </row>
    <row r="457" spans="1:8">
      <c r="A457" s="137">
        <v>2</v>
      </c>
      <c r="D457" s="3" t="s">
        <v>2276</v>
      </c>
      <c r="E457" s="3" t="s">
        <v>2163</v>
      </c>
      <c r="F457" s="3" t="s">
        <v>2672</v>
      </c>
      <c r="G457" s="1">
        <v>1</v>
      </c>
      <c r="H457" s="3" t="str">
        <f t="shared" si="7"/>
        <v xml:space="preserve">  &lt;File Name="bar01" Path="Garden/View/bar01" Type="Image" Enable="1" /&gt;</v>
      </c>
    </row>
    <row r="458" spans="1:8">
      <c r="A458" s="137">
        <v>2</v>
      </c>
      <c r="D458" s="3" t="s">
        <v>2674</v>
      </c>
      <c r="E458" s="3" t="s">
        <v>2163</v>
      </c>
      <c r="F458" s="3" t="s">
        <v>2672</v>
      </c>
      <c r="G458" s="1">
        <v>1</v>
      </c>
      <c r="H458" s="3" t="str">
        <f t="shared" si="7"/>
        <v xml:space="preserve">  &lt;File Name="bar02" Path="Garden/View/bar02" Type="Image" Enable="1" /&gt;</v>
      </c>
    </row>
    <row r="459" spans="1:8">
      <c r="A459" s="137">
        <v>2</v>
      </c>
      <c r="D459" s="3" t="s">
        <v>2727</v>
      </c>
      <c r="E459" s="3" t="s">
        <v>2163</v>
      </c>
      <c r="F459" s="3" t="s">
        <v>2672</v>
      </c>
      <c r="G459" s="1">
        <v>1</v>
      </c>
      <c r="H459" s="3" t="str">
        <f t="shared" si="7"/>
        <v xml:space="preserve">  &lt;File Name="basket" Path="Garden/View/basket" Type="Image" Enable="1" /&gt;</v>
      </c>
    </row>
    <row r="460" spans="1:8">
      <c r="A460" s="137">
        <v>2</v>
      </c>
      <c r="D460" s="3" t="s">
        <v>2675</v>
      </c>
      <c r="E460" s="3" t="s">
        <v>2163</v>
      </c>
      <c r="F460" s="3" t="s">
        <v>2672</v>
      </c>
      <c r="G460" s="1">
        <v>1</v>
      </c>
      <c r="H460" s="3" t="str">
        <f t="shared" si="7"/>
        <v xml:space="preserve">  &lt;File Name="board" Path="Garden/View/board" Type="Image" Enable="1" /&gt;</v>
      </c>
    </row>
    <row r="461" spans="1:8">
      <c r="A461" s="137">
        <v>2</v>
      </c>
      <c r="D461" s="3" t="s">
        <v>2777</v>
      </c>
      <c r="E461" s="3" t="s">
        <v>2163</v>
      </c>
      <c r="F461" s="3" t="s">
        <v>2672</v>
      </c>
      <c r="G461" s="1">
        <v>1</v>
      </c>
      <c r="H461" s="3" t="str">
        <f t="shared" ref="H461" si="8">IF(A461=1,"&lt;Module Name="""&amp;B461&amp;""" Desc="""&amp;C461&amp;"""&gt;",IF(A461=2,"  &lt;File Name="""&amp;D461&amp;""" Path="""&amp;F461&amp;D461&amp;""" Type="""&amp;E461&amp;""" Enable="""&amp;G461&amp;""" /&gt;",IF(A461=3,"&lt;/Module&gt;","")))</f>
        <v xml:space="preserve">  &lt;File Name="board_bg" Path="Garden/View/board_bg" Type="Image" Enable="1" /&gt;</v>
      </c>
    </row>
    <row r="462" spans="1:8">
      <c r="A462" s="137">
        <v>2</v>
      </c>
      <c r="D462" s="3" t="s">
        <v>2195</v>
      </c>
      <c r="E462" s="3" t="s">
        <v>2163</v>
      </c>
      <c r="F462" s="3" t="s">
        <v>2672</v>
      </c>
      <c r="G462" s="1">
        <v>1</v>
      </c>
      <c r="H462" s="3" t="str">
        <f t="shared" si="7"/>
        <v xml:space="preserve">  &lt;File Name="board_left" Path="Garden/View/board_left" Type="Image" Enable="1" /&gt;</v>
      </c>
    </row>
    <row r="463" spans="1:8">
      <c r="A463" s="137">
        <v>2</v>
      </c>
      <c r="D463" s="3" t="s">
        <v>2196</v>
      </c>
      <c r="E463" s="3" t="s">
        <v>2163</v>
      </c>
      <c r="F463" s="3" t="s">
        <v>2672</v>
      </c>
      <c r="G463" s="1">
        <v>1</v>
      </c>
      <c r="H463" s="3" t="str">
        <f t="shared" si="7"/>
        <v xml:space="preserve">  &lt;File Name="board_left_light" Path="Garden/View/board_left_light" Type="Image" Enable="1" /&gt;</v>
      </c>
    </row>
    <row r="464" spans="1:8">
      <c r="A464" s="137">
        <v>2</v>
      </c>
      <c r="D464" s="3" t="s">
        <v>2780</v>
      </c>
      <c r="E464" s="3" t="s">
        <v>2163</v>
      </c>
      <c r="F464" s="3" t="s">
        <v>2672</v>
      </c>
      <c r="G464" s="1">
        <v>1</v>
      </c>
      <c r="H464" s="3" t="str">
        <f t="shared" ref="H464" si="9">IF(A464=1,"&lt;Module Name="""&amp;B464&amp;""" Desc="""&amp;C464&amp;"""&gt;",IF(A464=2,"  &lt;File Name="""&amp;D464&amp;""" Path="""&amp;F464&amp;D464&amp;""" Type="""&amp;E464&amp;""" Enable="""&amp;G464&amp;""" /&gt;",IF(A464=3,"&lt;/Module&gt;","")))</f>
        <v xml:space="preserve">  &lt;File Name="boarddark_bg" Path="Garden/View/boarddark_bg" Type="Image" Enable="1" /&gt;</v>
      </c>
    </row>
    <row r="465" spans="1:8">
      <c r="A465" s="137">
        <v>2</v>
      </c>
      <c r="D465" s="3" t="s">
        <v>2753</v>
      </c>
      <c r="E465" s="3" t="s">
        <v>2163</v>
      </c>
      <c r="F465" s="3" t="s">
        <v>2672</v>
      </c>
      <c r="G465" s="1">
        <v>1</v>
      </c>
      <c r="H465" s="3" t="str">
        <f t="shared" si="7"/>
        <v xml:space="preserve">  &lt;File Name="cancel_light" Path="Garden/View/cancel_light" Type="Image" Enable="1" /&gt;</v>
      </c>
    </row>
    <row r="466" spans="1:8">
      <c r="A466" s="137">
        <v>2</v>
      </c>
      <c r="D466" s="3" t="s">
        <v>2754</v>
      </c>
      <c r="E466" s="3" t="s">
        <v>2163</v>
      </c>
      <c r="F466" s="3" t="s">
        <v>2672</v>
      </c>
      <c r="G466" s="1">
        <v>1</v>
      </c>
      <c r="H466" s="3" t="str">
        <f t="shared" si="7"/>
        <v xml:space="preserve">  &lt;File Name="cancel_normal" Path="Garden/View/cancel_normal" Type="Image" Enable="1" /&gt;</v>
      </c>
    </row>
    <row r="467" spans="1:8">
      <c r="A467" s="137">
        <v>2</v>
      </c>
      <c r="D467" s="3" t="s">
        <v>2776</v>
      </c>
      <c r="E467" s="3" t="s">
        <v>2163</v>
      </c>
      <c r="F467" s="3" t="s">
        <v>2672</v>
      </c>
      <c r="G467" s="1">
        <v>1</v>
      </c>
      <c r="H467" s="3" t="str">
        <f t="shared" ref="H467" si="10">IF(A467=1,"&lt;Module Name="""&amp;B467&amp;""" Desc="""&amp;C467&amp;"""&gt;",IF(A467=2,"  &lt;File Name="""&amp;D467&amp;""" Path="""&amp;F467&amp;D467&amp;""" Type="""&amp;E467&amp;""" Enable="""&amp;G467&amp;""" /&gt;",IF(A467=3,"&lt;/Module&gt;","")))</f>
        <v xml:space="preserve">  &lt;File Name="clock" Path="Garden/View/clock" Type="Image" Enable="1" /&gt;</v>
      </c>
    </row>
    <row r="468" spans="1:8">
      <c r="A468" s="137">
        <v>2</v>
      </c>
      <c r="D468" s="3" t="s">
        <v>1255</v>
      </c>
      <c r="E468" s="3" t="s">
        <v>2163</v>
      </c>
      <c r="F468" s="3" t="s">
        <v>2672</v>
      </c>
      <c r="G468" s="1">
        <v>1</v>
      </c>
      <c r="H468" s="3" t="str">
        <f t="shared" si="7"/>
        <v xml:space="preserve">  &lt;File Name="coin" Path="Garden/View/coin" Type="Image" Enable="1" /&gt;</v>
      </c>
    </row>
    <row r="469" spans="1:8">
      <c r="A469" s="137">
        <v>2</v>
      </c>
      <c r="D469" s="3" t="s">
        <v>2168</v>
      </c>
      <c r="E469" s="3" t="s">
        <v>2163</v>
      </c>
      <c r="F469" s="3" t="s">
        <v>2672</v>
      </c>
      <c r="G469" s="1">
        <v>1</v>
      </c>
      <c r="H469" s="3" t="str">
        <f t="shared" si="7"/>
        <v xml:space="preserve">  &lt;File Name="coin_bg" Path="Garden/View/coin_bg" Type="Image" Enable="1" /&gt;</v>
      </c>
    </row>
    <row r="470" spans="1:8">
      <c r="A470" s="137">
        <v>2</v>
      </c>
      <c r="D470" s="3" t="s">
        <v>2170</v>
      </c>
      <c r="E470" s="3" t="s">
        <v>2163</v>
      </c>
      <c r="F470" s="3" t="s">
        <v>2672</v>
      </c>
      <c r="G470" s="1">
        <v>1</v>
      </c>
      <c r="H470" s="3" t="str">
        <f t="shared" si="7"/>
        <v xml:space="preserve">  &lt;File Name="disable" Path="Garden/View/disable" Type="Image" Enable="1" /&gt;</v>
      </c>
    </row>
    <row r="471" spans="1:8">
      <c r="A471" s="137">
        <v>2</v>
      </c>
      <c r="D471" s="3" t="s">
        <v>2501</v>
      </c>
      <c r="E471" s="3" t="s">
        <v>2163</v>
      </c>
      <c r="F471" s="3" t="s">
        <v>2672</v>
      </c>
      <c r="G471" s="1">
        <v>1</v>
      </c>
      <c r="H471" s="3" t="str">
        <f t="shared" ref="H471" si="11">IF(A471=1,"&lt;Module Name="""&amp;B471&amp;""" Desc="""&amp;C471&amp;"""&gt;",IF(A471=2,"  &lt;File Name="""&amp;D471&amp;""" Path="""&amp;F471&amp;D471&amp;""" Type="""&amp;E471&amp;""" Enable="""&amp;G471&amp;""" /&gt;",IF(A471=3,"&lt;/Module&gt;","")))</f>
        <v xml:space="preserve">  &lt;File Name="drink_remind" Path="Garden/View/drink_remind" Type="Image" Enable="1" /&gt;</v>
      </c>
    </row>
    <row r="472" spans="1:8">
      <c r="A472" s="137">
        <v>2</v>
      </c>
      <c r="D472" s="3" t="s">
        <v>2755</v>
      </c>
      <c r="E472" s="3" t="s">
        <v>2163</v>
      </c>
      <c r="F472" s="3" t="s">
        <v>2672</v>
      </c>
      <c r="G472" s="1">
        <v>1</v>
      </c>
      <c r="H472" s="3" t="str">
        <f t="shared" si="7"/>
        <v xml:space="preserve">  &lt;File Name="EXP" Path="Garden/View/EXP" Type="Image" Enable="1" /&gt;</v>
      </c>
    </row>
    <row r="473" spans="1:8">
      <c r="A473" s="137">
        <v>2</v>
      </c>
      <c r="D473" s="3" t="s">
        <v>2676</v>
      </c>
      <c r="E473" s="3" t="s">
        <v>2163</v>
      </c>
      <c r="F473" s="3" t="s">
        <v>2672</v>
      </c>
      <c r="G473" s="1">
        <v>1</v>
      </c>
      <c r="H473" s="3" t="str">
        <f t="shared" si="7"/>
        <v xml:space="preserve">  &lt;File Name="friend_bg" Path="Garden/View/friend_bg" Type="Image" Enable="1" /&gt;</v>
      </c>
    </row>
    <row r="474" spans="1:8">
      <c r="A474" s="137">
        <v>2</v>
      </c>
      <c r="D474" s="3" t="s">
        <v>2677</v>
      </c>
      <c r="E474" s="3" t="s">
        <v>2163</v>
      </c>
      <c r="F474" s="3" t="s">
        <v>2672</v>
      </c>
      <c r="G474" s="1">
        <v>1</v>
      </c>
      <c r="H474" s="3" t="str">
        <f t="shared" si="7"/>
        <v xml:space="preserve">  &lt;File Name="friend_big" Path="Garden/View/friend_big" Type="Image" Enable="1" /&gt;</v>
      </c>
    </row>
    <row r="475" spans="1:8">
      <c r="A475" s="137">
        <v>2</v>
      </c>
      <c r="D475" s="3" t="s">
        <v>2678</v>
      </c>
      <c r="E475" s="3" t="s">
        <v>2163</v>
      </c>
      <c r="F475" s="3" t="s">
        <v>2672</v>
      </c>
      <c r="G475" s="1">
        <v>1</v>
      </c>
      <c r="H475" s="3" t="str">
        <f t="shared" si="7"/>
        <v xml:space="preserve">  &lt;File Name="friend_small" Path="Garden/View/friend_small" Type="Image" Enable="1" /&gt;</v>
      </c>
    </row>
    <row r="476" spans="1:8">
      <c r="A476" s="137">
        <v>2</v>
      </c>
      <c r="D476" s="3" t="s">
        <v>2728</v>
      </c>
      <c r="E476" s="3" t="s">
        <v>2163</v>
      </c>
      <c r="F476" s="3" t="s">
        <v>2672</v>
      </c>
      <c r="G476" s="1">
        <v>1</v>
      </c>
      <c r="H476" s="3" t="str">
        <f t="shared" si="7"/>
        <v xml:space="preserve">  &lt;File Name="grey_mask" Path="Garden/View/grey_mask" Type="Image" Enable="1" /&gt;</v>
      </c>
    </row>
    <row r="477" spans="1:8">
      <c r="A477" s="137">
        <v>2</v>
      </c>
      <c r="D477" s="3" t="s">
        <v>909</v>
      </c>
      <c r="E477" s="3" t="s">
        <v>2163</v>
      </c>
      <c r="F477" s="3" t="s">
        <v>2672</v>
      </c>
      <c r="G477" s="1">
        <v>1</v>
      </c>
      <c r="H477" s="3" t="str">
        <f t="shared" si="7"/>
        <v xml:space="preserve">  &lt;File Name="halo" Path="Garden/View/halo" Type="Image" Enable="1" /&gt;</v>
      </c>
    </row>
    <row r="478" spans="1:8">
      <c r="A478" s="137">
        <v>2</v>
      </c>
      <c r="D478" s="3" t="s">
        <v>2679</v>
      </c>
      <c r="E478" s="3" t="s">
        <v>2163</v>
      </c>
      <c r="F478" s="3" t="s">
        <v>2672</v>
      </c>
      <c r="G478" s="1">
        <v>1</v>
      </c>
      <c r="H478" s="3" t="str">
        <f t="shared" si="7"/>
        <v xml:space="preserve">  &lt;File Name="like" Path="Garden/View/like" Type="Image" Enable="1" /&gt;</v>
      </c>
    </row>
    <row r="479" spans="1:8">
      <c r="A479" s="137">
        <v>2</v>
      </c>
      <c r="D479" s="3" t="s">
        <v>2173</v>
      </c>
      <c r="E479" s="3" t="s">
        <v>2163</v>
      </c>
      <c r="F479" s="3" t="s">
        <v>2672</v>
      </c>
      <c r="G479" s="1">
        <v>1</v>
      </c>
      <c r="H479" s="3" t="str">
        <f t="shared" si="7"/>
        <v xml:space="preserve">  &lt;File Name="limited_CHS" Path="Garden/View/limited_CHS" Type="Image" Enable="1" /&gt;</v>
      </c>
    </row>
    <row r="480" spans="1:8">
      <c r="A480" s="137">
        <v>2</v>
      </c>
      <c r="D480" s="3" t="s">
        <v>2176</v>
      </c>
      <c r="E480" s="3" t="s">
        <v>2163</v>
      </c>
      <c r="F480" s="3" t="s">
        <v>2672</v>
      </c>
      <c r="G480" s="1">
        <v>1</v>
      </c>
      <c r="H480" s="3" t="str">
        <f t="shared" si="7"/>
        <v xml:space="preserve">  &lt;File Name="limited_CHT" Path="Garden/View/limited_CHT" Type="Image" Enable="1" /&gt;</v>
      </c>
    </row>
    <row r="481" spans="1:8">
      <c r="A481" s="137">
        <v>2</v>
      </c>
      <c r="D481" s="3" t="s">
        <v>2177</v>
      </c>
      <c r="E481" s="3" t="s">
        <v>2163</v>
      </c>
      <c r="F481" s="3" t="s">
        <v>2672</v>
      </c>
      <c r="G481" s="1">
        <v>1</v>
      </c>
      <c r="H481" s="3" t="str">
        <f t="shared" si="7"/>
        <v xml:space="preserve">  &lt;File Name="limited_EN" Path="Garden/View/limited_EN" Type="Image" Enable="1" /&gt;</v>
      </c>
    </row>
    <row r="482" spans="1:8">
      <c r="A482" s="137">
        <v>2</v>
      </c>
      <c r="D482" s="3" t="s">
        <v>2178</v>
      </c>
      <c r="E482" s="3" t="s">
        <v>2163</v>
      </c>
      <c r="F482" s="3" t="s">
        <v>2672</v>
      </c>
      <c r="G482" s="1">
        <v>1</v>
      </c>
      <c r="H482" s="3" t="str">
        <f t="shared" si="7"/>
        <v xml:space="preserve">  &lt;File Name="limited_JP" Path="Garden/View/limited_JP" Type="Image" Enable="1" /&gt;</v>
      </c>
    </row>
    <row r="483" spans="1:8">
      <c r="A483" s="137">
        <v>2</v>
      </c>
      <c r="D483" s="3" t="s">
        <v>2392</v>
      </c>
      <c r="E483" s="3" t="s">
        <v>2163</v>
      </c>
      <c r="F483" s="3" t="s">
        <v>2672</v>
      </c>
      <c r="G483" s="1">
        <v>1</v>
      </c>
      <c r="H483" s="3" t="str">
        <f t="shared" si="7"/>
        <v xml:space="preserve">  &lt;File Name="lv_bg" Path="Garden/View/lv_bg" Type="Image" Enable="1" /&gt;</v>
      </c>
    </row>
    <row r="484" spans="1:8">
      <c r="A484" s="137">
        <v>2</v>
      </c>
      <c r="D484" s="3" t="s">
        <v>2180</v>
      </c>
      <c r="E484" s="3" t="s">
        <v>2163</v>
      </c>
      <c r="F484" s="3" t="s">
        <v>2672</v>
      </c>
      <c r="G484" s="1">
        <v>1</v>
      </c>
      <c r="H484" s="3" t="str">
        <f t="shared" si="7"/>
        <v xml:space="preserve">  &lt;File Name="needcoin" Path="Garden/View/needcoin" Type="Image" Enable="1" /&gt;</v>
      </c>
    </row>
    <row r="485" spans="1:8">
      <c r="A485" s="137">
        <v>2</v>
      </c>
      <c r="D485" s="3" t="s">
        <v>2181</v>
      </c>
      <c r="E485" s="3" t="s">
        <v>2163</v>
      </c>
      <c r="F485" s="3" t="s">
        <v>2672</v>
      </c>
      <c r="G485" s="1">
        <v>1</v>
      </c>
      <c r="H485" s="3" t="str">
        <f t="shared" si="7"/>
        <v xml:space="preserve">  &lt;File Name="net_no" Path="Garden/View/net_no" Type="Image" Enable="1" /&gt;</v>
      </c>
    </row>
    <row r="486" spans="1:8">
      <c r="A486" s="137">
        <v>2</v>
      </c>
      <c r="D486" s="3" t="s">
        <v>2182</v>
      </c>
      <c r="E486" s="3" t="s">
        <v>2163</v>
      </c>
      <c r="F486" s="3" t="s">
        <v>2672</v>
      </c>
      <c r="G486" s="1">
        <v>1</v>
      </c>
      <c r="H486" s="3" t="str">
        <f t="shared" si="7"/>
        <v xml:space="preserve">  &lt;File Name="nocoin" Path="Garden/View/nocoin" Type="Image" Enable="1" /&gt;</v>
      </c>
    </row>
    <row r="487" spans="1:8">
      <c r="A487" s="137">
        <v>2</v>
      </c>
      <c r="D487" s="3" t="s">
        <v>2756</v>
      </c>
      <c r="E487" s="3" t="s">
        <v>2163</v>
      </c>
      <c r="F487" s="3" t="s">
        <v>2672</v>
      </c>
      <c r="G487" s="1">
        <v>1</v>
      </c>
      <c r="H487" s="3" t="str">
        <f t="shared" si="7"/>
        <v xml:space="preserve">  &lt;File Name="ok_light" Path="Garden/View/ok_light" Type="Image" Enable="1" /&gt;</v>
      </c>
    </row>
    <row r="488" spans="1:8">
      <c r="A488" s="137">
        <v>2</v>
      </c>
      <c r="D488" s="3" t="s">
        <v>2757</v>
      </c>
      <c r="E488" s="3" t="s">
        <v>2163</v>
      </c>
      <c r="F488" s="3" t="s">
        <v>2672</v>
      </c>
      <c r="G488" s="1">
        <v>1</v>
      </c>
      <c r="H488" s="3" t="str">
        <f t="shared" si="7"/>
        <v xml:space="preserve">  &lt;File Name="ok_normal" Path="Garden/View/ok_normal" Type="Image" Enable="1" /&gt;</v>
      </c>
    </row>
    <row r="489" spans="1:8">
      <c r="A489" s="137">
        <v>2</v>
      </c>
      <c r="D489" s="3" t="s">
        <v>2396</v>
      </c>
      <c r="E489" s="3" t="s">
        <v>2163</v>
      </c>
      <c r="F489" s="3" t="s">
        <v>2672</v>
      </c>
      <c r="G489" s="1">
        <v>1</v>
      </c>
      <c r="H489" s="3" t="str">
        <f t="shared" si="7"/>
        <v xml:space="preserve">  &lt;File Name="Picture_frame" Path="Garden/View/Picture_frame" Type="Image" Enable="1" /&gt;</v>
      </c>
    </row>
    <row r="490" spans="1:8">
      <c r="A490" s="137">
        <v>2</v>
      </c>
      <c r="D490" s="3" t="s">
        <v>2680</v>
      </c>
      <c r="E490" s="3" t="s">
        <v>2163</v>
      </c>
      <c r="F490" s="3" t="s">
        <v>2672</v>
      </c>
      <c r="G490" s="1">
        <v>1</v>
      </c>
      <c r="H490" s="3" t="str">
        <f t="shared" si="7"/>
        <v xml:space="preserve">  &lt;File Name="pitch_on" Path="Garden/View/pitch_on" Type="Image" Enable="1" /&gt;</v>
      </c>
    </row>
    <row r="491" spans="1:8">
      <c r="A491" s="137">
        <v>2</v>
      </c>
      <c r="D491" s="3" t="s">
        <v>2779</v>
      </c>
      <c r="E491" s="3" t="s">
        <v>2163</v>
      </c>
      <c r="F491" s="3" t="s">
        <v>2672</v>
      </c>
      <c r="G491" s="1">
        <v>1</v>
      </c>
      <c r="H491" s="3" t="str">
        <f t="shared" ref="H491" si="12">IF(A491=1,"&lt;Module Name="""&amp;B491&amp;""" Desc="""&amp;C491&amp;"""&gt;",IF(A491=2,"  &lt;File Name="""&amp;D491&amp;""" Path="""&amp;F491&amp;D491&amp;""" Type="""&amp;E491&amp;""" Enable="""&amp;G491&amp;""" /&gt;",IF(A491=3,"&lt;/Module&gt;","")))</f>
        <v xml:space="preserve">  &lt;File Name="red_dot" Path="Garden/View/red_dot" Type="Image" Enable="1" /&gt;</v>
      </c>
    </row>
    <row r="492" spans="1:8">
      <c r="A492" s="137">
        <v>2</v>
      </c>
      <c r="D492" s="3" t="s">
        <v>2199</v>
      </c>
      <c r="E492" s="3" t="s">
        <v>2163</v>
      </c>
      <c r="F492" s="3" t="s">
        <v>2672</v>
      </c>
      <c r="G492" s="1">
        <v>1</v>
      </c>
      <c r="H492" s="3" t="str">
        <f t="shared" si="7"/>
        <v xml:space="preserve">  &lt;File Name="return_big" Path="Garden/View/return_big" Type="Image" Enable="1" /&gt;</v>
      </c>
    </row>
    <row r="493" spans="1:8">
      <c r="A493" s="137">
        <v>2</v>
      </c>
      <c r="D493" s="3" t="s">
        <v>2200</v>
      </c>
      <c r="E493" s="3" t="s">
        <v>2163</v>
      </c>
      <c r="F493" s="3" t="s">
        <v>2672</v>
      </c>
      <c r="G493" s="1">
        <v>1</v>
      </c>
      <c r="H493" s="3" t="str">
        <f t="shared" si="7"/>
        <v xml:space="preserve">  &lt;File Name="return_small" Path="Garden/View/return_small" Type="Image" Enable="1" /&gt;</v>
      </c>
    </row>
    <row r="494" spans="1:8">
      <c r="A494" s="137">
        <v>2</v>
      </c>
      <c r="D494" s="3" t="s">
        <v>2681</v>
      </c>
      <c r="E494" s="3" t="s">
        <v>2163</v>
      </c>
      <c r="F494" s="3" t="s">
        <v>2672</v>
      </c>
      <c r="G494" s="1">
        <v>1</v>
      </c>
      <c r="H494" s="3" t="str">
        <f t="shared" si="7"/>
        <v xml:space="preserve">  &lt;File Name="seed_big" Path="Garden/View/seed_big" Type="Image" Enable="1" /&gt;</v>
      </c>
    </row>
    <row r="495" spans="1:8">
      <c r="A495" s="137">
        <v>2</v>
      </c>
      <c r="D495" s="3" t="s">
        <v>2745</v>
      </c>
      <c r="E495" s="3" t="s">
        <v>2163</v>
      </c>
      <c r="F495" s="3" t="s">
        <v>2672</v>
      </c>
      <c r="G495" s="1">
        <v>1</v>
      </c>
      <c r="H495" s="3" t="str">
        <f t="shared" si="7"/>
        <v xml:space="preserve">  &lt;File Name="seed_panel" Path="Garden/View/seed_panel" Type="Image" Enable="1" /&gt;</v>
      </c>
    </row>
    <row r="496" spans="1:8">
      <c r="A496" s="137">
        <v>2</v>
      </c>
      <c r="D496" s="3" t="s">
        <v>2682</v>
      </c>
      <c r="E496" s="3" t="s">
        <v>2163</v>
      </c>
      <c r="F496" s="3" t="s">
        <v>2672</v>
      </c>
      <c r="G496" s="1">
        <v>1</v>
      </c>
      <c r="H496" s="3" t="str">
        <f t="shared" ref="H496:H537" si="13">IF(A496=1,"&lt;Module Name="""&amp;B496&amp;""" Desc="""&amp;C496&amp;"""&gt;",IF(A496=2,"  &lt;File Name="""&amp;D496&amp;""" Path="""&amp;F496&amp;D496&amp;""" Type="""&amp;E496&amp;""" Enable="""&amp;G496&amp;""" /&gt;",IF(A496=3,"&lt;/Module&gt;","")))</f>
        <v xml:space="preserve">  &lt;File Name="seed_small" Path="Garden/View/seed_small" Type="Image" Enable="1" /&gt;</v>
      </c>
    </row>
    <row r="497" spans="1:8">
      <c r="A497" s="137">
        <v>2</v>
      </c>
      <c r="D497" s="3" t="s">
        <v>2729</v>
      </c>
      <c r="E497" s="3" t="s">
        <v>2163</v>
      </c>
      <c r="F497" s="3" t="s">
        <v>2672</v>
      </c>
      <c r="G497" s="1">
        <v>1</v>
      </c>
      <c r="H497" s="3" t="str">
        <f t="shared" si="13"/>
        <v xml:space="preserve">  &lt;File Name="shovel" Path="Garden/View/shovel" Type="Image" Enable="1" /&gt;</v>
      </c>
    </row>
    <row r="498" spans="1:8">
      <c r="A498" s="137">
        <v>2</v>
      </c>
      <c r="D498" s="3" t="s">
        <v>2187</v>
      </c>
      <c r="E498" s="3" t="s">
        <v>2163</v>
      </c>
      <c r="F498" s="3" t="s">
        <v>2672</v>
      </c>
      <c r="G498" s="1">
        <v>1</v>
      </c>
      <c r="H498" s="3" t="str">
        <f t="shared" si="13"/>
        <v xml:space="preserve">  &lt;File Name="special_label_activity 1" Path="Garden/View/special_label_activity 1" Type="Image" Enable="1" /&gt;</v>
      </c>
    </row>
    <row r="499" spans="1:8">
      <c r="A499" s="137">
        <v>2</v>
      </c>
      <c r="D499" s="3" t="s">
        <v>2702</v>
      </c>
      <c r="E499" s="3" t="s">
        <v>2163</v>
      </c>
      <c r="F499" s="3" t="s">
        <v>2672</v>
      </c>
      <c r="G499" s="1">
        <v>1</v>
      </c>
      <c r="H499" s="3" t="str">
        <f t="shared" si="13"/>
        <v xml:space="preserve">  &lt;File Name="steal" Path="Garden/View/steal" Type="Image" Enable="1" /&gt;</v>
      </c>
    </row>
    <row r="500" spans="1:8">
      <c r="A500" s="137">
        <v>2</v>
      </c>
      <c r="D500" s="3" t="s">
        <v>2292</v>
      </c>
      <c r="E500" s="3" t="s">
        <v>2163</v>
      </c>
      <c r="F500" s="3" t="s">
        <v>2672</v>
      </c>
      <c r="G500" s="1">
        <v>1</v>
      </c>
      <c r="H500" s="3" t="str">
        <f t="shared" si="13"/>
        <v xml:space="preserve">  &lt;File Name="tag" Path="Garden/View/tag" Type="Image" Enable="1" /&gt;</v>
      </c>
    </row>
    <row r="501" spans="1:8">
      <c r="A501" s="137">
        <v>2</v>
      </c>
      <c r="D501" s="3" t="s">
        <v>2683</v>
      </c>
      <c r="E501" s="3" t="s">
        <v>2163</v>
      </c>
      <c r="F501" s="3" t="s">
        <v>2672</v>
      </c>
      <c r="G501" s="1">
        <v>1</v>
      </c>
      <c r="H501" s="3" t="str">
        <f t="shared" si="13"/>
        <v xml:space="preserve">  &lt;File Name="time" Path="Garden/View/time" Type="Image" Enable="1" /&gt;</v>
      </c>
    </row>
    <row r="502" spans="1:8">
      <c r="A502" s="137">
        <v>2</v>
      </c>
      <c r="D502" s="3" t="s">
        <v>2188</v>
      </c>
      <c r="E502" s="3" t="s">
        <v>2163</v>
      </c>
      <c r="F502" s="3" t="s">
        <v>2672</v>
      </c>
      <c r="G502" s="1">
        <v>1</v>
      </c>
      <c r="H502" s="3" t="str">
        <f t="shared" si="13"/>
        <v xml:space="preserve">  &lt;File Name="Tips_bg" Path="Garden/View/Tips_bg" Type="Image" Enable="1" /&gt;</v>
      </c>
    </row>
    <row r="503" spans="1:8">
      <c r="A503" s="137">
        <v>2</v>
      </c>
      <c r="D503" s="3" t="s">
        <v>2684</v>
      </c>
      <c r="E503" s="3" t="s">
        <v>2163</v>
      </c>
      <c r="F503" s="3" t="s">
        <v>2672</v>
      </c>
      <c r="G503" s="1">
        <v>1</v>
      </c>
      <c r="H503" s="3" t="str">
        <f t="shared" si="13"/>
        <v xml:space="preserve">  &lt;File Name="tips_board" Path="Garden/View/tips_board" Type="Image" Enable="1" /&gt;</v>
      </c>
    </row>
    <row r="504" spans="1:8">
      <c r="A504" s="137">
        <v>2</v>
      </c>
      <c r="D504" s="3" t="s">
        <v>2703</v>
      </c>
      <c r="E504" s="3" t="s">
        <v>2163</v>
      </c>
      <c r="F504" s="3" t="s">
        <v>2672</v>
      </c>
      <c r="G504" s="1">
        <v>1</v>
      </c>
      <c r="H504" s="3" t="str">
        <f t="shared" si="13"/>
        <v xml:space="preserve">  &lt;File Name="town_bg_morning" Path="Garden/View/town_bg_morning" Type="Image" Enable="1" /&gt;</v>
      </c>
    </row>
    <row r="505" spans="1:8">
      <c r="A505" s="137">
        <v>2</v>
      </c>
      <c r="D505" s="3" t="s">
        <v>2704</v>
      </c>
      <c r="E505" s="3" t="s">
        <v>2163</v>
      </c>
      <c r="F505" s="3" t="s">
        <v>2672</v>
      </c>
      <c r="G505" s="1">
        <v>1</v>
      </c>
      <c r="H505" s="3" t="str">
        <f t="shared" si="13"/>
        <v xml:space="preserve">  &lt;File Name="town_bg_night" Path="Garden/View/town_bg_night" Type="Image" Enable="1" /&gt;</v>
      </c>
    </row>
    <row r="506" spans="1:8">
      <c r="A506" s="137">
        <v>2</v>
      </c>
      <c r="D506" s="3" t="s">
        <v>2705</v>
      </c>
      <c r="E506" s="3" t="s">
        <v>2163</v>
      </c>
      <c r="F506" s="3" t="s">
        <v>2672</v>
      </c>
      <c r="G506" s="1">
        <v>1</v>
      </c>
      <c r="H506" s="3" t="str">
        <f t="shared" si="13"/>
        <v xml:space="preserve">  &lt;File Name="town_plantbg_1x2b" Path="Garden/View/town_plantbg_1x2b" Type="Image" Enable="1" /&gt;</v>
      </c>
    </row>
    <row r="507" spans="1:8">
      <c r="A507" s="137">
        <v>2</v>
      </c>
      <c r="D507" s="3" t="s">
        <v>2706</v>
      </c>
      <c r="E507" s="3" t="s">
        <v>2163</v>
      </c>
      <c r="F507" s="3" t="s">
        <v>2672</v>
      </c>
      <c r="G507" s="1">
        <v>1</v>
      </c>
      <c r="H507" s="3" t="str">
        <f t="shared" si="13"/>
        <v xml:space="preserve">  &lt;File Name="town_plantbg_1x2f" Path="Garden/View/town_plantbg_1x2f" Type="Image" Enable="1" /&gt;</v>
      </c>
    </row>
    <row r="508" spans="1:8">
      <c r="A508" s="137">
        <v>2</v>
      </c>
      <c r="D508" s="3" t="s">
        <v>2707</v>
      </c>
      <c r="E508" s="3" t="s">
        <v>2163</v>
      </c>
      <c r="F508" s="3" t="s">
        <v>2672</v>
      </c>
      <c r="G508" s="1">
        <v>1</v>
      </c>
      <c r="H508" s="3" t="str">
        <f t="shared" si="13"/>
        <v xml:space="preserve">  &lt;File Name="town_plantbg_2x2b" Path="Garden/View/town_plantbg_2x2b" Type="Image" Enable="1" /&gt;</v>
      </c>
    </row>
    <row r="509" spans="1:8">
      <c r="A509" s="137">
        <v>2</v>
      </c>
      <c r="D509" s="3" t="s">
        <v>2708</v>
      </c>
      <c r="E509" s="3" t="s">
        <v>2163</v>
      </c>
      <c r="F509" s="3" t="s">
        <v>2672</v>
      </c>
      <c r="G509" s="1">
        <v>1</v>
      </c>
      <c r="H509" s="3" t="str">
        <f t="shared" si="13"/>
        <v xml:space="preserve">  &lt;File Name="town_plantbg_2x2f" Path="Garden/View/town_plantbg_2x2f" Type="Image" Enable="1" /&gt;</v>
      </c>
    </row>
    <row r="510" spans="1:8">
      <c r="A510" s="137">
        <v>2</v>
      </c>
      <c r="D510" s="3" t="s">
        <v>2709</v>
      </c>
      <c r="E510" s="3" t="s">
        <v>2163</v>
      </c>
      <c r="F510" s="3" t="s">
        <v>2672</v>
      </c>
      <c r="G510" s="1">
        <v>1</v>
      </c>
      <c r="H510" s="3" t="str">
        <f t="shared" si="13"/>
        <v xml:space="preserve">  &lt;File Name="town_plantbg_3x3b" Path="Garden/View/town_plantbg_3x3b" Type="Image" Enable="1" /&gt;</v>
      </c>
    </row>
    <row r="511" spans="1:8">
      <c r="A511" s="137">
        <v>2</v>
      </c>
      <c r="D511" s="3" t="s">
        <v>2710</v>
      </c>
      <c r="E511" s="3" t="s">
        <v>2163</v>
      </c>
      <c r="F511" s="3" t="s">
        <v>2672</v>
      </c>
      <c r="G511" s="1">
        <v>1</v>
      </c>
      <c r="H511" s="3" t="str">
        <f t="shared" si="13"/>
        <v xml:space="preserve">  &lt;File Name="town_plantbg_3x3f" Path="Garden/View/town_plantbg_3x3f" Type="Image" Enable="1" /&gt;</v>
      </c>
    </row>
    <row r="512" spans="1:8">
      <c r="A512" s="137">
        <v>2</v>
      </c>
      <c r="D512" s="3" t="s">
        <v>2190</v>
      </c>
      <c r="E512" s="3" t="s">
        <v>2163</v>
      </c>
      <c r="F512" s="3" t="s">
        <v>2672</v>
      </c>
      <c r="G512" s="1">
        <v>1</v>
      </c>
      <c r="H512" s="3" t="str">
        <f t="shared" si="13"/>
        <v xml:space="preserve">  &lt;File Name="Unlock_bg" Path="Garden/View/Unlock_bg" Type="Image" Enable="1" /&gt;</v>
      </c>
    </row>
    <row r="513" spans="1:8">
      <c r="A513" s="137">
        <v>2</v>
      </c>
      <c r="D513" s="3" t="s">
        <v>2685</v>
      </c>
      <c r="E513" s="3" t="s">
        <v>2163</v>
      </c>
      <c r="F513" s="3" t="s">
        <v>2672</v>
      </c>
      <c r="G513" s="1">
        <v>1</v>
      </c>
      <c r="H513" s="3" t="str">
        <f t="shared" si="13"/>
        <v xml:space="preserve">  &lt;File Name="water_big" Path="Garden/View/water_big" Type="Image" Enable="1" /&gt;</v>
      </c>
    </row>
    <row r="514" spans="1:8">
      <c r="A514" s="137">
        <v>2</v>
      </c>
      <c r="D514" s="3" t="s">
        <v>2686</v>
      </c>
      <c r="E514" s="3" t="s">
        <v>2163</v>
      </c>
      <c r="F514" s="3" t="s">
        <v>2672</v>
      </c>
      <c r="G514" s="1">
        <v>1</v>
      </c>
      <c r="H514" s="3" t="str">
        <f t="shared" si="13"/>
        <v xml:space="preserve">  &lt;File Name="water_small" Path="Garden/View/water_small" Type="Image" Enable="1" /&gt;</v>
      </c>
    </row>
    <row r="515" spans="1:8">
      <c r="A515" s="137">
        <v>2</v>
      </c>
      <c r="D515" s="3" t="s">
        <v>2687</v>
      </c>
      <c r="E515" s="3" t="s">
        <v>2163</v>
      </c>
      <c r="F515" s="3" t="s">
        <v>2672</v>
      </c>
      <c r="G515" s="1">
        <v>1</v>
      </c>
      <c r="H515" s="3" t="str">
        <f t="shared" si="13"/>
        <v xml:space="preserve">  &lt;File Name="wood_bg" Path="Garden/View/wood_bg" Type="Image" Enable="1" /&gt;</v>
      </c>
    </row>
    <row r="516" spans="1:8">
      <c r="A516" s="137">
        <v>2</v>
      </c>
      <c r="D516" s="3" t="s">
        <v>2721</v>
      </c>
      <c r="E516" s="3" t="s">
        <v>2163</v>
      </c>
      <c r="F516" s="3" t="s">
        <v>2723</v>
      </c>
      <c r="G516" s="1">
        <v>1</v>
      </c>
      <c r="H516" s="3" t="str">
        <f t="shared" si="13"/>
        <v xml:space="preserve">  &lt;File Name="fruit01" Path="Garden/Fruit/fruit01" Type="Image" Enable="1" /&gt;</v>
      </c>
    </row>
    <row r="517" spans="1:8">
      <c r="A517" s="137">
        <v>2</v>
      </c>
      <c r="D517" s="3" t="s">
        <v>2722</v>
      </c>
      <c r="E517" s="3" t="s">
        <v>2163</v>
      </c>
      <c r="F517" s="3" t="s">
        <v>2723</v>
      </c>
      <c r="G517" s="1">
        <v>1</v>
      </c>
      <c r="H517" s="3" t="str">
        <f t="shared" si="13"/>
        <v xml:space="preserve">  &lt;File Name="fruit02" Path="Garden/Fruit/fruit02" Type="Image" Enable="1" /&gt;</v>
      </c>
    </row>
    <row r="518" spans="1:8">
      <c r="A518" s="137">
        <v>2</v>
      </c>
      <c r="D518" s="3" t="s">
        <v>2758</v>
      </c>
      <c r="E518" s="3" t="s">
        <v>2163</v>
      </c>
      <c r="F518" s="3" t="s">
        <v>2723</v>
      </c>
      <c r="G518" s="1">
        <v>1</v>
      </c>
      <c r="H518" s="3" t="str">
        <f t="shared" si="13"/>
        <v xml:space="preserve">  &lt;File Name="fruit03" Path="Garden/Fruit/fruit03" Type="Image" Enable="1" /&gt;</v>
      </c>
    </row>
    <row r="519" spans="1:8">
      <c r="A519" s="137">
        <v>2</v>
      </c>
      <c r="D519" s="3" t="s">
        <v>2724</v>
      </c>
      <c r="E519" s="3" t="s">
        <v>2163</v>
      </c>
      <c r="F519" s="3" t="s">
        <v>2723</v>
      </c>
      <c r="G519" s="1">
        <v>1</v>
      </c>
      <c r="H519" s="3" t="str">
        <f t="shared" si="13"/>
        <v xml:space="preserve">  &lt;File Name="fruit04" Path="Garden/Fruit/fruit04" Type="Image" Enable="1" /&gt;</v>
      </c>
    </row>
    <row r="520" spans="1:8">
      <c r="A520" s="137">
        <v>2</v>
      </c>
      <c r="D520" s="3" t="s">
        <v>2759</v>
      </c>
      <c r="E520" s="3" t="s">
        <v>2163</v>
      </c>
      <c r="F520" s="3" t="s">
        <v>2723</v>
      </c>
      <c r="G520" s="1">
        <v>1</v>
      </c>
      <c r="H520" s="3" t="str">
        <f t="shared" si="13"/>
        <v xml:space="preserve">  &lt;File Name="fruit05" Path="Garden/Fruit/fruit05" Type="Image" Enable="1" /&gt;</v>
      </c>
    </row>
    <row r="521" spans="1:8">
      <c r="A521" s="137">
        <v>2</v>
      </c>
      <c r="D521" s="3" t="s">
        <v>2760</v>
      </c>
      <c r="E521" s="3" t="s">
        <v>2163</v>
      </c>
      <c r="F521" s="3" t="s">
        <v>2723</v>
      </c>
      <c r="G521" s="1">
        <v>1</v>
      </c>
      <c r="H521" s="3" t="str">
        <f t="shared" si="13"/>
        <v xml:space="preserve">  &lt;File Name="fruit06" Path="Garden/Fruit/fruit06" Type="Image" Enable="1" /&gt;</v>
      </c>
    </row>
    <row r="522" spans="1:8">
      <c r="A522" s="137">
        <v>2</v>
      </c>
      <c r="D522" s="3" t="s">
        <v>2761</v>
      </c>
      <c r="E522" s="3" t="s">
        <v>2163</v>
      </c>
      <c r="F522" s="3" t="s">
        <v>2723</v>
      </c>
      <c r="G522" s="1">
        <v>1</v>
      </c>
      <c r="H522" s="3" t="str">
        <f t="shared" si="13"/>
        <v xml:space="preserve">  &lt;File Name="fruit07" Path="Garden/Fruit/fruit07" Type="Image" Enable="1" /&gt;</v>
      </c>
    </row>
    <row r="523" spans="1:8">
      <c r="A523" s="137">
        <v>2</v>
      </c>
      <c r="D523" s="3" t="s">
        <v>2730</v>
      </c>
      <c r="E523" s="3" t="s">
        <v>2163</v>
      </c>
      <c r="F523" s="3" t="s">
        <v>2744</v>
      </c>
      <c r="G523" s="1">
        <v>1</v>
      </c>
      <c r="H523" s="3" t="str">
        <f t="shared" si="13"/>
        <v xml:space="preserve">  &lt;File Name="seed_blueberry_s" Path="Garden/Icon/seed_blueberry_s" Type="Image" Enable="1" /&gt;</v>
      </c>
    </row>
    <row r="524" spans="1:8">
      <c r="A524" s="137">
        <v>2</v>
      </c>
      <c r="D524" s="3" t="s">
        <v>2731</v>
      </c>
      <c r="E524" s="3" t="s">
        <v>2163</v>
      </c>
      <c r="F524" s="3" t="s">
        <v>2744</v>
      </c>
      <c r="G524" s="1">
        <v>1</v>
      </c>
      <c r="H524" s="3" t="str">
        <f t="shared" si="13"/>
        <v xml:space="preserve">  &lt;File Name="seed_blueberry_us" Path="Garden/Icon/seed_blueberry_us" Type="Image" Enable="1" /&gt;</v>
      </c>
    </row>
    <row r="525" spans="1:8">
      <c r="A525" s="137">
        <v>2</v>
      </c>
      <c r="D525" s="3" t="s">
        <v>2732</v>
      </c>
      <c r="E525" s="3" t="s">
        <v>2163</v>
      </c>
      <c r="F525" s="3" t="s">
        <v>2744</v>
      </c>
      <c r="G525" s="1">
        <v>1</v>
      </c>
      <c r="H525" s="3" t="str">
        <f t="shared" si="13"/>
        <v xml:space="preserve">  &lt;File Name="seed_hami_s" Path="Garden/Icon/seed_hami_s" Type="Image" Enable="1" /&gt;</v>
      </c>
    </row>
    <row r="526" spans="1:8">
      <c r="A526" s="137">
        <v>2</v>
      </c>
      <c r="D526" s="3" t="s">
        <v>2733</v>
      </c>
      <c r="E526" s="3" t="s">
        <v>2163</v>
      </c>
      <c r="F526" s="3" t="s">
        <v>2744</v>
      </c>
      <c r="G526" s="1">
        <v>1</v>
      </c>
      <c r="H526" s="3" t="str">
        <f t="shared" si="13"/>
        <v xml:space="preserve">  &lt;File Name="seed_hami_us" Path="Garden/Icon/seed_hami_us" Type="Image" Enable="1" /&gt;</v>
      </c>
    </row>
    <row r="527" spans="1:8">
      <c r="A527" s="137">
        <v>2</v>
      </c>
      <c r="D527" s="3" t="s">
        <v>2734</v>
      </c>
      <c r="E527" s="3" t="s">
        <v>2163</v>
      </c>
      <c r="F527" s="3" t="s">
        <v>2744</v>
      </c>
      <c r="G527" s="1">
        <v>1</v>
      </c>
      <c r="H527" s="3" t="str">
        <f t="shared" si="13"/>
        <v xml:space="preserve">  &lt;File Name="seed_pineapple_s" Path="Garden/Icon/seed_pineapple_s" Type="Image" Enable="1" /&gt;</v>
      </c>
    </row>
    <row r="528" spans="1:8">
      <c r="A528" s="137">
        <v>2</v>
      </c>
      <c r="D528" s="3" t="s">
        <v>2735</v>
      </c>
      <c r="E528" s="3" t="s">
        <v>2163</v>
      </c>
      <c r="F528" s="3" t="s">
        <v>2744</v>
      </c>
      <c r="G528" s="1">
        <v>1</v>
      </c>
      <c r="H528" s="3" t="str">
        <f t="shared" si="13"/>
        <v xml:space="preserve">  &lt;File Name="seed_pineapple_us" Path="Garden/Icon/seed_pineapple_us" Type="Image" Enable="1" /&gt;</v>
      </c>
    </row>
    <row r="529" spans="1:8">
      <c r="A529" s="137">
        <v>2</v>
      </c>
      <c r="D529" s="3" t="s">
        <v>2736</v>
      </c>
      <c r="E529" s="3" t="s">
        <v>2163</v>
      </c>
      <c r="F529" s="3" t="s">
        <v>2744</v>
      </c>
      <c r="G529" s="1">
        <v>1</v>
      </c>
      <c r="H529" s="3" t="str">
        <f t="shared" si="13"/>
        <v xml:space="preserve">  &lt;File Name="seed_pitaya_s" Path="Garden/Icon/seed_pitaya_s" Type="Image" Enable="1" /&gt;</v>
      </c>
    </row>
    <row r="530" spans="1:8">
      <c r="A530" s="137">
        <v>2</v>
      </c>
      <c r="D530" s="3" t="s">
        <v>2737</v>
      </c>
      <c r="E530" s="3" t="s">
        <v>2163</v>
      </c>
      <c r="F530" s="3" t="s">
        <v>2744</v>
      </c>
      <c r="G530" s="1">
        <v>1</v>
      </c>
      <c r="H530" s="3" t="str">
        <f t="shared" si="13"/>
        <v xml:space="preserve">  &lt;File Name="seed_pitaya_us" Path="Garden/Icon/seed_pitaya_us" Type="Image" Enable="1" /&gt;</v>
      </c>
    </row>
    <row r="531" spans="1:8">
      <c r="A531" s="137">
        <v>2</v>
      </c>
      <c r="D531" s="3" t="s">
        <v>2738</v>
      </c>
      <c r="E531" s="3" t="s">
        <v>2163</v>
      </c>
      <c r="F531" s="3" t="s">
        <v>2744</v>
      </c>
      <c r="G531" s="1">
        <v>1</v>
      </c>
      <c r="H531" s="3" t="str">
        <f t="shared" si="13"/>
        <v xml:space="preserve">  &lt;File Name="seed_raspberry_s" Path="Garden/Icon/seed_raspberry_s" Type="Image" Enable="1" /&gt;</v>
      </c>
    </row>
    <row r="532" spans="1:8">
      <c r="A532" s="137">
        <v>2</v>
      </c>
      <c r="D532" s="3" t="s">
        <v>2739</v>
      </c>
      <c r="E532" s="3" t="s">
        <v>2163</v>
      </c>
      <c r="F532" s="3" t="s">
        <v>2744</v>
      </c>
      <c r="G532" s="1">
        <v>1</v>
      </c>
      <c r="H532" s="3" t="str">
        <f t="shared" si="13"/>
        <v xml:space="preserve">  &lt;File Name="seed_raspberry_us" Path="Garden/Icon/seed_raspberry_us" Type="Image" Enable="1" /&gt;</v>
      </c>
    </row>
    <row r="533" spans="1:8">
      <c r="A533" s="137">
        <v>2</v>
      </c>
      <c r="D533" s="3" t="s">
        <v>2740</v>
      </c>
      <c r="E533" s="3" t="s">
        <v>2163</v>
      </c>
      <c r="F533" s="3" t="s">
        <v>2744</v>
      </c>
      <c r="G533" s="1">
        <v>1</v>
      </c>
      <c r="H533" s="3" t="str">
        <f t="shared" si="13"/>
        <v xml:space="preserve">  &lt;File Name="seed_strawberry_s" Path="Garden/Icon/seed_strawberry_s" Type="Image" Enable="1" /&gt;</v>
      </c>
    </row>
    <row r="534" spans="1:8">
      <c r="A534" s="137">
        <v>2</v>
      </c>
      <c r="D534" s="3" t="s">
        <v>2741</v>
      </c>
      <c r="E534" s="3" t="s">
        <v>2163</v>
      </c>
      <c r="F534" s="3" t="s">
        <v>2744</v>
      </c>
      <c r="G534" s="1">
        <v>1</v>
      </c>
      <c r="H534" s="3" t="str">
        <f t="shared" si="13"/>
        <v xml:space="preserve">  &lt;File Name="seed_strawberry_us" Path="Garden/Icon/seed_strawberry_us" Type="Image" Enable="1" /&gt;</v>
      </c>
    </row>
    <row r="535" spans="1:8">
      <c r="A535" s="137">
        <v>2</v>
      </c>
      <c r="D535" s="3" t="s">
        <v>2742</v>
      </c>
      <c r="E535" s="3" t="s">
        <v>2163</v>
      </c>
      <c r="F535" s="3" t="s">
        <v>2744</v>
      </c>
      <c r="G535" s="1">
        <v>1</v>
      </c>
      <c r="H535" s="3" t="str">
        <f t="shared" si="13"/>
        <v xml:space="preserve">  &lt;File Name="seed_watermelon_s" Path="Garden/Icon/seed_watermelon_s" Type="Image" Enable="1" /&gt;</v>
      </c>
    </row>
    <row r="536" spans="1:8">
      <c r="A536" s="137">
        <v>2</v>
      </c>
      <c r="D536" s="3" t="s">
        <v>2743</v>
      </c>
      <c r="E536" s="3" t="s">
        <v>2163</v>
      </c>
      <c r="F536" s="3" t="s">
        <v>2744</v>
      </c>
      <c r="G536" s="1">
        <v>1</v>
      </c>
      <c r="H536" s="3" t="str">
        <f t="shared" si="13"/>
        <v xml:space="preserve">  &lt;File Name="seed_watermelon_us" Path="Garden/Icon/seed_watermelon_us" Type="Image" Enable="1" /&gt;</v>
      </c>
    </row>
    <row r="537" spans="1:8">
      <c r="A537" s="137">
        <v>3</v>
      </c>
      <c r="H537" s="3" t="str">
        <f t="shared" si="13"/>
        <v>&lt;/Module&gt;</v>
      </c>
    </row>
  </sheetData>
  <phoneticPr fontId="16" type="noConversion"/>
  <conditionalFormatting sqref="A1:H1048576">
    <cfRule type="containsText" dxfId="8" priority="1" operator="containsText" text="&lt;!--">
      <formula>NOT(ISERROR(SEARCH("&lt;!--",A1)))</formula>
    </cfRule>
    <cfRule type="expression" dxfId="7" priority="2">
      <formula>MOD(ROW(),2)=0</formula>
    </cfRule>
    <cfRule type="expression" dxfId="6" priority="3">
      <formula>MOD(ROW(),2)=1</formula>
    </cfRule>
  </conditionalFormatting>
  <dataValidations count="2">
    <dataValidation type="list" allowBlank="1" showInputMessage="1" showErrorMessage="1" sqref="G3:G1048576">
      <formula1>"0,1"</formula1>
    </dataValidation>
    <dataValidation type="list" allowBlank="1" showInputMessage="1" showErrorMessage="1" sqref="E4:E1048576">
      <formula1>"Imag,Spine"</formula1>
    </dataValidation>
  </dataValidation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7" enableFormatConditionsCalculation="0"/>
  <dimension ref="A1:O31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A11" sqref="A11"/>
    </sheetView>
  </sheetViews>
  <sheetFormatPr defaultColWidth="8.875" defaultRowHeight="13.5"/>
  <cols>
    <col min="1" max="1" width="6.875" style="13" customWidth="1"/>
    <col min="2" max="2" width="10.5" style="13" bestFit="1" customWidth="1"/>
    <col min="3" max="3" width="12.125" style="13" customWidth="1"/>
    <col min="4" max="4" width="9.5" style="19" customWidth="1"/>
    <col min="5" max="5" width="9.875" style="19" customWidth="1"/>
    <col min="6" max="6" width="20.625" style="13" customWidth="1"/>
    <col min="7" max="7" width="23.875" style="13" bestFit="1" customWidth="1"/>
    <col min="8" max="8" width="20.625" style="13" customWidth="1"/>
    <col min="9" max="9" width="29.375" style="13" bestFit="1" customWidth="1"/>
    <col min="10" max="10" width="20.625" style="13" customWidth="1"/>
    <col min="11" max="11" width="8.5" style="19" bestFit="1" customWidth="1"/>
    <col min="12" max="12" width="8.5" style="13" customWidth="1"/>
    <col min="13" max="13" width="0.875" style="13" customWidth="1"/>
    <col min="14" max="14" width="8.875" style="13"/>
    <col min="15" max="15" width="11.875" style="13" customWidth="1"/>
    <col min="16" max="16384" width="8.875" style="13"/>
  </cols>
  <sheetData>
    <row r="1" spans="1:15" s="18" customFormat="1">
      <c r="A1" s="153" t="s">
        <v>777</v>
      </c>
      <c r="B1" s="153" t="s">
        <v>2496</v>
      </c>
      <c r="C1" s="156" t="s">
        <v>2404</v>
      </c>
      <c r="D1" s="153" t="s">
        <v>2405</v>
      </c>
      <c r="E1" s="153" t="s">
        <v>2420</v>
      </c>
      <c r="F1" s="153" t="s">
        <v>2406</v>
      </c>
      <c r="G1" s="153" t="s">
        <v>2448</v>
      </c>
      <c r="H1" s="153" t="s">
        <v>2447</v>
      </c>
      <c r="I1" s="153" t="s">
        <v>2462</v>
      </c>
      <c r="J1" s="153" t="s">
        <v>2464</v>
      </c>
      <c r="K1" s="153" t="s">
        <v>2484</v>
      </c>
      <c r="L1" s="153" t="s">
        <v>2145</v>
      </c>
      <c r="M1" s="153"/>
      <c r="N1" s="153" t="s">
        <v>13</v>
      </c>
      <c r="O1" s="153" t="s">
        <v>2498</v>
      </c>
    </row>
    <row r="2" spans="1:15" s="18" customFormat="1">
      <c r="A2" s="18" t="s">
        <v>0</v>
      </c>
      <c r="B2" s="18" t="s">
        <v>2495</v>
      </c>
      <c r="C2" s="13" t="s">
        <v>2401</v>
      </c>
      <c r="D2" s="18" t="s">
        <v>2402</v>
      </c>
      <c r="E2" s="18" t="s">
        <v>2419</v>
      </c>
      <c r="F2" s="18" t="s">
        <v>2403</v>
      </c>
      <c r="G2" s="18" t="s">
        <v>2435</v>
      </c>
      <c r="H2" s="18" t="s">
        <v>2446</v>
      </c>
      <c r="I2" s="18" t="s">
        <v>2461</v>
      </c>
      <c r="J2" s="18" t="s">
        <v>2463</v>
      </c>
      <c r="K2" s="18" t="s">
        <v>2483</v>
      </c>
      <c r="L2" s="18" t="s">
        <v>2482</v>
      </c>
      <c r="N2" s="18" t="s">
        <v>656</v>
      </c>
      <c r="O2" s="18" t="s">
        <v>2497</v>
      </c>
    </row>
    <row r="3" spans="1:15">
      <c r="A3" s="19">
        <v>70001</v>
      </c>
      <c r="B3" s="19">
        <v>1</v>
      </c>
      <c r="C3" s="13" t="s">
        <v>2415</v>
      </c>
      <c r="D3" s="19">
        <v>6</v>
      </c>
      <c r="E3" s="157">
        <v>0</v>
      </c>
      <c r="F3" s="13" t="s">
        <v>2409</v>
      </c>
      <c r="G3" s="13" t="s">
        <v>2437</v>
      </c>
      <c r="H3" s="13" t="s">
        <v>2442</v>
      </c>
      <c r="I3" s="13" t="s">
        <v>2478</v>
      </c>
      <c r="J3" s="13" t="s">
        <v>2481</v>
      </c>
      <c r="K3" s="19">
        <v>0</v>
      </c>
      <c r="L3" s="19" t="s">
        <v>2146</v>
      </c>
      <c r="M3" s="19"/>
      <c r="N3" s="13" t="str">
        <f t="shared" ref="N3:N8" si="0">IF(AND(A3&lt;&gt;"",C3&lt;&gt;"",L3="是"),"&lt;Expression ID="""&amp;A3&amp;""" Index="""&amp;B3&amp;""" Name="""&amp;C3&amp;""" Price="""&amp;D3&amp;""" Achieve="""&amp;E3&amp;""" Icon="""&amp;F3&amp;""" AB="""&amp;G3&amp;""" Prefab="""&amp;H3&amp;""" Sound1="""&amp;I3&amp;""" Sound2="""&amp;J3&amp;""" Action="""&amp;K3&amp;""" /&gt;","")</f>
        <v>&lt;Expression ID="70001" Index="1" Name="love" Price="6" Achieve="0" Icon="p_love" AB="expression/love" Prefab="love_animation" Sound1="expression_effect_love" Sound2="null" Action="0" /&gt;</v>
      </c>
      <c r="O3" s="13" t="str">
        <f t="shared" ref="O3:O8" si="1">"var/vault_apk_res/Model/"&amp;G3&amp;".ab"</f>
        <v>var/vault_apk_res/Model/expression/love.ab</v>
      </c>
    </row>
    <row r="4" spans="1:15">
      <c r="A4" s="19">
        <v>70002</v>
      </c>
      <c r="B4" s="19">
        <v>2</v>
      </c>
      <c r="C4" s="13" t="s">
        <v>2414</v>
      </c>
      <c r="D4" s="19">
        <v>3</v>
      </c>
      <c r="E4" s="157">
        <v>0</v>
      </c>
      <c r="F4" s="13" t="s">
        <v>2408</v>
      </c>
      <c r="G4" s="13" t="s">
        <v>2449</v>
      </c>
      <c r="H4" s="13" t="s">
        <v>2450</v>
      </c>
      <c r="I4" s="13" t="s">
        <v>2477</v>
      </c>
      <c r="J4" s="13" t="s">
        <v>2481</v>
      </c>
      <c r="K4" s="19">
        <v>0</v>
      </c>
      <c r="L4" s="19" t="s">
        <v>2146</v>
      </c>
      <c r="M4" s="19"/>
      <c r="N4" s="13" t="str">
        <f>IF(AND(A4&lt;&gt;"",C4&lt;&gt;"",L4="是"),"&lt;Expression ID="""&amp;A4&amp;""" Index="""&amp;B4&amp;""" Name="""&amp;C4&amp;""" Price="""&amp;D4&amp;""" Achieve="""&amp;E4&amp;""" Icon="""&amp;F4&amp;""" AB="""&amp;G4&amp;""" Prefab="""&amp;H4&amp;""" Sound1="""&amp;I4&amp;""" Sound2="""&amp;J4&amp;""" Action="""&amp;K4&amp;""" /&gt;","")</f>
        <v>&lt;Expression ID="70002" Index="2" Name="flower" Price="3" Achieve="0" Icon="p_flower" AB="expression/miss_you" Prefab="miss_you_animation" Sound1="expression_effect_miss_you" Sound2="null" Action="0" /&gt;</v>
      </c>
      <c r="O4" s="13" t="str">
        <f>"var/vault_apk_res/Model/"&amp;G4&amp;".ab"</f>
        <v>var/vault_apk_res/Model/expression/miss_you.ab</v>
      </c>
    </row>
    <row r="5" spans="1:15">
      <c r="A5" s="19">
        <v>70003</v>
      </c>
      <c r="B5" s="19">
        <v>3</v>
      </c>
      <c r="C5" s="13" t="s">
        <v>2416</v>
      </c>
      <c r="D5" s="19">
        <v>10</v>
      </c>
      <c r="E5" s="157">
        <v>1</v>
      </c>
      <c r="F5" s="13" t="s">
        <v>2410</v>
      </c>
      <c r="G5" s="13" t="s">
        <v>2438</v>
      </c>
      <c r="H5" s="13" t="s">
        <v>2443</v>
      </c>
      <c r="I5" s="13" t="s">
        <v>2479</v>
      </c>
      <c r="J5" s="13" t="s">
        <v>2481</v>
      </c>
      <c r="K5" s="19">
        <v>1</v>
      </c>
      <c r="L5" s="19" t="s">
        <v>2146</v>
      </c>
      <c r="M5" s="19"/>
      <c r="N5" s="13" t="str">
        <f t="shared" si="0"/>
        <v>&lt;Expression ID="70003" Index="3" Name="octopus" Price="10" Achieve="1" Icon="p_octopus" AB="expression/octopus" Prefab="octopus_animation" Sound1="expression_effect_octpus" Sound2="null" Action="1" /&gt;</v>
      </c>
      <c r="O5" s="13" t="str">
        <f t="shared" si="1"/>
        <v>var/vault_apk_res/Model/expression/octopus.ab</v>
      </c>
    </row>
    <row r="6" spans="1:15">
      <c r="A6" s="19">
        <v>70004</v>
      </c>
      <c r="B6" s="19">
        <v>4</v>
      </c>
      <c r="C6" s="13" t="s">
        <v>2417</v>
      </c>
      <c r="D6" s="19">
        <v>15</v>
      </c>
      <c r="E6" s="157">
        <v>1</v>
      </c>
      <c r="F6" s="13" t="s">
        <v>2411</v>
      </c>
      <c r="G6" s="13" t="s">
        <v>2439</v>
      </c>
      <c r="H6" s="13" t="s">
        <v>2444</v>
      </c>
      <c r="I6" s="13" t="s">
        <v>2480</v>
      </c>
      <c r="J6" s="13" t="s">
        <v>2481</v>
      </c>
      <c r="K6" s="19">
        <v>1</v>
      </c>
      <c r="L6" s="19" t="s">
        <v>2146</v>
      </c>
      <c r="M6" s="19"/>
      <c r="N6" s="13" t="str">
        <f t="shared" si="0"/>
        <v>&lt;Expression ID="70004" Index="4" Name="paint" Price="15" Achieve="1" Icon="p_paint" AB="expression/paint" Prefab="paint_animation" Sound1="expression_effect_paint" Sound2="null" Action="1" /&gt;</v>
      </c>
      <c r="O6" s="13" t="str">
        <f t="shared" si="1"/>
        <v>var/vault_apk_res/Model/expression/paint.ab</v>
      </c>
    </row>
    <row r="7" spans="1:15">
      <c r="A7" s="19">
        <v>70005</v>
      </c>
      <c r="B7" s="19">
        <v>5</v>
      </c>
      <c r="C7" s="13" t="s">
        <v>2413</v>
      </c>
      <c r="D7" s="19">
        <v>10</v>
      </c>
      <c r="E7" s="157">
        <v>1</v>
      </c>
      <c r="F7" s="13" t="s">
        <v>2407</v>
      </c>
      <c r="G7" s="13" t="s">
        <v>2436</v>
      </c>
      <c r="H7" s="13" t="s">
        <v>2441</v>
      </c>
      <c r="I7" s="13" t="s">
        <v>2476</v>
      </c>
      <c r="J7" s="13" t="s">
        <v>2481</v>
      </c>
      <c r="K7" s="19">
        <v>1</v>
      </c>
      <c r="L7" s="19" t="s">
        <v>2146</v>
      </c>
      <c r="M7" s="19"/>
      <c r="N7" s="13" t="str">
        <f>IF(AND(A7&lt;&gt;"",C7&lt;&gt;"",L7="是"),"&lt;Expression ID="""&amp;A7&amp;""" Index="""&amp;B7&amp;""" Name="""&amp;C7&amp;""" Price="""&amp;D7&amp;""" Achieve="""&amp;E7&amp;""" Icon="""&amp;F7&amp;""" AB="""&amp;G7&amp;""" Prefab="""&amp;H7&amp;""" Sound1="""&amp;I7&amp;""" Sound2="""&amp;J7&amp;""" Action="""&amp;K7&amp;""" /&gt;","")</f>
        <v>&lt;Expression ID="70005" Index="5" Name="bomb" Price="10" Achieve="1" Icon="p_bomb" AB="expression/bomb" Prefab="bomb_animation" Sound1="expression_effect_bomb" Sound2="null" Action="1" /&gt;</v>
      </c>
      <c r="O7" s="13" t="str">
        <f>"var/vault_apk_res/Model/"&amp;G7&amp;".ab"</f>
        <v>var/vault_apk_res/Model/expression/bomb.ab</v>
      </c>
    </row>
    <row r="8" spans="1:15">
      <c r="A8" s="19">
        <v>70006</v>
      </c>
      <c r="B8" s="19">
        <v>6</v>
      </c>
      <c r="C8" s="13" t="s">
        <v>2418</v>
      </c>
      <c r="D8" s="19">
        <v>15</v>
      </c>
      <c r="E8" s="157">
        <v>1</v>
      </c>
      <c r="F8" s="13" t="s">
        <v>2412</v>
      </c>
      <c r="G8" s="13" t="s">
        <v>2440</v>
      </c>
      <c r="H8" s="13" t="s">
        <v>2445</v>
      </c>
      <c r="I8" s="13" t="s">
        <v>2491</v>
      </c>
      <c r="J8" s="13" t="s">
        <v>2493</v>
      </c>
      <c r="K8" s="19">
        <v>2</v>
      </c>
      <c r="L8" s="19" t="s">
        <v>2146</v>
      </c>
      <c r="M8" s="19"/>
      <c r="N8" s="13" t="str">
        <f t="shared" si="0"/>
        <v>&lt;Expression ID="70006" Index="6" Name="pig" Price="15" Achieve="1" Icon="p_pig" AB="expression/pig" Prefab="pig_animation" Sound1="expression_effect_pig1" Sound2="expression_effect_pig2" Action="2" /&gt;</v>
      </c>
      <c r="O8" s="13" t="str">
        <f t="shared" si="1"/>
        <v>var/vault_apk_res/Model/expression/pig.ab</v>
      </c>
    </row>
    <row r="9" spans="1:15">
      <c r="A9" s="19">
        <v>70007</v>
      </c>
      <c r="B9" s="19">
        <v>7</v>
      </c>
      <c r="C9" s="13" t="s">
        <v>2577</v>
      </c>
      <c r="D9" s="19">
        <v>15</v>
      </c>
      <c r="E9" s="19">
        <v>0</v>
      </c>
      <c r="F9" s="13" t="s">
        <v>2583</v>
      </c>
      <c r="G9" s="13" t="s">
        <v>2579</v>
      </c>
      <c r="H9" s="13" t="s">
        <v>2581</v>
      </c>
      <c r="I9" s="13" t="s">
        <v>2591</v>
      </c>
      <c r="J9" s="13" t="s">
        <v>2481</v>
      </c>
      <c r="K9" s="19">
        <v>0</v>
      </c>
      <c r="L9" s="19" t="s">
        <v>2146</v>
      </c>
      <c r="M9" s="19"/>
      <c r="N9" s="13" t="str">
        <f t="shared" ref="N9:N10" si="2">IF(AND(A9&lt;&gt;"",C9&lt;&gt;"",L9="是"),"&lt;Expression ID="""&amp;A9&amp;""" Index="""&amp;B9&amp;""" Name="""&amp;C9&amp;""" Price="""&amp;D9&amp;""" Achieve="""&amp;E9&amp;""" Icon="""&amp;F9&amp;""" AB="""&amp;G9&amp;""" Prefab="""&amp;H9&amp;""" Sound1="""&amp;I9&amp;""" Sound2="""&amp;J9&amp;""" Action="""&amp;K9&amp;""" /&gt;","")</f>
        <v>&lt;Expression ID="70007" Index="7" Name="rainbow" Price="15" Achieve="0" Icon="p_raindow" AB="expression/rainbow" Prefab="rainbow_animation" Sound1="expression_effect_rainbow" Sound2="null" Action="0" /&gt;</v>
      </c>
      <c r="O9" s="13" t="str">
        <f t="shared" ref="O9:O10" si="3">"var/vault_apk_res/Model/"&amp;G9&amp;".ab"</f>
        <v>var/vault_apk_res/Model/expression/rainbow.ab</v>
      </c>
    </row>
    <row r="10" spans="1:15">
      <c r="A10" s="19">
        <v>70008</v>
      </c>
      <c r="B10" s="19">
        <v>8</v>
      </c>
      <c r="C10" s="13" t="s">
        <v>2578</v>
      </c>
      <c r="D10" s="19">
        <v>20</v>
      </c>
      <c r="E10" s="19">
        <v>0</v>
      </c>
      <c r="F10" s="13" t="s">
        <v>2584</v>
      </c>
      <c r="G10" s="13" t="s">
        <v>2580</v>
      </c>
      <c r="H10" s="13" t="s">
        <v>2582</v>
      </c>
      <c r="I10" s="13" t="s">
        <v>2592</v>
      </c>
      <c r="J10" s="13" t="s">
        <v>2481</v>
      </c>
      <c r="K10" s="19">
        <v>1</v>
      </c>
      <c r="L10" s="19" t="s">
        <v>2146</v>
      </c>
      <c r="M10" s="19"/>
      <c r="N10" s="13" t="str">
        <f t="shared" si="2"/>
        <v>&lt;Expression ID="70008" Index="8" Name="tantan" Price="20" Achieve="0" Icon="p_tantan" AB="expression/tantan" Prefab="tantan_animation" Sound1="expression_effect_stormrain" Sound2="null" Action="1" /&gt;</v>
      </c>
      <c r="O10" s="13" t="str">
        <f t="shared" si="3"/>
        <v>var/vault_apk_res/Model/expression/tantan.ab</v>
      </c>
    </row>
    <row r="11" spans="1:15">
      <c r="A11" s="19"/>
      <c r="B11" s="19"/>
      <c r="L11" s="19"/>
      <c r="M11" s="19"/>
    </row>
    <row r="12" spans="1:15">
      <c r="A12" s="19"/>
      <c r="B12" s="19"/>
      <c r="L12" s="19"/>
      <c r="M12" s="19"/>
    </row>
    <row r="13" spans="1:15">
      <c r="A13" s="19"/>
      <c r="B13" s="19"/>
      <c r="L13" s="19"/>
      <c r="M13" s="19"/>
    </row>
    <row r="14" spans="1:15">
      <c r="A14" s="19"/>
      <c r="B14" s="19"/>
      <c r="L14" s="19"/>
      <c r="M14" s="19"/>
    </row>
    <row r="15" spans="1:15" s="86" customFormat="1">
      <c r="A15" s="75"/>
      <c r="B15" s="75"/>
      <c r="D15" s="75"/>
      <c r="E15" s="158"/>
      <c r="K15" s="75"/>
      <c r="L15" s="19"/>
      <c r="M15" s="75"/>
      <c r="N15" s="13"/>
      <c r="O15" s="13"/>
    </row>
    <row r="16" spans="1:15" s="86" customFormat="1">
      <c r="A16" s="75"/>
      <c r="B16" s="75"/>
      <c r="D16" s="75"/>
      <c r="E16" s="75"/>
      <c r="K16" s="75"/>
      <c r="L16" s="19"/>
      <c r="N16" s="13"/>
      <c r="O16" s="13"/>
    </row>
    <row r="17" spans="1:15" s="86" customFormat="1">
      <c r="A17" s="75"/>
      <c r="B17" s="75"/>
      <c r="D17" s="75"/>
      <c r="E17" s="75"/>
      <c r="K17" s="75"/>
      <c r="L17" s="19"/>
      <c r="N17" s="13"/>
      <c r="O17" s="13"/>
    </row>
    <row r="18" spans="1:15" s="86" customFormat="1">
      <c r="A18" s="75"/>
      <c r="B18" s="75"/>
      <c r="D18" s="75"/>
      <c r="E18" s="75"/>
      <c r="K18" s="75"/>
      <c r="L18" s="19"/>
      <c r="N18" s="13"/>
      <c r="O18" s="13"/>
    </row>
    <row r="19" spans="1:15" s="86" customFormat="1">
      <c r="A19" s="75"/>
      <c r="B19" s="75"/>
      <c r="D19" s="75"/>
      <c r="E19" s="75"/>
      <c r="K19" s="75"/>
      <c r="L19" s="19"/>
      <c r="N19" s="13"/>
      <c r="O19" s="13"/>
    </row>
    <row r="20" spans="1:15" s="86" customFormat="1">
      <c r="A20" s="75"/>
      <c r="B20" s="75"/>
      <c r="D20" s="75"/>
      <c r="E20" s="75"/>
      <c r="K20" s="75"/>
      <c r="L20" s="19"/>
      <c r="N20" s="13"/>
      <c r="O20" s="13"/>
    </row>
    <row r="21" spans="1:15" s="86" customFormat="1">
      <c r="A21" s="75"/>
      <c r="B21" s="75"/>
      <c r="D21" s="75"/>
      <c r="E21" s="75"/>
      <c r="K21" s="75"/>
      <c r="L21" s="19"/>
      <c r="N21" s="13"/>
      <c r="O21" s="13"/>
    </row>
    <row r="22" spans="1:15" s="86" customFormat="1">
      <c r="A22" s="75"/>
      <c r="B22" s="75"/>
      <c r="D22" s="75"/>
      <c r="E22" s="75"/>
      <c r="K22" s="75"/>
      <c r="L22" s="19"/>
      <c r="N22" s="13"/>
      <c r="O22" s="13"/>
    </row>
    <row r="23" spans="1:15" s="86" customFormat="1">
      <c r="A23" s="75"/>
      <c r="B23" s="75"/>
      <c r="D23" s="75"/>
      <c r="E23" s="75"/>
      <c r="K23" s="75"/>
      <c r="L23" s="19"/>
      <c r="N23" s="13"/>
      <c r="O23" s="13"/>
    </row>
    <row r="24" spans="1:15" s="86" customFormat="1">
      <c r="A24" s="75"/>
      <c r="B24" s="75"/>
      <c r="D24" s="75"/>
      <c r="E24" s="75"/>
      <c r="K24" s="75"/>
      <c r="L24" s="19"/>
      <c r="N24" s="13"/>
      <c r="O24" s="13"/>
    </row>
    <row r="25" spans="1:15">
      <c r="A25" s="19"/>
      <c r="B25" s="19"/>
      <c r="E25" s="159"/>
      <c r="F25" s="154"/>
      <c r="G25" s="154"/>
      <c r="L25" s="19"/>
      <c r="M25" s="86"/>
    </row>
    <row r="26" spans="1:15">
      <c r="A26" s="19"/>
      <c r="B26" s="19"/>
      <c r="D26" s="75"/>
      <c r="L26" s="19"/>
    </row>
    <row r="27" spans="1:15">
      <c r="A27" s="19"/>
      <c r="B27" s="19"/>
      <c r="D27" s="75"/>
      <c r="L27" s="19"/>
    </row>
    <row r="28" spans="1:15">
      <c r="A28" s="19"/>
      <c r="B28" s="19"/>
      <c r="D28" s="75"/>
      <c r="L28" s="19"/>
    </row>
    <row r="29" spans="1:15">
      <c r="A29" s="19"/>
      <c r="B29" s="19"/>
      <c r="D29" s="75"/>
      <c r="L29" s="19"/>
    </row>
    <row r="30" spans="1:15">
      <c r="A30" s="19"/>
      <c r="B30" s="19"/>
      <c r="D30" s="75"/>
      <c r="L30" s="19"/>
    </row>
    <row r="31" spans="1:15">
      <c r="A31" s="19"/>
      <c r="B31" s="19"/>
      <c r="D31" s="75"/>
      <c r="L31" s="19"/>
    </row>
  </sheetData>
  <autoFilter ref="A1:J99"/>
  <phoneticPr fontId="16" type="noConversion"/>
  <conditionalFormatting sqref="L1:L1048576">
    <cfRule type="cellIs" dxfId="10" priority="37" operator="equal">
      <formula>"否"</formula>
    </cfRule>
  </conditionalFormatting>
  <dataValidations count="2">
    <dataValidation type="list" allowBlank="1" showInputMessage="1" showErrorMessage="1" sqref="L3:L1048576">
      <formula1>"是,否"</formula1>
    </dataValidation>
    <dataValidation type="list" allowBlank="1" showInputMessage="1" showErrorMessage="1" sqref="E1:E1048576">
      <formula1>"0,1"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>
  <dimension ref="A1:AA102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F3" sqref="F3:F12"/>
    </sheetView>
  </sheetViews>
  <sheetFormatPr defaultRowHeight="12"/>
  <cols>
    <col min="1" max="2" width="9" style="212"/>
    <col min="3" max="3" width="11.625" style="212" bestFit="1" customWidth="1"/>
    <col min="4" max="4" width="11.625" style="212" customWidth="1"/>
    <col min="5" max="16384" width="9" style="212"/>
  </cols>
  <sheetData>
    <row r="1" spans="1:27" s="211" customFormat="1">
      <c r="A1" s="70" t="s">
        <v>2643</v>
      </c>
      <c r="B1" s="70" t="s">
        <v>2644</v>
      </c>
      <c r="C1" s="70" t="s">
        <v>2645</v>
      </c>
      <c r="D1" s="70" t="s">
        <v>2778</v>
      </c>
      <c r="E1" s="70"/>
      <c r="F1" s="70" t="s">
        <v>2649</v>
      </c>
      <c r="G1" s="70"/>
      <c r="H1" s="70"/>
      <c r="I1" s="70"/>
      <c r="J1" s="70"/>
      <c r="K1" s="70"/>
      <c r="L1" s="70"/>
      <c r="M1" s="70"/>
      <c r="N1" s="208"/>
      <c r="O1" s="209"/>
      <c r="P1" s="209"/>
      <c r="Q1" s="70"/>
      <c r="R1" s="70"/>
      <c r="S1" s="70"/>
      <c r="T1" s="70"/>
      <c r="U1" s="70"/>
      <c r="V1" s="70"/>
      <c r="W1" s="70"/>
      <c r="X1" s="70"/>
      <c r="Y1" s="210"/>
      <c r="Z1" s="70"/>
      <c r="AA1" s="70"/>
    </row>
    <row r="2" spans="1:27">
      <c r="A2" s="212" t="s">
        <v>2646</v>
      </c>
      <c r="B2" s="212" t="s">
        <v>2647</v>
      </c>
      <c r="C2" s="212" t="s">
        <v>2648</v>
      </c>
    </row>
    <row r="3" spans="1:27">
      <c r="A3" s="214">
        <v>1</v>
      </c>
      <c r="B3" s="214">
        <v>0</v>
      </c>
      <c r="C3" s="214"/>
      <c r="D3" s="214">
        <v>2</v>
      </c>
      <c r="F3" s="212" t="str">
        <f>"&lt;GardenLevel Level="""&amp;A3&amp;""" Exp="""&amp;B3&amp;""" LandCount="""&amp;D3&amp;""" /&gt;"</f>
        <v>&lt;GardenLevel Level="1" Exp="0" LandCount="2" /&gt;</v>
      </c>
    </row>
    <row r="4" spans="1:27">
      <c r="A4" s="214">
        <v>2</v>
      </c>
      <c r="B4" s="214">
        <v>10</v>
      </c>
      <c r="C4" s="214">
        <f>IF(AND(ISNUMBER(B4),ISNUMBER(B3)),B4-B3,"")</f>
        <v>10</v>
      </c>
      <c r="D4" s="214">
        <v>2</v>
      </c>
      <c r="F4" s="212" t="str">
        <f t="shared" ref="F4:F12" si="0">"&lt;GardenLevel Level="""&amp;A4&amp;""" Exp="""&amp;B4&amp;""" LandCount="""&amp;D4&amp;""" /&gt;"</f>
        <v>&lt;GardenLevel Level="2" Exp="10" LandCount="2" /&gt;</v>
      </c>
    </row>
    <row r="5" spans="1:27">
      <c r="A5" s="214">
        <v>3</v>
      </c>
      <c r="B5" s="214">
        <v>25</v>
      </c>
      <c r="C5" s="214">
        <f t="shared" ref="C5:C68" si="1">IF(AND(ISNUMBER(B5),ISNUMBER(B4)),B5-B4,"")</f>
        <v>15</v>
      </c>
      <c r="D5" s="214">
        <v>2</v>
      </c>
      <c r="F5" s="212" t="str">
        <f t="shared" si="0"/>
        <v>&lt;GardenLevel Level="3" Exp="25" LandCount="2" /&gt;</v>
      </c>
    </row>
    <row r="6" spans="1:27">
      <c r="A6" s="214">
        <v>4</v>
      </c>
      <c r="B6" s="214">
        <v>55</v>
      </c>
      <c r="C6" s="214">
        <f t="shared" si="1"/>
        <v>30</v>
      </c>
      <c r="D6" s="214">
        <v>3</v>
      </c>
      <c r="F6" s="212" t="str">
        <f t="shared" si="0"/>
        <v>&lt;GardenLevel Level="4" Exp="55" LandCount="3" /&gt;</v>
      </c>
    </row>
    <row r="7" spans="1:27">
      <c r="A7" s="214">
        <v>5</v>
      </c>
      <c r="B7" s="214">
        <v>105</v>
      </c>
      <c r="C7" s="214">
        <f t="shared" si="1"/>
        <v>50</v>
      </c>
      <c r="D7" s="214">
        <v>3</v>
      </c>
      <c r="F7" s="212" t="str">
        <f t="shared" si="0"/>
        <v>&lt;GardenLevel Level="5" Exp="105" LandCount="3" /&gt;</v>
      </c>
    </row>
    <row r="8" spans="1:27">
      <c r="A8" s="214">
        <v>6</v>
      </c>
      <c r="B8" s="214">
        <v>205</v>
      </c>
      <c r="C8" s="214">
        <f t="shared" si="1"/>
        <v>100</v>
      </c>
      <c r="D8" s="214">
        <v>3</v>
      </c>
      <c r="F8" s="212" t="str">
        <f t="shared" si="0"/>
        <v>&lt;GardenLevel Level="6" Exp="205" LandCount="3" /&gt;</v>
      </c>
    </row>
    <row r="9" spans="1:27">
      <c r="A9" s="214">
        <v>7</v>
      </c>
      <c r="B9" s="214">
        <v>355</v>
      </c>
      <c r="C9" s="214">
        <f t="shared" si="1"/>
        <v>150</v>
      </c>
      <c r="D9" s="214">
        <v>4</v>
      </c>
      <c r="F9" s="212" t="str">
        <f t="shared" si="0"/>
        <v>&lt;GardenLevel Level="7" Exp="355" LandCount="4" /&gt;</v>
      </c>
    </row>
    <row r="10" spans="1:27">
      <c r="A10" s="214">
        <v>8</v>
      </c>
      <c r="B10" s="214">
        <v>535</v>
      </c>
      <c r="C10" s="214">
        <f t="shared" si="1"/>
        <v>180</v>
      </c>
      <c r="D10" s="214">
        <v>4</v>
      </c>
      <c r="F10" s="212" t="str">
        <f t="shared" si="0"/>
        <v>&lt;GardenLevel Level="8" Exp="535" LandCount="4" /&gt;</v>
      </c>
    </row>
    <row r="11" spans="1:27">
      <c r="A11" s="214">
        <v>9</v>
      </c>
      <c r="B11" s="214">
        <v>785</v>
      </c>
      <c r="C11" s="214">
        <f t="shared" si="1"/>
        <v>250</v>
      </c>
      <c r="D11" s="214">
        <v>4</v>
      </c>
      <c r="F11" s="212" t="str">
        <f t="shared" si="0"/>
        <v>&lt;GardenLevel Level="9" Exp="785" LandCount="4" /&gt;</v>
      </c>
    </row>
    <row r="12" spans="1:27">
      <c r="A12" s="214">
        <v>10</v>
      </c>
      <c r="B12" s="214">
        <v>1135</v>
      </c>
      <c r="C12" s="214">
        <f t="shared" si="1"/>
        <v>350</v>
      </c>
      <c r="D12" s="214">
        <v>5</v>
      </c>
      <c r="F12" s="212" t="str">
        <f t="shared" si="0"/>
        <v>&lt;GardenLevel Level="10" Exp="1135" LandCount="5" /&gt;</v>
      </c>
    </row>
    <row r="13" spans="1:27">
      <c r="A13" s="214">
        <v>11</v>
      </c>
      <c r="C13" s="214" t="str">
        <f t="shared" si="1"/>
        <v/>
      </c>
      <c r="D13" s="214"/>
    </row>
    <row r="14" spans="1:27">
      <c r="A14" s="214">
        <v>12</v>
      </c>
      <c r="C14" s="214" t="str">
        <f t="shared" si="1"/>
        <v/>
      </c>
      <c r="D14" s="214"/>
    </row>
    <row r="15" spans="1:27">
      <c r="A15" s="214">
        <v>13</v>
      </c>
      <c r="C15" s="214" t="str">
        <f t="shared" si="1"/>
        <v/>
      </c>
      <c r="D15" s="214"/>
    </row>
    <row r="16" spans="1:27">
      <c r="A16" s="214">
        <v>14</v>
      </c>
      <c r="C16" s="214" t="str">
        <f t="shared" si="1"/>
        <v/>
      </c>
      <c r="D16" s="214"/>
    </row>
    <row r="17" spans="1:4">
      <c r="A17" s="214">
        <v>15</v>
      </c>
      <c r="C17" s="214" t="str">
        <f t="shared" si="1"/>
        <v/>
      </c>
      <c r="D17" s="214"/>
    </row>
    <row r="18" spans="1:4">
      <c r="A18" s="214">
        <v>16</v>
      </c>
      <c r="C18" s="214" t="str">
        <f t="shared" si="1"/>
        <v/>
      </c>
      <c r="D18" s="214"/>
    </row>
    <row r="19" spans="1:4">
      <c r="A19" s="214">
        <v>17</v>
      </c>
      <c r="C19" s="214" t="str">
        <f t="shared" si="1"/>
        <v/>
      </c>
      <c r="D19" s="214"/>
    </row>
    <row r="20" spans="1:4">
      <c r="A20" s="214">
        <v>18</v>
      </c>
      <c r="C20" s="214" t="str">
        <f t="shared" si="1"/>
        <v/>
      </c>
      <c r="D20" s="214"/>
    </row>
    <row r="21" spans="1:4">
      <c r="A21" s="214">
        <v>19</v>
      </c>
      <c r="C21" s="214" t="str">
        <f t="shared" si="1"/>
        <v/>
      </c>
      <c r="D21" s="214"/>
    </row>
    <row r="22" spans="1:4">
      <c r="A22" s="214">
        <v>20</v>
      </c>
      <c r="C22" s="214" t="str">
        <f t="shared" si="1"/>
        <v/>
      </c>
      <c r="D22" s="214"/>
    </row>
    <row r="23" spans="1:4">
      <c r="A23" s="214">
        <v>21</v>
      </c>
      <c r="C23" s="214" t="str">
        <f t="shared" si="1"/>
        <v/>
      </c>
      <c r="D23" s="214"/>
    </row>
    <row r="24" spans="1:4">
      <c r="A24" s="214">
        <v>22</v>
      </c>
      <c r="C24" s="214" t="str">
        <f t="shared" si="1"/>
        <v/>
      </c>
      <c r="D24" s="214"/>
    </row>
    <row r="25" spans="1:4">
      <c r="A25" s="214">
        <v>23</v>
      </c>
      <c r="C25" s="214" t="str">
        <f t="shared" si="1"/>
        <v/>
      </c>
      <c r="D25" s="214"/>
    </row>
    <row r="26" spans="1:4">
      <c r="A26" s="214">
        <v>24</v>
      </c>
      <c r="C26" s="214" t="str">
        <f t="shared" si="1"/>
        <v/>
      </c>
      <c r="D26" s="214"/>
    </row>
    <row r="27" spans="1:4">
      <c r="A27" s="214">
        <v>25</v>
      </c>
      <c r="C27" s="214" t="str">
        <f t="shared" si="1"/>
        <v/>
      </c>
      <c r="D27" s="214"/>
    </row>
    <row r="28" spans="1:4">
      <c r="A28" s="214">
        <v>26</v>
      </c>
      <c r="C28" s="214" t="str">
        <f t="shared" si="1"/>
        <v/>
      </c>
      <c r="D28" s="214"/>
    </row>
    <row r="29" spans="1:4">
      <c r="A29" s="214">
        <v>27</v>
      </c>
      <c r="C29" s="214" t="str">
        <f t="shared" si="1"/>
        <v/>
      </c>
      <c r="D29" s="214"/>
    </row>
    <row r="30" spans="1:4">
      <c r="A30" s="214">
        <v>28</v>
      </c>
      <c r="C30" s="214" t="str">
        <f t="shared" si="1"/>
        <v/>
      </c>
      <c r="D30" s="214"/>
    </row>
    <row r="31" spans="1:4">
      <c r="A31" s="214">
        <v>29</v>
      </c>
      <c r="C31" s="214" t="str">
        <f t="shared" si="1"/>
        <v/>
      </c>
      <c r="D31" s="214"/>
    </row>
    <row r="32" spans="1:4">
      <c r="A32" s="214">
        <v>30</v>
      </c>
      <c r="C32" s="214" t="str">
        <f t="shared" si="1"/>
        <v/>
      </c>
      <c r="D32" s="214"/>
    </row>
    <row r="33" spans="1:4">
      <c r="A33" s="214">
        <v>31</v>
      </c>
      <c r="C33" s="214" t="str">
        <f t="shared" si="1"/>
        <v/>
      </c>
      <c r="D33" s="214"/>
    </row>
    <row r="34" spans="1:4">
      <c r="A34" s="214">
        <v>32</v>
      </c>
      <c r="C34" s="214" t="str">
        <f t="shared" si="1"/>
        <v/>
      </c>
      <c r="D34" s="214"/>
    </row>
    <row r="35" spans="1:4">
      <c r="A35" s="214">
        <v>33</v>
      </c>
      <c r="C35" s="214" t="str">
        <f t="shared" si="1"/>
        <v/>
      </c>
      <c r="D35" s="214"/>
    </row>
    <row r="36" spans="1:4">
      <c r="A36" s="214">
        <v>34</v>
      </c>
      <c r="C36" s="214" t="str">
        <f t="shared" si="1"/>
        <v/>
      </c>
      <c r="D36" s="214"/>
    </row>
    <row r="37" spans="1:4">
      <c r="A37" s="214">
        <v>35</v>
      </c>
      <c r="C37" s="214" t="str">
        <f t="shared" si="1"/>
        <v/>
      </c>
      <c r="D37" s="214"/>
    </row>
    <row r="38" spans="1:4">
      <c r="A38" s="214">
        <v>36</v>
      </c>
      <c r="C38" s="214" t="str">
        <f t="shared" si="1"/>
        <v/>
      </c>
      <c r="D38" s="214"/>
    </row>
    <row r="39" spans="1:4">
      <c r="A39" s="214">
        <v>37</v>
      </c>
      <c r="C39" s="214" t="str">
        <f t="shared" si="1"/>
        <v/>
      </c>
      <c r="D39" s="214"/>
    </row>
    <row r="40" spans="1:4">
      <c r="A40" s="214">
        <v>38</v>
      </c>
      <c r="C40" s="214" t="str">
        <f t="shared" si="1"/>
        <v/>
      </c>
      <c r="D40" s="214"/>
    </row>
    <row r="41" spans="1:4">
      <c r="A41" s="214">
        <v>39</v>
      </c>
      <c r="C41" s="214" t="str">
        <f t="shared" si="1"/>
        <v/>
      </c>
      <c r="D41" s="214"/>
    </row>
    <row r="42" spans="1:4">
      <c r="A42" s="214">
        <v>40</v>
      </c>
      <c r="C42" s="214" t="str">
        <f t="shared" si="1"/>
        <v/>
      </c>
      <c r="D42" s="214"/>
    </row>
    <row r="43" spans="1:4">
      <c r="A43" s="214">
        <v>41</v>
      </c>
      <c r="C43" s="214" t="str">
        <f t="shared" si="1"/>
        <v/>
      </c>
      <c r="D43" s="214"/>
    </row>
    <row r="44" spans="1:4">
      <c r="A44" s="214">
        <v>42</v>
      </c>
      <c r="C44" s="214" t="str">
        <f t="shared" si="1"/>
        <v/>
      </c>
      <c r="D44" s="214"/>
    </row>
    <row r="45" spans="1:4">
      <c r="A45" s="214">
        <v>43</v>
      </c>
      <c r="C45" s="214" t="str">
        <f t="shared" si="1"/>
        <v/>
      </c>
      <c r="D45" s="214"/>
    </row>
    <row r="46" spans="1:4">
      <c r="A46" s="214">
        <v>44</v>
      </c>
      <c r="C46" s="214" t="str">
        <f t="shared" si="1"/>
        <v/>
      </c>
      <c r="D46" s="214"/>
    </row>
    <row r="47" spans="1:4">
      <c r="A47" s="214">
        <v>45</v>
      </c>
      <c r="C47" s="214" t="str">
        <f t="shared" si="1"/>
        <v/>
      </c>
      <c r="D47" s="214"/>
    </row>
    <row r="48" spans="1:4">
      <c r="A48" s="214">
        <v>46</v>
      </c>
      <c r="C48" s="214" t="str">
        <f t="shared" si="1"/>
        <v/>
      </c>
      <c r="D48" s="214"/>
    </row>
    <row r="49" spans="1:4">
      <c r="A49" s="214">
        <v>47</v>
      </c>
      <c r="C49" s="214" t="str">
        <f t="shared" si="1"/>
        <v/>
      </c>
      <c r="D49" s="214"/>
    </row>
    <row r="50" spans="1:4">
      <c r="A50" s="214">
        <v>48</v>
      </c>
      <c r="C50" s="214" t="str">
        <f t="shared" si="1"/>
        <v/>
      </c>
      <c r="D50" s="214"/>
    </row>
    <row r="51" spans="1:4">
      <c r="A51" s="214">
        <v>49</v>
      </c>
      <c r="C51" s="214" t="str">
        <f t="shared" si="1"/>
        <v/>
      </c>
      <c r="D51" s="214"/>
    </row>
    <row r="52" spans="1:4">
      <c r="A52" s="214">
        <v>50</v>
      </c>
      <c r="C52" s="214" t="str">
        <f t="shared" si="1"/>
        <v/>
      </c>
      <c r="D52" s="214"/>
    </row>
    <row r="53" spans="1:4">
      <c r="A53" s="214">
        <v>51</v>
      </c>
      <c r="C53" s="214" t="str">
        <f t="shared" si="1"/>
        <v/>
      </c>
      <c r="D53" s="214"/>
    </row>
    <row r="54" spans="1:4">
      <c r="A54" s="214">
        <v>52</v>
      </c>
      <c r="C54" s="214" t="str">
        <f t="shared" si="1"/>
        <v/>
      </c>
      <c r="D54" s="214"/>
    </row>
    <row r="55" spans="1:4">
      <c r="A55" s="214">
        <v>53</v>
      </c>
      <c r="C55" s="214" t="str">
        <f t="shared" si="1"/>
        <v/>
      </c>
      <c r="D55" s="214"/>
    </row>
    <row r="56" spans="1:4">
      <c r="A56" s="214">
        <v>54</v>
      </c>
      <c r="C56" s="214" t="str">
        <f t="shared" si="1"/>
        <v/>
      </c>
      <c r="D56" s="214"/>
    </row>
    <row r="57" spans="1:4">
      <c r="A57" s="214">
        <v>55</v>
      </c>
      <c r="C57" s="214" t="str">
        <f t="shared" si="1"/>
        <v/>
      </c>
      <c r="D57" s="214"/>
    </row>
    <row r="58" spans="1:4">
      <c r="A58" s="214">
        <v>56</v>
      </c>
      <c r="C58" s="214" t="str">
        <f t="shared" si="1"/>
        <v/>
      </c>
      <c r="D58" s="214"/>
    </row>
    <row r="59" spans="1:4">
      <c r="A59" s="214">
        <v>57</v>
      </c>
      <c r="C59" s="214" t="str">
        <f t="shared" si="1"/>
        <v/>
      </c>
      <c r="D59" s="214"/>
    </row>
    <row r="60" spans="1:4">
      <c r="A60" s="214">
        <v>58</v>
      </c>
      <c r="C60" s="214" t="str">
        <f t="shared" si="1"/>
        <v/>
      </c>
      <c r="D60" s="214"/>
    </row>
    <row r="61" spans="1:4">
      <c r="A61" s="214">
        <v>59</v>
      </c>
      <c r="C61" s="214" t="str">
        <f t="shared" si="1"/>
        <v/>
      </c>
      <c r="D61" s="214"/>
    </row>
    <row r="62" spans="1:4">
      <c r="A62" s="214">
        <v>60</v>
      </c>
      <c r="C62" s="214" t="str">
        <f t="shared" si="1"/>
        <v/>
      </c>
      <c r="D62" s="214"/>
    </row>
    <row r="63" spans="1:4">
      <c r="A63" s="214">
        <v>61</v>
      </c>
      <c r="C63" s="214" t="str">
        <f t="shared" si="1"/>
        <v/>
      </c>
      <c r="D63" s="214"/>
    </row>
    <row r="64" spans="1:4">
      <c r="A64" s="214">
        <v>62</v>
      </c>
      <c r="C64" s="214" t="str">
        <f t="shared" si="1"/>
        <v/>
      </c>
      <c r="D64" s="214"/>
    </row>
    <row r="65" spans="1:4">
      <c r="A65" s="214">
        <v>63</v>
      </c>
      <c r="C65" s="214" t="str">
        <f t="shared" si="1"/>
        <v/>
      </c>
      <c r="D65" s="214"/>
    </row>
    <row r="66" spans="1:4">
      <c r="A66" s="214">
        <v>64</v>
      </c>
      <c r="C66" s="214" t="str">
        <f t="shared" si="1"/>
        <v/>
      </c>
      <c r="D66" s="214"/>
    </row>
    <row r="67" spans="1:4">
      <c r="A67" s="214">
        <v>65</v>
      </c>
      <c r="C67" s="214" t="str">
        <f t="shared" si="1"/>
        <v/>
      </c>
      <c r="D67" s="214"/>
    </row>
    <row r="68" spans="1:4">
      <c r="A68" s="214">
        <v>66</v>
      </c>
      <c r="C68" s="214" t="str">
        <f t="shared" si="1"/>
        <v/>
      </c>
      <c r="D68" s="214"/>
    </row>
    <row r="69" spans="1:4">
      <c r="A69" s="214">
        <v>67</v>
      </c>
      <c r="C69" s="214" t="str">
        <f t="shared" ref="C69:C102" si="2">IF(AND(ISNUMBER(B69),ISNUMBER(B68)),B69-B68,"")</f>
        <v/>
      </c>
      <c r="D69" s="214"/>
    </row>
    <row r="70" spans="1:4">
      <c r="A70" s="214">
        <v>68</v>
      </c>
      <c r="C70" s="214" t="str">
        <f t="shared" si="2"/>
        <v/>
      </c>
      <c r="D70" s="214"/>
    </row>
    <row r="71" spans="1:4">
      <c r="A71" s="214">
        <v>69</v>
      </c>
      <c r="C71" s="214" t="str">
        <f t="shared" si="2"/>
        <v/>
      </c>
      <c r="D71" s="214"/>
    </row>
    <row r="72" spans="1:4">
      <c r="A72" s="214">
        <v>70</v>
      </c>
      <c r="C72" s="214" t="str">
        <f t="shared" si="2"/>
        <v/>
      </c>
      <c r="D72" s="214"/>
    </row>
    <row r="73" spans="1:4">
      <c r="A73" s="214">
        <v>71</v>
      </c>
      <c r="C73" s="214" t="str">
        <f t="shared" si="2"/>
        <v/>
      </c>
      <c r="D73" s="214"/>
    </row>
    <row r="74" spans="1:4">
      <c r="A74" s="214">
        <v>72</v>
      </c>
      <c r="C74" s="214" t="str">
        <f t="shared" si="2"/>
        <v/>
      </c>
      <c r="D74" s="214"/>
    </row>
    <row r="75" spans="1:4">
      <c r="A75" s="214">
        <v>73</v>
      </c>
      <c r="C75" s="214" t="str">
        <f t="shared" si="2"/>
        <v/>
      </c>
      <c r="D75" s="214"/>
    </row>
    <row r="76" spans="1:4">
      <c r="A76" s="214">
        <v>74</v>
      </c>
      <c r="C76" s="214" t="str">
        <f t="shared" si="2"/>
        <v/>
      </c>
      <c r="D76" s="214"/>
    </row>
    <row r="77" spans="1:4">
      <c r="A77" s="214">
        <v>75</v>
      </c>
      <c r="C77" s="214" t="str">
        <f t="shared" si="2"/>
        <v/>
      </c>
      <c r="D77" s="214"/>
    </row>
    <row r="78" spans="1:4">
      <c r="A78" s="214">
        <v>76</v>
      </c>
      <c r="C78" s="214" t="str">
        <f t="shared" si="2"/>
        <v/>
      </c>
      <c r="D78" s="214"/>
    </row>
    <row r="79" spans="1:4">
      <c r="A79" s="214">
        <v>77</v>
      </c>
      <c r="C79" s="214" t="str">
        <f t="shared" si="2"/>
        <v/>
      </c>
      <c r="D79" s="214"/>
    </row>
    <row r="80" spans="1:4">
      <c r="A80" s="214">
        <v>78</v>
      </c>
      <c r="C80" s="214" t="str">
        <f t="shared" si="2"/>
        <v/>
      </c>
      <c r="D80" s="214"/>
    </row>
    <row r="81" spans="1:4">
      <c r="A81" s="214">
        <v>79</v>
      </c>
      <c r="C81" s="214" t="str">
        <f t="shared" si="2"/>
        <v/>
      </c>
      <c r="D81" s="214"/>
    </row>
    <row r="82" spans="1:4">
      <c r="A82" s="214">
        <v>80</v>
      </c>
      <c r="C82" s="214" t="str">
        <f t="shared" si="2"/>
        <v/>
      </c>
      <c r="D82" s="214"/>
    </row>
    <row r="83" spans="1:4">
      <c r="A83" s="214">
        <v>81</v>
      </c>
      <c r="C83" s="214" t="str">
        <f t="shared" si="2"/>
        <v/>
      </c>
      <c r="D83" s="214"/>
    </row>
    <row r="84" spans="1:4">
      <c r="A84" s="214">
        <v>82</v>
      </c>
      <c r="C84" s="214" t="str">
        <f t="shared" si="2"/>
        <v/>
      </c>
      <c r="D84" s="214"/>
    </row>
    <row r="85" spans="1:4">
      <c r="A85" s="214">
        <v>83</v>
      </c>
      <c r="C85" s="214" t="str">
        <f t="shared" si="2"/>
        <v/>
      </c>
      <c r="D85" s="214"/>
    </row>
    <row r="86" spans="1:4">
      <c r="A86" s="214">
        <v>84</v>
      </c>
      <c r="C86" s="214" t="str">
        <f t="shared" si="2"/>
        <v/>
      </c>
      <c r="D86" s="214"/>
    </row>
    <row r="87" spans="1:4">
      <c r="A87" s="214">
        <v>85</v>
      </c>
      <c r="C87" s="214" t="str">
        <f t="shared" si="2"/>
        <v/>
      </c>
      <c r="D87" s="214"/>
    </row>
    <row r="88" spans="1:4">
      <c r="A88" s="214">
        <v>86</v>
      </c>
      <c r="C88" s="214" t="str">
        <f t="shared" si="2"/>
        <v/>
      </c>
      <c r="D88" s="214"/>
    </row>
    <row r="89" spans="1:4">
      <c r="A89" s="214">
        <v>87</v>
      </c>
      <c r="C89" s="214" t="str">
        <f t="shared" si="2"/>
        <v/>
      </c>
      <c r="D89" s="214"/>
    </row>
    <row r="90" spans="1:4">
      <c r="A90" s="214">
        <v>88</v>
      </c>
      <c r="C90" s="214" t="str">
        <f t="shared" si="2"/>
        <v/>
      </c>
      <c r="D90" s="214"/>
    </row>
    <row r="91" spans="1:4">
      <c r="A91" s="214">
        <v>89</v>
      </c>
      <c r="C91" s="214" t="str">
        <f t="shared" si="2"/>
        <v/>
      </c>
      <c r="D91" s="214"/>
    </row>
    <row r="92" spans="1:4">
      <c r="A92" s="214">
        <v>90</v>
      </c>
      <c r="C92" s="214" t="str">
        <f t="shared" si="2"/>
        <v/>
      </c>
      <c r="D92" s="214"/>
    </row>
    <row r="93" spans="1:4">
      <c r="A93" s="214">
        <v>91</v>
      </c>
      <c r="C93" s="214" t="str">
        <f t="shared" si="2"/>
        <v/>
      </c>
      <c r="D93" s="214"/>
    </row>
    <row r="94" spans="1:4">
      <c r="A94" s="214">
        <v>92</v>
      </c>
      <c r="C94" s="214" t="str">
        <f t="shared" si="2"/>
        <v/>
      </c>
      <c r="D94" s="214"/>
    </row>
    <row r="95" spans="1:4">
      <c r="A95" s="214">
        <v>93</v>
      </c>
      <c r="C95" s="214" t="str">
        <f t="shared" si="2"/>
        <v/>
      </c>
      <c r="D95" s="214"/>
    </row>
    <row r="96" spans="1:4">
      <c r="A96" s="214">
        <v>94</v>
      </c>
      <c r="C96" s="214" t="str">
        <f t="shared" si="2"/>
        <v/>
      </c>
      <c r="D96" s="214"/>
    </row>
    <row r="97" spans="1:4">
      <c r="A97" s="214">
        <v>95</v>
      </c>
      <c r="C97" s="214" t="str">
        <f t="shared" si="2"/>
        <v/>
      </c>
      <c r="D97" s="214"/>
    </row>
    <row r="98" spans="1:4">
      <c r="A98" s="214">
        <v>96</v>
      </c>
      <c r="C98" s="214" t="str">
        <f t="shared" si="2"/>
        <v/>
      </c>
      <c r="D98" s="214"/>
    </row>
    <row r="99" spans="1:4">
      <c r="A99" s="214">
        <v>97</v>
      </c>
      <c r="C99" s="214" t="str">
        <f t="shared" si="2"/>
        <v/>
      </c>
      <c r="D99" s="214"/>
    </row>
    <row r="100" spans="1:4">
      <c r="A100" s="214">
        <v>98</v>
      </c>
      <c r="C100" s="214" t="str">
        <f t="shared" si="2"/>
        <v/>
      </c>
      <c r="D100" s="214"/>
    </row>
    <row r="101" spans="1:4">
      <c r="A101" s="214">
        <v>99</v>
      </c>
      <c r="C101" s="214" t="str">
        <f t="shared" si="2"/>
        <v/>
      </c>
      <c r="D101" s="214"/>
    </row>
    <row r="102" spans="1:4">
      <c r="A102" s="214">
        <v>100</v>
      </c>
      <c r="C102" s="214" t="str">
        <f t="shared" si="2"/>
        <v/>
      </c>
      <c r="D102" s="214"/>
    </row>
  </sheetData>
  <phoneticPr fontId="29" type="noConversion"/>
  <conditionalFormatting sqref="X1">
    <cfRule type="cellIs" dxfId="9" priority="1" operator="equal">
      <formula>"否"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 enableFormatConditionsCalculation="0"/>
  <dimension ref="A1:U33"/>
  <sheetViews>
    <sheetView workbookViewId="0">
      <pane xSplit="4" ySplit="2" topLeftCell="E3" activePane="bottomRight" state="frozen"/>
      <selection pane="topRight"/>
      <selection pane="bottomLeft"/>
      <selection pane="bottomRight" activeCell="B3" sqref="B3:B11"/>
    </sheetView>
  </sheetViews>
  <sheetFormatPr defaultColWidth="9.125" defaultRowHeight="14.25"/>
  <cols>
    <col min="1" max="1" width="7.5" style="145" customWidth="1"/>
    <col min="2" max="2" width="6.5" style="145" customWidth="1"/>
    <col min="3" max="3" width="5.5" style="145" customWidth="1"/>
    <col min="4" max="4" width="17.125" style="145" customWidth="1"/>
    <col min="5" max="5" width="10.5" style="145" customWidth="1"/>
    <col min="6" max="6" width="6.5" style="145" customWidth="1"/>
    <col min="7" max="7" width="10.5" style="145" customWidth="1"/>
    <col min="8" max="9" width="17.125" style="152" customWidth="1"/>
    <col min="10" max="10" width="12.625" style="145" customWidth="1"/>
    <col min="11" max="11" width="7.5" style="145" customWidth="1"/>
    <col min="12" max="12" width="6.5" style="145" customWidth="1"/>
    <col min="13" max="13" width="5.5" style="145" customWidth="1"/>
    <col min="14" max="15" width="6.875" style="145" customWidth="1"/>
    <col min="16" max="16" width="7.5" style="145" customWidth="1"/>
    <col min="17" max="17" width="11.625" style="145" customWidth="1"/>
    <col min="18" max="18" width="27.625" style="145" customWidth="1"/>
    <col min="19" max="19" width="22.625" style="145" customWidth="1"/>
    <col min="20" max="20" width="48.375" style="145" customWidth="1"/>
    <col min="21" max="21" width="20.875" style="145" customWidth="1"/>
    <col min="22" max="16384" width="9.125" style="145"/>
  </cols>
  <sheetData>
    <row r="1" spans="1:21">
      <c r="A1" s="144" t="s">
        <v>619</v>
      </c>
      <c r="B1" s="144" t="s">
        <v>0</v>
      </c>
      <c r="C1" s="144" t="s">
        <v>620</v>
      </c>
      <c r="D1" s="144" t="s">
        <v>621</v>
      </c>
      <c r="E1" s="144" t="s">
        <v>622</v>
      </c>
      <c r="F1" s="144" t="s">
        <v>623</v>
      </c>
      <c r="G1" s="144" t="s">
        <v>624</v>
      </c>
      <c r="H1" s="144" t="s">
        <v>625</v>
      </c>
      <c r="I1" s="144" t="s">
        <v>626</v>
      </c>
      <c r="J1" s="144" t="s">
        <v>627</v>
      </c>
      <c r="K1" s="144" t="s">
        <v>628</v>
      </c>
      <c r="L1" s="144" t="s">
        <v>629</v>
      </c>
      <c r="M1" s="144" t="s">
        <v>630</v>
      </c>
      <c r="N1" s="144" t="s">
        <v>631</v>
      </c>
      <c r="O1" s="144" t="s">
        <v>632</v>
      </c>
      <c r="P1" s="144" t="s">
        <v>633</v>
      </c>
      <c r="Q1" s="144" t="s">
        <v>634</v>
      </c>
      <c r="R1" s="144" t="s">
        <v>635</v>
      </c>
      <c r="S1" s="144" t="s">
        <v>636</v>
      </c>
      <c r="T1" s="144" t="s">
        <v>637</v>
      </c>
      <c r="U1" s="144" t="s">
        <v>13</v>
      </c>
    </row>
    <row r="2" spans="1:21">
      <c r="A2" s="146" t="s">
        <v>638</v>
      </c>
      <c r="B2" s="146" t="s">
        <v>639</v>
      </c>
      <c r="C2" s="146" t="s">
        <v>1</v>
      </c>
      <c r="D2" s="146" t="s">
        <v>2</v>
      </c>
      <c r="E2" s="146" t="s">
        <v>640</v>
      </c>
      <c r="F2" s="146" t="s">
        <v>641</v>
      </c>
      <c r="G2" s="146" t="s">
        <v>642</v>
      </c>
      <c r="H2" s="147" t="s">
        <v>643</v>
      </c>
      <c r="I2" s="147" t="s">
        <v>644</v>
      </c>
      <c r="J2" s="146" t="s">
        <v>645</v>
      </c>
      <c r="K2" s="146" t="s">
        <v>646</v>
      </c>
      <c r="L2" s="146" t="s">
        <v>647</v>
      </c>
      <c r="M2" s="146" t="s">
        <v>648</v>
      </c>
      <c r="N2" s="146" t="s">
        <v>649</v>
      </c>
      <c r="O2" s="146" t="s">
        <v>650</v>
      </c>
      <c r="P2" s="146" t="s">
        <v>651</v>
      </c>
      <c r="Q2" s="146" t="s">
        <v>652</v>
      </c>
      <c r="R2" s="146" t="s">
        <v>653</v>
      </c>
      <c r="S2" s="146" t="s">
        <v>654</v>
      </c>
      <c r="T2" s="146" t="s">
        <v>655</v>
      </c>
      <c r="U2" s="146" t="s">
        <v>656</v>
      </c>
    </row>
    <row r="3" spans="1:21">
      <c r="A3" s="148">
        <v>1</v>
      </c>
      <c r="B3" s="148">
        <v>60001</v>
      </c>
      <c r="C3" s="148">
        <v>6</v>
      </c>
      <c r="D3" s="148" t="s">
        <v>657</v>
      </c>
      <c r="E3" s="148" t="s">
        <v>658</v>
      </c>
      <c r="F3" s="148" t="b">
        <v>0</v>
      </c>
      <c r="G3" s="148" t="b">
        <v>0</v>
      </c>
      <c r="H3" s="149" t="s">
        <v>659</v>
      </c>
      <c r="I3" s="149" t="s">
        <v>659</v>
      </c>
      <c r="J3" s="148">
        <v>1</v>
      </c>
      <c r="K3" s="148">
        <v>0</v>
      </c>
      <c r="L3" s="148">
        <v>5</v>
      </c>
      <c r="M3" s="148">
        <v>1</v>
      </c>
      <c r="N3" s="148">
        <v>4</v>
      </c>
      <c r="O3" s="148">
        <v>0</v>
      </c>
      <c r="P3" s="148" t="b">
        <v>1</v>
      </c>
      <c r="Q3" s="148" t="s">
        <v>660</v>
      </c>
      <c r="R3" s="148" t="s">
        <v>661</v>
      </c>
      <c r="S3" s="148" t="s">
        <v>662</v>
      </c>
      <c r="T3" s="148" t="s">
        <v>663</v>
      </c>
      <c r="U3" s="148" t="str">
        <f>"&lt;PropertyItem&gt;"&amp;CHAR(10)&amp;"&lt;Number&gt;"&amp;A3&amp;"&lt;/Number&gt;"&amp;CHAR(10)&amp;"&lt;Id&gt;"&amp;B3&amp;"&lt;/Id&gt;"&amp;CHAR(10)&amp;"&lt;Type&gt;"&amp;C3&amp;"&lt;/Type&gt;"&amp;CHAR(10)&amp;"&lt;Name&gt;"&amp;D3&amp;"&lt;/Name&gt;"&amp;CHAR(10)&amp;"&lt;Tag&gt;"&amp;E3&amp;"&lt;/Tag&gt;"&amp;CHAR(10)&amp;"&lt;IsNew&gt;"&amp;F3&amp;"&lt;/IsNew&gt;"&amp;CHAR(10)&amp;"&lt;IsCampain&gt;"&amp;G3&amp;"&lt;/IsCampain&gt;"&amp;CHAR(10)&amp;"&lt;StartTime&gt;"&amp;TEXT(H3,"yyyy-MM-dd HH:mm")&amp;"&lt;/StartTime&gt;"&amp;CHAR(10)&amp;"&lt;EndTime&gt;"&amp;TEXT(I3,"yyyy-MM-dd HH:mm")&amp;"&lt;/EndTime&gt;"&amp;CHAR(10)&amp;"&lt;UnlockLevel&gt;"&amp;J3&amp;"&lt;/UnlockLevel&gt;"&amp;CHAR(10)&amp;"&lt;Rarity&gt;"&amp;K3&amp;"&lt;/Rarity&gt;"&amp;CHAR(10)&amp;"&lt;Price&gt;"&amp;L3&amp;"&lt;/Price&gt;"&amp;CHAR(10)&amp;"&lt;Sale&gt;"&amp;M3&amp;"&lt;/Sale&gt;"&amp;CHAR(10)&amp;"&lt;Hp&gt;"&amp;N3&amp;"&lt;/Hp&gt;"&amp;CHAR(10)&amp;"&lt;Exp&gt;"&amp;O3&amp;"&lt;/Exp&gt;"&amp;CHAR(10)&amp;"&lt;IsShow&gt;"&amp;P3&amp;"&lt;/IsShow&gt;"&amp;CHAR(10)&amp;"&lt;AcquireWay&gt;"&amp;Q3&amp;"&lt;/AcquireWay&gt;"&amp;CHAR(10)&amp;"&lt;DefaultIcon&gt;"&amp;R3&amp;"&lt;/DefaultIcon&gt;"&amp;CHAR(10)&amp;"&lt;HighLightIcon&gt;"&amp;S3&amp;"&lt;/HighLightIcon&gt;"&amp;CHAR(10)&amp;"&lt;ReactionAnim&gt;"&amp;T3&amp;"&lt;/ReactionAnim&gt;"&amp;CHAR(10)&amp;"&lt;/PropertyItem&gt;"</f>
        <v>&lt;PropertyItem&gt;&lt;Number&gt;1&lt;/Number&gt;&lt;Id&gt;60001&lt;/Id&gt;&lt;Type&gt;6&lt;/Type&gt;&lt;Name&gt;bread&lt;/Name&gt;&lt;Tag&gt;mainFood&lt;/Tag&gt;&lt;IsNew&gt;FALSE&lt;/IsNew&gt;&lt;IsCampain&gt;FALSE&lt;/IsCampain&gt;&lt;StartTime&gt;null&lt;/StartTime&gt;&lt;EndTime&gt;null&lt;/EndTime&gt;&lt;UnlockLevel&gt;1&lt;/UnlockLevel&gt;&lt;Rarity&gt;0&lt;/Rarity&gt;&lt;Price&gt;5&lt;/Price&gt;&lt;Sale&gt;1&lt;/Sale&gt;&lt;Hp&gt;4&lt;/Hp&gt;&lt;Exp&gt;0&lt;/Exp&gt;&lt;IsShow&gt;TRUE&lt;/IsShow&gt;&lt;AcquireWay&gt;Coin&lt;/AcquireWay&gt;&lt;DefaultIcon&gt;food_bread_small&lt;/DefaultIcon&gt;&lt;HighLightIcon&gt;food_bread&lt;/HighLightIcon&gt;&lt;ReactionAnim&gt;NINJI:1;SANSA:1;PURPIE:1;DONNY:1;YOYO:1;NUO:1&lt;/ReactionAnim&gt;&lt;/PropertyItem&gt;</v>
      </c>
    </row>
    <row r="4" spans="1:21">
      <c r="A4" s="148">
        <f>IF(ISNUMBER(A3),A3+1,1)</f>
        <v>2</v>
      </c>
      <c r="B4" s="148">
        <v>60002</v>
      </c>
      <c r="C4" s="148">
        <v>6</v>
      </c>
      <c r="D4" s="148" t="s">
        <v>664</v>
      </c>
      <c r="E4" s="148" t="s">
        <v>665</v>
      </c>
      <c r="F4" s="148" t="b">
        <v>0</v>
      </c>
      <c r="G4" s="148" t="b">
        <v>0</v>
      </c>
      <c r="H4" s="149" t="s">
        <v>659</v>
      </c>
      <c r="I4" s="149" t="s">
        <v>659</v>
      </c>
      <c r="J4" s="148">
        <v>1</v>
      </c>
      <c r="K4" s="148">
        <v>0</v>
      </c>
      <c r="L4" s="148">
        <v>10</v>
      </c>
      <c r="M4" s="148">
        <v>1</v>
      </c>
      <c r="N4" s="148">
        <v>8</v>
      </c>
      <c r="O4" s="148">
        <v>0</v>
      </c>
      <c r="P4" s="148" t="b">
        <v>1</v>
      </c>
      <c r="Q4" s="148" t="s">
        <v>660</v>
      </c>
      <c r="R4" s="148" t="s">
        <v>666</v>
      </c>
      <c r="S4" s="148" t="s">
        <v>667</v>
      </c>
      <c r="T4" s="148" t="s">
        <v>668</v>
      </c>
      <c r="U4" s="148" t="str">
        <f t="shared" ref="U4:U32" si="0">"&lt;PropertyItem&gt;"&amp;CHAR(10)&amp;"&lt;Number&gt;"&amp;A4&amp;"&lt;/Number&gt;"&amp;CHAR(10)&amp;"&lt;Id&gt;"&amp;B4&amp;"&lt;/Id&gt;"&amp;CHAR(10)&amp;"&lt;Type&gt;"&amp;C4&amp;"&lt;/Type&gt;"&amp;CHAR(10)&amp;"&lt;Name&gt;"&amp;D4&amp;"&lt;/Name&gt;"&amp;CHAR(10)&amp;"&lt;Tag&gt;"&amp;E4&amp;"&lt;/Tag&gt;"&amp;CHAR(10)&amp;"&lt;IsNew&gt;"&amp;F4&amp;"&lt;/IsNew&gt;"&amp;CHAR(10)&amp;"&lt;IsCampain&gt;"&amp;G4&amp;"&lt;/IsCampain&gt;"&amp;CHAR(10)&amp;"&lt;StartTime&gt;"&amp;TEXT(H4,"yyyy-MM-dd HH:mm")&amp;"&lt;/StartTime&gt;"&amp;CHAR(10)&amp;"&lt;EndTime&gt;"&amp;TEXT(I4,"yyyy-MM-dd HH:mm")&amp;"&lt;/EndTime&gt;"&amp;CHAR(10)&amp;"&lt;UnlockLevel&gt;"&amp;J4&amp;"&lt;/UnlockLevel&gt;"&amp;CHAR(10)&amp;"&lt;Rarity&gt;"&amp;K4&amp;"&lt;/Rarity&gt;"&amp;CHAR(10)&amp;"&lt;Price&gt;"&amp;L4&amp;"&lt;/Price&gt;"&amp;CHAR(10)&amp;"&lt;Sale&gt;"&amp;M4&amp;"&lt;/Sale&gt;"&amp;CHAR(10)&amp;"&lt;Hp&gt;"&amp;N4&amp;"&lt;/Hp&gt;"&amp;CHAR(10)&amp;"&lt;Exp&gt;"&amp;O4&amp;"&lt;/Exp&gt;"&amp;CHAR(10)&amp;"&lt;IsShow&gt;"&amp;P4&amp;"&lt;/IsShow&gt;"&amp;CHAR(10)&amp;"&lt;AcquireWay&gt;"&amp;Q4&amp;"&lt;/AcquireWay&gt;"&amp;CHAR(10)&amp;"&lt;DefaultIcon&gt;"&amp;R4&amp;"&lt;/DefaultIcon&gt;"&amp;CHAR(10)&amp;"&lt;HighLightIcon&gt;"&amp;S4&amp;"&lt;/HighLightIcon&gt;"&amp;CHAR(10)&amp;"&lt;ReactionAnim&gt;"&amp;T4&amp;"&lt;/ReactionAnim&gt;"&amp;CHAR(10)&amp;"&lt;/PropertyItem&gt;"</f>
        <v>&lt;PropertyItem&gt;&lt;Number&gt;2&lt;/Number&gt;&lt;Id&gt;60002&lt;/Id&gt;&lt;Type&gt;6&lt;/Type&gt;&lt;Name&gt;milk&lt;/Name&gt;&lt;Tag&gt;drink&lt;/Tag&gt;&lt;IsNew&gt;FALSE&lt;/IsNew&gt;&lt;IsCampain&gt;FALSE&lt;/IsCampain&gt;&lt;StartTime&gt;null&lt;/StartTime&gt;&lt;EndTime&gt;null&lt;/EndTime&gt;&lt;UnlockLevel&gt;1&lt;/UnlockLevel&gt;&lt;Rarity&gt;0&lt;/Rarity&gt;&lt;Price&gt;10&lt;/Price&gt;&lt;Sale&gt;1&lt;/Sale&gt;&lt;Hp&gt;8&lt;/Hp&gt;&lt;Exp&gt;0&lt;/Exp&gt;&lt;IsShow&gt;TRUE&lt;/IsShow&gt;&lt;AcquireWay&gt;Coin&lt;/AcquireWay&gt;&lt;DefaultIcon&gt;food_milk_small&lt;/DefaultIcon&gt;&lt;HighLightIcon&gt;food_milk&lt;/HighLightIcon&gt;&lt;ReactionAnim&gt;NINJI:2;SANSA:1;PURPIE:2;DONNY:1;YOYO:1;NUO:3&lt;/ReactionAnim&gt;&lt;/PropertyItem&gt;</v>
      </c>
    </row>
    <row r="5" spans="1:21">
      <c r="A5" s="148">
        <f t="shared" ref="A5:A32" si="1">IF(ISNUMBER(A4),A4+1,1)</f>
        <v>3</v>
      </c>
      <c r="B5" s="148">
        <v>60003</v>
      </c>
      <c r="C5" s="148">
        <v>6</v>
      </c>
      <c r="D5" s="148" t="s">
        <v>669</v>
      </c>
      <c r="E5" s="148" t="s">
        <v>658</v>
      </c>
      <c r="F5" s="148" t="b">
        <v>0</v>
      </c>
      <c r="G5" s="148" t="b">
        <v>0</v>
      </c>
      <c r="H5" s="149" t="s">
        <v>659</v>
      </c>
      <c r="I5" s="149" t="s">
        <v>659</v>
      </c>
      <c r="J5" s="148">
        <v>1</v>
      </c>
      <c r="K5" s="148">
        <v>0</v>
      </c>
      <c r="L5" s="148">
        <v>20</v>
      </c>
      <c r="M5" s="148">
        <v>1</v>
      </c>
      <c r="N5" s="148">
        <v>16</v>
      </c>
      <c r="O5" s="148">
        <v>1</v>
      </c>
      <c r="P5" s="148" t="b">
        <v>1</v>
      </c>
      <c r="Q5" s="148" t="s">
        <v>660</v>
      </c>
      <c r="R5" s="148" t="s">
        <v>670</v>
      </c>
      <c r="S5" s="148" t="s">
        <v>671</v>
      </c>
      <c r="T5" s="148" t="s">
        <v>672</v>
      </c>
      <c r="U5" s="148" t="str">
        <f t="shared" si="0"/>
        <v>&lt;PropertyItem&gt;&lt;Number&gt;3&lt;/Number&gt;&lt;Id&gt;60003&lt;/Id&gt;&lt;Type&gt;6&lt;/Type&gt;&lt;Name&gt;rice&lt;/Name&gt;&lt;Tag&gt;mainFood&lt;/Tag&gt;&lt;IsNew&gt;FALSE&lt;/IsNew&gt;&lt;IsCampain&gt;FALSE&lt;/IsCampain&gt;&lt;StartTime&gt;null&lt;/StartTime&gt;&lt;EndTime&gt;null&lt;/EndTime&gt;&lt;UnlockLevel&gt;1&lt;/UnlockLevel&gt;&lt;Rarity&gt;0&lt;/Rarity&gt;&lt;Price&gt;20&lt;/Price&gt;&lt;Sale&gt;1&lt;/Sale&gt;&lt;Hp&gt;16&lt;/Hp&gt;&lt;Exp&gt;1&lt;/Exp&gt;&lt;IsShow&gt;TRUE&lt;/IsShow&gt;&lt;AcquireWay&gt;Coin&lt;/AcquireWay&gt;&lt;DefaultIcon&gt;food_rice_small&lt;/DefaultIcon&gt;&lt;HighLightIcon&gt;food_rice&lt;/HighLightIcon&gt;&lt;ReactionAnim&gt;NINJI:1;SANSA:1;PURPIE:1;DONNY:1;YOYO:2;NUO:1&lt;/ReactionAnim&gt;&lt;/PropertyItem&gt;</v>
      </c>
    </row>
    <row r="6" spans="1:21">
      <c r="A6" s="148">
        <f t="shared" si="1"/>
        <v>4</v>
      </c>
      <c r="B6" s="148">
        <v>60004</v>
      </c>
      <c r="C6" s="148">
        <v>6</v>
      </c>
      <c r="D6" s="148" t="s">
        <v>673</v>
      </c>
      <c r="E6" s="148" t="s">
        <v>674</v>
      </c>
      <c r="F6" s="148" t="b">
        <v>0</v>
      </c>
      <c r="G6" s="148" t="b">
        <v>0</v>
      </c>
      <c r="H6" s="149" t="s">
        <v>659</v>
      </c>
      <c r="I6" s="149" t="s">
        <v>659</v>
      </c>
      <c r="J6" s="148">
        <v>3</v>
      </c>
      <c r="K6" s="148">
        <v>5</v>
      </c>
      <c r="L6" s="148">
        <v>20</v>
      </c>
      <c r="M6" s="148">
        <v>1</v>
      </c>
      <c r="N6" s="148">
        <v>20</v>
      </c>
      <c r="O6" s="148">
        <v>0</v>
      </c>
      <c r="P6" s="148" t="b">
        <v>1</v>
      </c>
      <c r="Q6" s="148" t="s">
        <v>660</v>
      </c>
      <c r="R6" s="148" t="s">
        <v>675</v>
      </c>
      <c r="S6" s="148" t="s">
        <v>676</v>
      </c>
      <c r="T6" s="148" t="s">
        <v>677</v>
      </c>
      <c r="U6" s="148" t="str">
        <f t="shared" si="0"/>
        <v>&lt;PropertyItem&gt;&lt;Number&gt;4&lt;/Number&gt;&lt;Id&gt;60004&lt;/Id&gt;&lt;Type&gt;6&lt;/Type&gt;&lt;Name&gt;donut&lt;/Name&gt;&lt;Tag&gt;snack&lt;/Tag&gt;&lt;IsNew&gt;FALSE&lt;/IsNew&gt;&lt;IsCampain&gt;FALSE&lt;/IsCampain&gt;&lt;StartTime&gt;null&lt;/StartTime&gt;&lt;EndTime&gt;null&lt;/EndTime&gt;&lt;UnlockLevel&gt;3&lt;/UnlockLevel&gt;&lt;Rarity&gt;5&lt;/Rarity&gt;&lt;Price&gt;20&lt;/Price&gt;&lt;Sale&gt;1&lt;/Sale&gt;&lt;Hp&gt;20&lt;/Hp&gt;&lt;Exp&gt;0&lt;/Exp&gt;&lt;IsShow&gt;TRUE&lt;/IsShow&gt;&lt;AcquireWay&gt;Coin&lt;/AcquireWay&gt;&lt;DefaultIcon&gt;food_donut_small&lt;/DefaultIcon&gt;&lt;HighLightIcon&gt;food_donut&lt;/HighLightIcon&gt;&lt;ReactionAnim&gt;NINJI:3;SANSA:3;PURPIE:1;DONNY:3;YOYO:1;NUO:1&lt;/ReactionAnim&gt;&lt;/PropertyItem&gt;</v>
      </c>
    </row>
    <row r="7" spans="1:21">
      <c r="A7" s="148">
        <f t="shared" si="1"/>
        <v>5</v>
      </c>
      <c r="B7" s="148">
        <v>60005</v>
      </c>
      <c r="C7" s="148">
        <v>6</v>
      </c>
      <c r="D7" s="148" t="s">
        <v>678</v>
      </c>
      <c r="E7" s="148" t="s">
        <v>674</v>
      </c>
      <c r="F7" s="148" t="b">
        <v>0</v>
      </c>
      <c r="G7" s="148" t="b">
        <v>0</v>
      </c>
      <c r="H7" s="149" t="s">
        <v>659</v>
      </c>
      <c r="I7" s="149" t="s">
        <v>659</v>
      </c>
      <c r="J7" s="148">
        <v>5</v>
      </c>
      <c r="K7" s="148">
        <v>10</v>
      </c>
      <c r="L7" s="148">
        <v>30</v>
      </c>
      <c r="M7" s="148">
        <v>1</v>
      </c>
      <c r="N7" s="148">
        <v>25</v>
      </c>
      <c r="O7" s="148">
        <v>2</v>
      </c>
      <c r="P7" s="148" t="b">
        <v>1</v>
      </c>
      <c r="Q7" s="148" t="s">
        <v>660</v>
      </c>
      <c r="R7" s="148" t="s">
        <v>679</v>
      </c>
      <c r="S7" s="148" t="s">
        <v>680</v>
      </c>
      <c r="T7" s="148" t="s">
        <v>681</v>
      </c>
      <c r="U7" s="148" t="str">
        <f t="shared" si="0"/>
        <v>&lt;PropertyItem&gt;&lt;Number&gt;5&lt;/Number&gt;&lt;Id&gt;60005&lt;/Id&gt;&lt;Type&gt;6&lt;/Type&gt;&lt;Name&gt;salad&lt;/Name&gt;&lt;Tag&gt;snack&lt;/Tag&gt;&lt;IsNew&gt;FALSE&lt;/IsNew&gt;&lt;IsCampain&gt;FALSE&lt;/IsCampain&gt;&lt;StartTime&gt;null&lt;/StartTime&gt;&lt;EndTime&gt;null&lt;/EndTime&gt;&lt;UnlockLevel&gt;5&lt;/UnlockLevel&gt;&lt;Rarity&gt;10&lt;/Rarity&gt;&lt;Price&gt;30&lt;/Price&gt;&lt;Sale&gt;1&lt;/Sale&gt;&lt;Hp&gt;25&lt;/Hp&gt;&lt;Exp&gt;2&lt;/Exp&gt;&lt;IsShow&gt;TRUE&lt;/IsShow&gt;&lt;AcquireWay&gt;Coin&lt;/AcquireWay&gt;&lt;DefaultIcon&gt;food_salad_small&lt;/DefaultIcon&gt;&lt;HighLightIcon&gt;food_salad&lt;/HighLightIcon&gt;&lt;ReactionAnim&gt;NINJI:1;SANSA:2;PURPIE:1;DONNY:1;YOYO:1;NUO:1&lt;/ReactionAnim&gt;&lt;/PropertyItem&gt;</v>
      </c>
    </row>
    <row r="8" spans="1:21">
      <c r="A8" s="148">
        <f t="shared" si="1"/>
        <v>6</v>
      </c>
      <c r="B8" s="148">
        <v>60006</v>
      </c>
      <c r="C8" s="148">
        <v>6</v>
      </c>
      <c r="D8" s="148" t="s">
        <v>682</v>
      </c>
      <c r="E8" s="148" t="s">
        <v>674</v>
      </c>
      <c r="F8" s="148" t="b">
        <v>0</v>
      </c>
      <c r="G8" s="148" t="b">
        <v>0</v>
      </c>
      <c r="H8" s="149" t="s">
        <v>659</v>
      </c>
      <c r="I8" s="149" t="s">
        <v>659</v>
      </c>
      <c r="J8" s="148">
        <v>8</v>
      </c>
      <c r="K8" s="148">
        <v>20</v>
      </c>
      <c r="L8" s="148">
        <v>40</v>
      </c>
      <c r="M8" s="148">
        <v>1</v>
      </c>
      <c r="N8" s="148">
        <v>34</v>
      </c>
      <c r="O8" s="148">
        <v>5</v>
      </c>
      <c r="P8" s="148" t="b">
        <v>1</v>
      </c>
      <c r="Q8" s="148" t="s">
        <v>660</v>
      </c>
      <c r="R8" s="148" t="s">
        <v>683</v>
      </c>
      <c r="S8" s="148" t="s">
        <v>684</v>
      </c>
      <c r="T8" s="148" t="s">
        <v>685</v>
      </c>
      <c r="U8" s="148" t="str">
        <f t="shared" si="0"/>
        <v>&lt;PropertyItem&gt;&lt;Number&gt;6&lt;/Number&gt;&lt;Id&gt;60006&lt;/Id&gt;&lt;Type&gt;6&lt;/Type&gt;&lt;Name&gt;chocolate&lt;/Name&gt;&lt;Tag&gt;snack&lt;/Tag&gt;&lt;IsNew&gt;FALSE&lt;/IsNew&gt;&lt;IsCampain&gt;FALSE&lt;/IsCampain&gt;&lt;StartTime&gt;null&lt;/StartTime&gt;&lt;EndTime&gt;null&lt;/EndTime&gt;&lt;UnlockLevel&gt;8&lt;/UnlockLevel&gt;&lt;Rarity&gt;20&lt;/Rarity&gt;&lt;Price&gt;40&lt;/Price&gt;&lt;Sale&gt;1&lt;/Sale&gt;&lt;Hp&gt;34&lt;/Hp&gt;&lt;Exp&gt;5&lt;/Exp&gt;&lt;IsShow&gt;TRUE&lt;/IsShow&gt;&lt;AcquireWay&gt;Coin&lt;/AcquireWay&gt;&lt;DefaultIcon&gt;food_chocolate_small&lt;/DefaultIcon&gt;&lt;HighLightIcon&gt;food_chocolate&lt;/HighLightIcon&gt;&lt;ReactionAnim&gt;NINJI:1;SANSA:1;PURPIE:2;DONNY:3;YOYO:2;NUO:3&lt;/ReactionAnim&gt;&lt;/PropertyItem&gt;</v>
      </c>
    </row>
    <row r="9" spans="1:21">
      <c r="A9" s="148">
        <f t="shared" si="1"/>
        <v>7</v>
      </c>
      <c r="B9" s="148">
        <v>69001</v>
      </c>
      <c r="C9" s="148">
        <v>6</v>
      </c>
      <c r="D9" s="148" t="s">
        <v>686</v>
      </c>
      <c r="E9" s="148" t="s">
        <v>658</v>
      </c>
      <c r="F9" s="148" t="b">
        <v>0</v>
      </c>
      <c r="G9" s="148" t="b">
        <v>1</v>
      </c>
      <c r="H9" s="149">
        <v>43719</v>
      </c>
      <c r="I9" s="149">
        <v>43732.999305555597</v>
      </c>
      <c r="J9" s="148">
        <v>1</v>
      </c>
      <c r="K9" s="148">
        <v>0</v>
      </c>
      <c r="L9" s="148">
        <v>20</v>
      </c>
      <c r="M9" s="148">
        <v>1</v>
      </c>
      <c r="N9" s="148">
        <v>25</v>
      </c>
      <c r="O9" s="148">
        <v>2</v>
      </c>
      <c r="P9" s="148" t="b">
        <v>1</v>
      </c>
      <c r="Q9" s="148" t="s">
        <v>660</v>
      </c>
      <c r="R9" s="148" t="s">
        <v>687</v>
      </c>
      <c r="S9" s="148" t="s">
        <v>688</v>
      </c>
      <c r="T9" s="148" t="s">
        <v>689</v>
      </c>
      <c r="U9" s="148" t="str">
        <f t="shared" si="0"/>
        <v>&lt;PropertyItem&gt;&lt;Number&gt;7&lt;/Number&gt;&lt;Id&gt;69001&lt;/Id&gt;&lt;Type&gt;6&lt;/Type&gt;&lt;Name&gt;pork mooncake&lt;/Name&gt;&lt;Tag&gt;mainFood&lt;/Tag&gt;&lt;IsNew&gt;FALSE&lt;/IsNew&gt;&lt;IsCampain&gt;TRUE&lt;/IsCampain&gt;&lt;StartTime&gt;2019-09-11 00:00&lt;/StartTime&gt;&lt;EndTime&gt;2019-09-24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moomcake_small&lt;/DefaultIcon&gt;&lt;HighLightIcon&gt;moomcake01&lt;/HighLightIcon&gt;&lt;ReactionAnim&gt;NINJI:3;SANSA:1;PURPIE:3;DONNY:1;YOYO:1;NUO:2&lt;/ReactionAnim&gt;&lt;/PropertyItem&gt;</v>
      </c>
    </row>
    <row r="10" spans="1:21">
      <c r="A10" s="148">
        <f t="shared" si="1"/>
        <v>8</v>
      </c>
      <c r="B10" s="148">
        <v>69002</v>
      </c>
      <c r="C10" s="148">
        <v>6</v>
      </c>
      <c r="D10" s="148" t="s">
        <v>690</v>
      </c>
      <c r="E10" s="148" t="s">
        <v>658</v>
      </c>
      <c r="F10" s="148" t="b">
        <v>0</v>
      </c>
      <c r="G10" s="148" t="b">
        <v>1</v>
      </c>
      <c r="H10" s="149">
        <v>43719</v>
      </c>
      <c r="I10" s="149">
        <v>43732.999305555597</v>
      </c>
      <c r="J10" s="148">
        <v>1</v>
      </c>
      <c r="K10" s="148">
        <v>0</v>
      </c>
      <c r="L10" s="148">
        <v>20</v>
      </c>
      <c r="M10" s="148">
        <v>1</v>
      </c>
      <c r="N10" s="148">
        <v>25</v>
      </c>
      <c r="O10" s="148">
        <v>2</v>
      </c>
      <c r="P10" s="148" t="b">
        <v>1</v>
      </c>
      <c r="Q10" s="148" t="s">
        <v>660</v>
      </c>
      <c r="R10" s="148" t="s">
        <v>691</v>
      </c>
      <c r="S10" s="148" t="s">
        <v>692</v>
      </c>
      <c r="T10" s="148" t="s">
        <v>693</v>
      </c>
      <c r="U10" s="148" t="str">
        <f t="shared" si="0"/>
        <v>&lt;PropertyItem&gt;&lt;Number&gt;8&lt;/Number&gt;&lt;Id&gt;69002&lt;/Id&gt;&lt;Type&gt;6&lt;/Type&gt;&lt;Name&gt;yolk mooncake&lt;/Name&gt;&lt;Tag&gt;mainFood&lt;/Tag&gt;&lt;IsNew&gt;FALSE&lt;/IsNew&gt;&lt;IsCampain&gt;TRUE&lt;/IsCampain&gt;&lt;StartTime&gt;2019-09-11 00:00&lt;/StartTime&gt;&lt;EndTime&gt;2019-09-24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yolk_small&lt;/DefaultIcon&gt;&lt;HighLightIcon&gt;yolkmcake&lt;/HighLightIcon&gt;&lt;ReactionAnim&gt;NINJI:1;SANSA:2;PURPIE:1;DONNY2;YOYO:3;NUO:1&lt;/ReactionAnim&gt;&lt;/PropertyItem&gt;</v>
      </c>
    </row>
    <row r="11" spans="1:21">
      <c r="A11" s="148">
        <f t="shared" si="1"/>
        <v>9</v>
      </c>
      <c r="B11" s="148">
        <v>69003</v>
      </c>
      <c r="C11" s="148">
        <v>6</v>
      </c>
      <c r="D11" s="148" t="s">
        <v>694</v>
      </c>
      <c r="E11" s="148" t="s">
        <v>658</v>
      </c>
      <c r="F11" s="148" t="b">
        <v>0</v>
      </c>
      <c r="G11" s="148" t="b">
        <v>1</v>
      </c>
      <c r="H11" s="149">
        <v>43719</v>
      </c>
      <c r="I11" s="149">
        <v>43732.999305555597</v>
      </c>
      <c r="J11" s="148">
        <v>1</v>
      </c>
      <c r="K11" s="148">
        <v>0</v>
      </c>
      <c r="L11" s="148">
        <v>20</v>
      </c>
      <c r="M11" s="148">
        <v>1</v>
      </c>
      <c r="N11" s="148">
        <v>25</v>
      </c>
      <c r="O11" s="148">
        <v>2</v>
      </c>
      <c r="P11" s="148" t="b">
        <v>1</v>
      </c>
      <c r="Q11" s="148" t="s">
        <v>660</v>
      </c>
      <c r="R11" s="148" t="s">
        <v>695</v>
      </c>
      <c r="S11" s="148" t="s">
        <v>696</v>
      </c>
      <c r="T11" s="148" t="s">
        <v>697</v>
      </c>
      <c r="U11" s="148" t="str">
        <f t="shared" si="0"/>
        <v>&lt;PropertyItem&gt;&lt;Number&gt;9&lt;/Number&gt;&lt;Id&gt;69003&lt;/Id&gt;&lt;Type&gt;6&lt;/Type&gt;&lt;Name&gt;kernel mooncake&lt;/Name&gt;&lt;Tag&gt;mainFood&lt;/Tag&gt;&lt;IsNew&gt;FALSE&lt;/IsNew&gt;&lt;IsCampain&gt;TRUE&lt;/IsCampain&gt;&lt;StartTime&gt;2019-09-11 00:00&lt;/StartTime&gt;&lt;EndTime&gt;2019-09-24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taro_small&lt;/DefaultIcon&gt;&lt;HighLightIcon&gt;taro001&lt;/HighLightIcon&gt;&lt;ReactionAnim&gt;NINJI:2;SANSA:1;PURPIE:2;DONNY:1;YOYO:1;NUO:2&lt;/ReactionAnim&gt;&lt;/PropertyItem&gt;</v>
      </c>
    </row>
    <row r="12" spans="1:21">
      <c r="A12" s="148">
        <f t="shared" si="1"/>
        <v>10</v>
      </c>
      <c r="B12" s="148">
        <v>69004</v>
      </c>
      <c r="C12" s="148">
        <v>6</v>
      </c>
      <c r="D12" s="148" t="s">
        <v>698</v>
      </c>
      <c r="E12" s="148" t="s">
        <v>658</v>
      </c>
      <c r="F12" s="148" t="b">
        <v>0</v>
      </c>
      <c r="G12" s="148" t="b">
        <v>0</v>
      </c>
      <c r="H12" s="149" t="s">
        <v>659</v>
      </c>
      <c r="I12" s="149" t="s">
        <v>659</v>
      </c>
      <c r="J12" s="148">
        <v>1</v>
      </c>
      <c r="K12" s="148">
        <v>0</v>
      </c>
      <c r="L12" s="148">
        <v>20</v>
      </c>
      <c r="M12" s="148">
        <v>1</v>
      </c>
      <c r="N12" s="148">
        <v>25</v>
      </c>
      <c r="O12" s="148">
        <v>2</v>
      </c>
      <c r="P12" s="148" t="b">
        <v>1</v>
      </c>
      <c r="Q12" s="148" t="s">
        <v>660</v>
      </c>
      <c r="R12" s="148" t="s">
        <v>699</v>
      </c>
      <c r="S12" s="148" t="s">
        <v>700</v>
      </c>
      <c r="T12" s="148" t="s">
        <v>701</v>
      </c>
      <c r="U12" s="148" t="str">
        <f t="shared" si="0"/>
        <v>&lt;PropertyItem&gt;&lt;Number&gt;10&lt;/Number&gt;&lt;Id&gt;69004&lt;/Id&gt;&lt;Type&gt;6&lt;/Type&gt;&lt;Name&gt;flagjuice&lt;/Name&gt;&lt;Tag&gt;mainFood&lt;/Tag&gt;&lt;IsNew&gt;FALSE&lt;/IsNew&gt;&lt;IsCampain&gt;FALSE&lt;/IsCampain&gt;&lt;StartTime&gt;null&lt;/StartTime&gt;&lt;EndTime&gt;null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food_flagjuice_small&lt;/DefaultIcon&gt;&lt;HighLightIcon&gt;food_flagjuice&lt;/HighLightIcon&gt;&lt;ReactionAnim&gt;NINJI:1;SANSA:2;PURPIE:1;DONNY:1;YOYO:2;NUO:1&lt;/ReactionAnim&gt;&lt;/PropertyItem&gt;</v>
      </c>
    </row>
    <row r="13" spans="1:21">
      <c r="A13" s="148">
        <f t="shared" si="1"/>
        <v>11</v>
      </c>
      <c r="B13" s="148">
        <v>69005</v>
      </c>
      <c r="C13" s="148">
        <v>6</v>
      </c>
      <c r="D13" s="148" t="s">
        <v>702</v>
      </c>
      <c r="E13" s="148" t="s">
        <v>658</v>
      </c>
      <c r="F13" s="148" t="b">
        <v>0</v>
      </c>
      <c r="G13" s="148" t="b">
        <v>1</v>
      </c>
      <c r="H13" s="149">
        <v>43735</v>
      </c>
      <c r="I13" s="149">
        <v>43764.999988425901</v>
      </c>
      <c r="J13" s="148">
        <v>1</v>
      </c>
      <c r="K13" s="148">
        <v>0</v>
      </c>
      <c r="L13" s="148">
        <v>20</v>
      </c>
      <c r="M13" s="148">
        <v>1</v>
      </c>
      <c r="N13" s="148">
        <v>25</v>
      </c>
      <c r="O13" s="148">
        <v>2</v>
      </c>
      <c r="P13" s="148" t="b">
        <v>1</v>
      </c>
      <c r="Q13" s="148" t="s">
        <v>660</v>
      </c>
      <c r="R13" s="148" t="s">
        <v>703</v>
      </c>
      <c r="S13" s="148" t="s">
        <v>704</v>
      </c>
      <c r="T13" s="148" t="s">
        <v>705</v>
      </c>
      <c r="U13" s="148" t="str">
        <f t="shared" si="0"/>
        <v>&lt;PropertyItem&gt;&lt;Number&gt;11&lt;/Number&gt;&lt;Id&gt;69005&lt;/Id&gt;&lt;Type&gt;6&lt;/Type&gt;&lt;Name&gt;bombmuffin&lt;/Name&gt;&lt;Tag&gt;mainFood&lt;/Tag&gt;&lt;IsNew&gt;FALSE&lt;/IsNew&gt;&lt;IsCampain&gt;TRUE&lt;/IsCampain&gt;&lt;StartTime&gt;2019-09-27 00:00&lt;/StartTime&gt;&lt;EndTime&gt;2019-10-26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food_bombmuffin_small&lt;/DefaultIcon&gt;&lt;HighLightIcon&gt;food_bombmuffin&lt;/HighLightIcon&gt;&lt;ReactionAnim&gt;NINJI:2;SANSA:1;PURPIE:1;DONNY:2;YOYO:1;NUO:1&lt;/ReactionAnim&gt;&lt;/PropertyItem&gt;</v>
      </c>
    </row>
    <row r="14" spans="1:21">
      <c r="A14" s="148">
        <f t="shared" si="1"/>
        <v>12</v>
      </c>
      <c r="B14" s="148">
        <v>69006</v>
      </c>
      <c r="C14" s="148">
        <v>6</v>
      </c>
      <c r="D14" s="148" t="s">
        <v>706</v>
      </c>
      <c r="E14" s="148" t="s">
        <v>658</v>
      </c>
      <c r="F14" s="148" t="b">
        <v>0</v>
      </c>
      <c r="G14" s="148" t="b">
        <v>1</v>
      </c>
      <c r="H14" s="149">
        <v>43735</v>
      </c>
      <c r="I14" s="149">
        <v>43764.999988425901</v>
      </c>
      <c r="J14" s="148">
        <v>1</v>
      </c>
      <c r="K14" s="148">
        <v>0</v>
      </c>
      <c r="L14" s="148">
        <v>20</v>
      </c>
      <c r="M14" s="148">
        <v>1</v>
      </c>
      <c r="N14" s="148">
        <v>25</v>
      </c>
      <c r="O14" s="148">
        <v>2</v>
      </c>
      <c r="P14" s="148" t="b">
        <v>1</v>
      </c>
      <c r="Q14" s="148" t="s">
        <v>660</v>
      </c>
      <c r="R14" s="148" t="s">
        <v>707</v>
      </c>
      <c r="S14" s="148" t="s">
        <v>708</v>
      </c>
      <c r="T14" s="148" t="s">
        <v>709</v>
      </c>
      <c r="U14" s="148" t="str">
        <f t="shared" si="0"/>
        <v>&lt;PropertyItem&gt;&lt;Number&gt;12&lt;/Number&gt;&lt;Id&gt;69006&lt;/Id&gt;&lt;Type&gt;6&lt;/Type&gt;&lt;Name&gt;nestcake&lt;/Name&gt;&lt;Tag&gt;mainFood&lt;/Tag&gt;&lt;IsNew&gt;FALSE&lt;/IsNew&gt;&lt;IsCampain&gt;TRUE&lt;/IsCampain&gt;&lt;StartTime&gt;2019-09-27 00:00&lt;/StartTime&gt;&lt;EndTime&gt;2019-10-26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food_nestcake_small&lt;/DefaultIcon&gt;&lt;HighLightIcon&gt;food_nestcake&lt;/HighLightIcon&gt;&lt;ReactionAnim&gt;NINJI:3;SANSA:1;PURPIE:2;DONNY:1;YOYO:1;NUO:3&lt;/ReactionAnim&gt;&lt;/PropertyItem&gt;</v>
      </c>
    </row>
    <row r="15" spans="1:21">
      <c r="A15" s="148">
        <f t="shared" si="1"/>
        <v>13</v>
      </c>
      <c r="B15" s="148">
        <v>69007</v>
      </c>
      <c r="C15" s="148">
        <v>6</v>
      </c>
      <c r="D15" s="148" t="s">
        <v>710</v>
      </c>
      <c r="E15" s="148" t="s">
        <v>658</v>
      </c>
      <c r="F15" s="148" t="b">
        <v>0</v>
      </c>
      <c r="G15" s="148" t="b">
        <v>1</v>
      </c>
      <c r="H15" s="149">
        <v>43735</v>
      </c>
      <c r="I15" s="149">
        <v>43764.999988425901</v>
      </c>
      <c r="J15" s="148">
        <v>1</v>
      </c>
      <c r="K15" s="148">
        <v>0</v>
      </c>
      <c r="L15" s="148">
        <v>20</v>
      </c>
      <c r="M15" s="148">
        <v>1</v>
      </c>
      <c r="N15" s="148">
        <v>25</v>
      </c>
      <c r="O15" s="148">
        <v>2</v>
      </c>
      <c r="P15" s="148" t="b">
        <v>1</v>
      </c>
      <c r="Q15" s="148" t="s">
        <v>660</v>
      </c>
      <c r="R15" s="148" t="s">
        <v>711</v>
      </c>
      <c r="S15" s="148" t="s">
        <v>712</v>
      </c>
      <c r="T15" s="148" t="s">
        <v>713</v>
      </c>
      <c r="U15" s="148" t="str">
        <f t="shared" si="0"/>
        <v>&lt;PropertyItem&gt;&lt;Number&gt;13&lt;/Number&gt;&lt;Id&gt;69007&lt;/Id&gt;&lt;Type&gt;6&lt;/Type&gt;&lt;Name&gt;rocketcookie&lt;/Name&gt;&lt;Tag&gt;mainFood&lt;/Tag&gt;&lt;IsNew&gt;FALSE&lt;/IsNew&gt;&lt;IsCampain&gt;TRUE&lt;/IsCampain&gt;&lt;StartTime&gt;2019-09-27 00:00&lt;/StartTime&gt;&lt;EndTime&gt;2019-10-26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food_rocketcookie_small&lt;/DefaultIcon&gt;&lt;HighLightIcon&gt;food_rocketcookie&lt;/HighLightIcon&gt;&lt;ReactionAnim&gt;NINJI:1;SANSA:3;PURPIE:1;DONNY:3;YOYO:1;NUO:2&lt;/ReactionAnim&gt;&lt;/PropertyItem&gt;</v>
      </c>
    </row>
    <row r="16" spans="1:21">
      <c r="A16" s="148">
        <f t="shared" si="1"/>
        <v>14</v>
      </c>
      <c r="B16" s="148">
        <v>69008</v>
      </c>
      <c r="C16" s="148">
        <v>6</v>
      </c>
      <c r="D16" s="148" t="s">
        <v>714</v>
      </c>
      <c r="E16" s="148" t="s">
        <v>674</v>
      </c>
      <c r="F16" s="148" t="b">
        <v>1</v>
      </c>
      <c r="G16" s="148" t="b">
        <v>1</v>
      </c>
      <c r="H16" s="149">
        <v>43765</v>
      </c>
      <c r="I16" s="149">
        <v>43795.999305555597</v>
      </c>
      <c r="J16" s="148">
        <v>1</v>
      </c>
      <c r="K16" s="148">
        <v>0</v>
      </c>
      <c r="L16" s="148">
        <v>10</v>
      </c>
      <c r="M16" s="148">
        <v>1</v>
      </c>
      <c r="N16" s="148">
        <v>10</v>
      </c>
      <c r="O16" s="148">
        <v>0</v>
      </c>
      <c r="P16" s="148" t="b">
        <v>1</v>
      </c>
      <c r="Q16" s="148" t="s">
        <v>660</v>
      </c>
      <c r="R16" s="148" t="s">
        <v>715</v>
      </c>
      <c r="S16" s="148" t="s">
        <v>716</v>
      </c>
      <c r="T16" s="148" t="s">
        <v>717</v>
      </c>
      <c r="U16" s="148" t="str">
        <f t="shared" si="0"/>
        <v>&lt;PropertyItem&gt;&lt;Number&gt;14&lt;/Number&gt;&lt;Id&gt;69008&lt;/Id&gt;&lt;Type&gt;6&lt;/Type&gt;&lt;Name&gt;spider cake&lt;/Name&gt;&lt;Tag&gt;snack&lt;/Tag&gt;&lt;IsNew&gt;TRUE&lt;/IsNew&gt;&lt;IsCampain&gt;TRUE&lt;/IsCampain&gt;&lt;StartTime&gt;2019-10-27 00:00&lt;/StartTime&gt;&lt;EndTime&gt;2019-11-26 23:59&lt;/EndTime&gt;&lt;UnlockLevel&gt;1&lt;/UnlockLevel&gt;&lt;Rarity&gt;0&lt;/Rarity&gt;&lt;Price&gt;10&lt;/Price&gt;&lt;Sale&gt;1&lt;/Sale&gt;&lt;Hp&gt;10&lt;/Hp&gt;&lt;Exp&gt;0&lt;/Exp&gt;&lt;IsShow&gt;TRUE&lt;/IsShow&gt;&lt;AcquireWay&gt;Coin&lt;/AcquireWay&gt;&lt;DefaultIcon&gt;food_spider_cake_small&lt;/DefaultIcon&gt;&lt;HighLightIcon&gt;food_spider_cake&lt;/HighLightIcon&gt;&lt;ReactionAnim&gt;NINJI:2;SANSA:1;PURPIE:3;DONNY:1;YOYO:3;NUO:1&lt;/ReactionAnim&gt;&lt;/PropertyItem&gt;</v>
      </c>
    </row>
    <row r="17" spans="1:21">
      <c r="A17" s="148">
        <f t="shared" si="1"/>
        <v>15</v>
      </c>
      <c r="B17" s="148">
        <v>69009</v>
      </c>
      <c r="C17" s="148">
        <v>6</v>
      </c>
      <c r="D17" s="148" t="s">
        <v>718</v>
      </c>
      <c r="E17" s="148" t="s">
        <v>719</v>
      </c>
      <c r="F17" s="148" t="b">
        <v>1</v>
      </c>
      <c r="G17" s="148" t="b">
        <v>1</v>
      </c>
      <c r="H17" s="149">
        <v>43765</v>
      </c>
      <c r="I17" s="149">
        <v>43795.999305555597</v>
      </c>
      <c r="J17" s="148">
        <v>1</v>
      </c>
      <c r="K17" s="148">
        <v>0</v>
      </c>
      <c r="L17" s="148">
        <v>8</v>
      </c>
      <c r="M17" s="148">
        <v>1</v>
      </c>
      <c r="N17" s="148">
        <v>6</v>
      </c>
      <c r="O17" s="148">
        <v>0</v>
      </c>
      <c r="P17" s="148" t="b">
        <v>1</v>
      </c>
      <c r="Q17" s="148" t="s">
        <v>660</v>
      </c>
      <c r="R17" s="148" t="s">
        <v>720</v>
      </c>
      <c r="S17" s="148" t="s">
        <v>721</v>
      </c>
      <c r="T17" s="148" t="s">
        <v>722</v>
      </c>
      <c r="U17" s="148" t="str">
        <f t="shared" si="0"/>
        <v>&lt;PropertyItem&gt;&lt;Number&gt;15&lt;/Number&gt;&lt;Id&gt;69009&lt;/Id&gt;&lt;Type&gt;6&lt;/Type&gt;&lt;Name&gt;toffee apple&lt;/Name&gt;&lt;Tag&gt;fruit&lt;/Tag&gt;&lt;IsNew&gt;TRUE&lt;/IsNew&gt;&lt;IsCampain&gt;TRUE&lt;/IsCampain&gt;&lt;StartTime&gt;2019-10-27 00:00&lt;/StartTime&gt;&lt;EndTime&gt;2019-11-26 23:59&lt;/EndTime&gt;&lt;UnlockLevel&gt;1&lt;/UnlockLevel&gt;&lt;Rarity&gt;0&lt;/Rarity&gt;&lt;Price&gt;8&lt;/Price&gt;&lt;Sale&gt;1&lt;/Sale&gt;&lt;Hp&gt;6&lt;/Hp&gt;&lt;Exp&gt;0&lt;/Exp&gt;&lt;IsShow&gt;TRUE&lt;/IsShow&gt;&lt;AcquireWay&gt;Coin&lt;/AcquireWay&gt;&lt;DefaultIcon&gt;food_toffee_apple_small&lt;/DefaultIcon&gt;&lt;HighLightIcon&gt;food_toffee_apple&lt;/HighLightIcon&gt;&lt;ReactionAnim&gt;NINJI:1;SANSA:2;PURPIE:2;DONNY:1;YOYO:1;NUO:1&lt;/ReactionAnim&gt;&lt;/PropertyItem&gt;</v>
      </c>
    </row>
    <row r="18" spans="1:21">
      <c r="A18" s="148">
        <f t="shared" si="1"/>
        <v>16</v>
      </c>
      <c r="B18" s="148">
        <v>69010</v>
      </c>
      <c r="C18" s="148">
        <v>6</v>
      </c>
      <c r="D18" s="148" t="s">
        <v>723</v>
      </c>
      <c r="E18" s="148" t="s">
        <v>674</v>
      </c>
      <c r="F18" s="148" t="b">
        <v>1</v>
      </c>
      <c r="G18" s="148" t="b">
        <v>1</v>
      </c>
      <c r="H18" s="149">
        <v>43765</v>
      </c>
      <c r="I18" s="149">
        <v>43795.999305555597</v>
      </c>
      <c r="J18" s="148">
        <v>1</v>
      </c>
      <c r="K18" s="148">
        <v>0</v>
      </c>
      <c r="L18" s="148">
        <v>40</v>
      </c>
      <c r="M18" s="148">
        <v>1</v>
      </c>
      <c r="N18" s="148">
        <v>40</v>
      </c>
      <c r="O18" s="148">
        <v>6</v>
      </c>
      <c r="P18" s="148" t="b">
        <v>1</v>
      </c>
      <c r="Q18" s="148" t="s">
        <v>660</v>
      </c>
      <c r="R18" s="148" t="s">
        <v>724</v>
      </c>
      <c r="S18" s="148" t="s">
        <v>725</v>
      </c>
      <c r="T18" s="148" t="s">
        <v>726</v>
      </c>
      <c r="U18" s="148" t="str">
        <f t="shared" si="0"/>
        <v>&lt;PropertyItem&gt;&lt;Number&gt;16&lt;/Number&gt;&lt;Id&gt;69010&lt;/Id&gt;&lt;Type&gt;6&lt;/Type&gt;&lt;Name&gt;mummy chocolate&lt;/Name&gt;&lt;Tag&gt;snack&lt;/Tag&gt;&lt;IsNew&gt;TRUE&lt;/IsNew&gt;&lt;IsCampain&gt;TRUE&lt;/IsCampain&gt;&lt;StartTime&gt;2019-10-27 00:00&lt;/StartTime&gt;&lt;EndTime&gt;2019-11-26 23:59&lt;/EndTime&gt;&lt;UnlockLevel&gt;1&lt;/UnlockLevel&gt;&lt;Rarity&gt;0&lt;/Rarity&gt;&lt;Price&gt;40&lt;/Price&gt;&lt;Sale&gt;1&lt;/Sale&gt;&lt;Hp&gt;40&lt;/Hp&gt;&lt;Exp&gt;6&lt;/Exp&gt;&lt;IsShow&gt;TRUE&lt;/IsShow&gt;&lt;AcquireWay&gt;Coin&lt;/AcquireWay&gt;&lt;DefaultIcon&gt;food_mummy_chocolate_small&lt;/DefaultIcon&gt;&lt;HighLightIcon&gt;food_mummy_chocolate&lt;/HighLightIcon&gt;&lt;ReactionAnim&gt;NINJI:2;SANSA:1;PURPIE:1;DONNY:2;YOYO:2;NUO:3&lt;/ReactionAnim&gt;&lt;/PropertyItem&gt;</v>
      </c>
    </row>
    <row r="19" spans="1:21">
      <c r="A19" s="148">
        <f t="shared" si="1"/>
        <v>17</v>
      </c>
      <c r="B19" s="148">
        <v>69011</v>
      </c>
      <c r="C19" s="148">
        <v>6</v>
      </c>
      <c r="D19" s="148" t="s">
        <v>727</v>
      </c>
      <c r="E19" s="148" t="s">
        <v>674</v>
      </c>
      <c r="F19" s="148" t="b">
        <v>1</v>
      </c>
      <c r="G19" s="148" t="b">
        <v>1</v>
      </c>
      <c r="H19" s="149">
        <v>43765</v>
      </c>
      <c r="I19" s="149">
        <v>43795.999305555597</v>
      </c>
      <c r="J19" s="148">
        <v>1</v>
      </c>
      <c r="K19" s="148">
        <v>0</v>
      </c>
      <c r="L19" s="148">
        <v>20</v>
      </c>
      <c r="M19" s="148">
        <v>1</v>
      </c>
      <c r="N19" s="148">
        <v>25</v>
      </c>
      <c r="O19" s="148">
        <v>2</v>
      </c>
      <c r="P19" s="148" t="b">
        <v>1</v>
      </c>
      <c r="Q19" s="148" t="s">
        <v>660</v>
      </c>
      <c r="R19" s="148" t="s">
        <v>728</v>
      </c>
      <c r="S19" s="148" t="s">
        <v>729</v>
      </c>
      <c r="T19" s="148" t="s">
        <v>730</v>
      </c>
      <c r="U19" s="148" t="str">
        <f t="shared" si="0"/>
        <v>&lt;PropertyItem&gt;&lt;Number&gt;17&lt;/Number&gt;&lt;Id&gt;69011&lt;/Id&gt;&lt;Type&gt;6&lt;/Type&gt;&lt;Name&gt;skull cookie&lt;/Name&gt;&lt;Tag&gt;snack&lt;/Tag&gt;&lt;IsNew&gt;TRUE&lt;/IsNew&gt;&lt;IsCampain&gt;TRUE&lt;/IsCampain&gt;&lt;StartTime&gt;2019-10-27 00:00&lt;/StartTime&gt;&lt;EndTime&gt;2019-11-26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food_skull_cookie_small&lt;/DefaultIcon&gt;&lt;HighLightIcon&gt;food_skull_cookie&lt;/HighLightIcon&gt;&lt;ReactionAnim&gt;NINJI:3;SANSA:1;PURPIE:1;DONNY:2;YOYO:3;NUO:1&lt;/ReactionAnim&gt;&lt;/PropertyItem&gt;</v>
      </c>
    </row>
    <row r="20" spans="1:21">
      <c r="A20" s="148">
        <f t="shared" si="1"/>
        <v>18</v>
      </c>
      <c r="B20" s="148">
        <v>69012</v>
      </c>
      <c r="C20" s="148">
        <v>6</v>
      </c>
      <c r="D20" s="148" t="s">
        <v>731</v>
      </c>
      <c r="E20" s="148" t="s">
        <v>658</v>
      </c>
      <c r="F20" s="148" t="b">
        <v>0</v>
      </c>
      <c r="G20" s="148" t="b">
        <v>0</v>
      </c>
      <c r="H20" s="149" t="s">
        <v>659</v>
      </c>
      <c r="I20" s="149" t="s">
        <v>659</v>
      </c>
      <c r="J20" s="148">
        <v>1</v>
      </c>
      <c r="K20" s="148">
        <v>0</v>
      </c>
      <c r="L20" s="148">
        <v>20</v>
      </c>
      <c r="M20" s="148">
        <v>1</v>
      </c>
      <c r="N20" s="148">
        <v>24</v>
      </c>
      <c r="O20" s="148">
        <v>5</v>
      </c>
      <c r="P20" s="148" t="b">
        <v>1</v>
      </c>
      <c r="Q20" s="148" t="s">
        <v>660</v>
      </c>
      <c r="R20" s="148" t="s">
        <v>732</v>
      </c>
      <c r="S20" s="148" t="s">
        <v>733</v>
      </c>
      <c r="T20" s="148" t="s">
        <v>663</v>
      </c>
      <c r="U20" s="148" t="str">
        <f t="shared" si="0"/>
        <v>&lt;PropertyItem&gt;&lt;Number&gt;18&lt;/Number&gt;&lt;Id&gt;69012&lt;/Id&gt;&lt;Type&gt;6&lt;/Type&gt;&lt;Name&gt;opensandwich&lt;/Name&gt;&lt;Tag&gt;mainFood&lt;/Tag&gt;&lt;IsNew&gt;FALSE&lt;/IsNew&gt;&lt;IsCampain&gt;FALSE&lt;/IsCampain&gt;&lt;StartTime&gt;null&lt;/StartTime&gt;&lt;EndTime&gt;null&lt;/EndTime&gt;&lt;UnlockLevel&gt;1&lt;/UnlockLevel&gt;&lt;Rarity&gt;0&lt;/Rarity&gt;&lt;Price&gt;20&lt;/Price&gt;&lt;Sale&gt;1&lt;/Sale&gt;&lt;Hp&gt;24&lt;/Hp&gt;&lt;Exp&gt;5&lt;/Exp&gt;&lt;IsShow&gt;TRUE&lt;/IsShow&gt;&lt;AcquireWay&gt;Coin&lt;/AcquireWay&gt;&lt;DefaultIcon&gt;food_opensandwich_small&lt;/DefaultIcon&gt;&lt;HighLightIcon&gt;food_opensandwich&lt;/HighLightIcon&gt;&lt;ReactionAnim&gt;NINJI:1;SANSA:1;PURPIE:1;DONNY:1;YOYO:1;NUO:1&lt;/ReactionAnim&gt;&lt;/PropertyItem&gt;</v>
      </c>
    </row>
    <row r="21" spans="1:21">
      <c r="A21" s="148">
        <f t="shared" si="1"/>
        <v>19</v>
      </c>
      <c r="B21" s="148">
        <v>69013</v>
      </c>
      <c r="C21" s="148">
        <v>6</v>
      </c>
      <c r="D21" s="148" t="s">
        <v>734</v>
      </c>
      <c r="E21" s="148" t="s">
        <v>674</v>
      </c>
      <c r="F21" s="148" t="b">
        <v>1</v>
      </c>
      <c r="G21" s="148" t="b">
        <v>1</v>
      </c>
      <c r="H21" s="149">
        <v>43796</v>
      </c>
      <c r="I21" s="149">
        <v>43818.999305555597</v>
      </c>
      <c r="J21" s="148">
        <v>1</v>
      </c>
      <c r="K21" s="148">
        <v>0</v>
      </c>
      <c r="L21" s="148">
        <v>15</v>
      </c>
      <c r="M21" s="148">
        <v>1</v>
      </c>
      <c r="N21" s="148">
        <v>18</v>
      </c>
      <c r="O21" s="148">
        <v>2</v>
      </c>
      <c r="P21" s="148" t="b">
        <v>1</v>
      </c>
      <c r="Q21" s="148" t="s">
        <v>660</v>
      </c>
      <c r="R21" s="148" t="s">
        <v>735</v>
      </c>
      <c r="S21" s="148" t="s">
        <v>736</v>
      </c>
      <c r="T21" s="148" t="s">
        <v>737</v>
      </c>
      <c r="U21" s="148" t="str">
        <f t="shared" si="0"/>
        <v>&lt;PropertyItem&gt;&lt;Number&gt;19&lt;/Number&gt;&lt;Id&gt;69013&lt;/Id&gt;&lt;Type&gt;6&lt;/Type&gt;&lt;Name&gt;fruitdanish&lt;/Name&gt;&lt;Tag&gt;snack&lt;/Tag&gt;&lt;IsNew&gt;TRUE&lt;/IsNew&gt;&lt;IsCampain&gt;TRUE&lt;/IsCampain&gt;&lt;StartTime&gt;2019-11-27 00:00&lt;/StartTime&gt;&lt;EndTime&gt;2019-12-19 23:59&lt;/EndTime&gt;&lt;UnlockLevel&gt;1&lt;/UnlockLevel&gt;&lt;Rarity&gt;0&lt;/Rarity&gt;&lt;Price&gt;15&lt;/Price&gt;&lt;Sale&gt;1&lt;/Sale&gt;&lt;Hp&gt;18&lt;/Hp&gt;&lt;Exp&gt;2&lt;/Exp&gt;&lt;IsShow&gt;TRUE&lt;/IsShow&gt;&lt;AcquireWay&gt;Coin&lt;/AcquireWay&gt;&lt;DefaultIcon&gt;food_fruitdanish_small&lt;/DefaultIcon&gt;&lt;HighLightIcon&gt;food_fruitdanish&lt;/HighLightIcon&gt;&lt;ReactionAnim&gt;NINJI:1;SANSA:2;PURPIE:3;DONNY:1;YOYO:1;NUO:2&lt;/ReactionAnim&gt;&lt;/PropertyItem&gt;</v>
      </c>
    </row>
    <row r="22" spans="1:21">
      <c r="A22" s="148">
        <f t="shared" si="1"/>
        <v>20</v>
      </c>
      <c r="B22" s="148">
        <v>69014</v>
      </c>
      <c r="C22" s="148">
        <v>6</v>
      </c>
      <c r="D22" s="148" t="s">
        <v>738</v>
      </c>
      <c r="E22" s="148" t="s">
        <v>739</v>
      </c>
      <c r="F22" s="148" t="b">
        <v>1</v>
      </c>
      <c r="G22" s="148" t="b">
        <v>1</v>
      </c>
      <c r="H22" s="149">
        <v>43796</v>
      </c>
      <c r="I22" s="149">
        <v>43818.999305555597</v>
      </c>
      <c r="J22" s="148">
        <v>1</v>
      </c>
      <c r="K22" s="148">
        <v>0</v>
      </c>
      <c r="L22" s="148">
        <v>10</v>
      </c>
      <c r="M22" s="148">
        <v>1</v>
      </c>
      <c r="N22" s="148">
        <v>8</v>
      </c>
      <c r="O22" s="148">
        <v>5</v>
      </c>
      <c r="P22" s="148" t="b">
        <v>1</v>
      </c>
      <c r="Q22" s="148" t="s">
        <v>660</v>
      </c>
      <c r="R22" s="148" t="s">
        <v>740</v>
      </c>
      <c r="S22" s="148" t="s">
        <v>741</v>
      </c>
      <c r="T22" s="148" t="s">
        <v>742</v>
      </c>
      <c r="U22" s="148" t="str">
        <f t="shared" si="0"/>
        <v>&lt;PropertyItem&gt;&lt;Number&gt;20&lt;/Number&gt;&lt;Id&gt;69014&lt;/Id&gt;&lt;Type&gt;6&lt;/Type&gt;&lt;Name&gt;herring&lt;/Name&gt;&lt;Tag&gt;fish&lt;/Tag&gt;&lt;IsNew&gt;TRUE&lt;/IsNew&gt;&lt;IsCampain&gt;TRUE&lt;/IsCampain&gt;&lt;StartTime&gt;2019-11-27 00:00&lt;/StartTime&gt;&lt;EndTime&gt;2019-12-19 23:59&lt;/EndTime&gt;&lt;UnlockLevel&gt;1&lt;/UnlockLevel&gt;&lt;Rarity&gt;0&lt;/Rarity&gt;&lt;Price&gt;10&lt;/Price&gt;&lt;Sale&gt;1&lt;/Sale&gt;&lt;Hp&gt;8&lt;/Hp&gt;&lt;Exp&gt;5&lt;/Exp&gt;&lt;IsShow&gt;TRUE&lt;/IsShow&gt;&lt;AcquireWay&gt;Coin&lt;/AcquireWay&gt;&lt;DefaultIcon&gt;food_herring_small&lt;/DefaultIcon&gt;&lt;HighLightIcon&gt;food_herring&lt;/HighLightIcon&gt;&lt;ReactionAnim&gt;NINJI:2;SANSA:1;PURPIE:2;DONNY:1;YOYO:3;NUO:2&lt;/ReactionAnim&gt;&lt;/PropertyItem&gt;</v>
      </c>
    </row>
    <row r="23" spans="1:21">
      <c r="A23" s="148">
        <f t="shared" si="1"/>
        <v>21</v>
      </c>
      <c r="B23" s="148">
        <v>69015</v>
      </c>
      <c r="C23" s="148">
        <v>6</v>
      </c>
      <c r="D23" s="148" t="s">
        <v>743</v>
      </c>
      <c r="E23" s="148" t="s">
        <v>658</v>
      </c>
      <c r="F23" s="148" t="b">
        <v>0</v>
      </c>
      <c r="G23" s="148" t="b">
        <v>0</v>
      </c>
      <c r="H23" s="149" t="s">
        <v>659</v>
      </c>
      <c r="I23" s="149" t="s">
        <v>659</v>
      </c>
      <c r="J23" s="148">
        <v>1</v>
      </c>
      <c r="K23" s="148">
        <v>0</v>
      </c>
      <c r="L23" s="148">
        <v>40</v>
      </c>
      <c r="M23" s="148">
        <v>1</v>
      </c>
      <c r="N23" s="148">
        <v>50</v>
      </c>
      <c r="O23" s="148">
        <v>0</v>
      </c>
      <c r="P23" s="148" t="b">
        <v>1</v>
      </c>
      <c r="Q23" s="148" t="s">
        <v>660</v>
      </c>
      <c r="R23" s="148" t="s">
        <v>744</v>
      </c>
      <c r="S23" s="148" t="s">
        <v>745</v>
      </c>
      <c r="T23" s="148" t="s">
        <v>672</v>
      </c>
      <c r="U23" s="148" t="str">
        <f t="shared" si="0"/>
        <v>&lt;PropertyItem&gt;&lt;Number&gt;21&lt;/Number&gt;&lt;Id&gt;69015&lt;/Id&gt;&lt;Type&gt;6&lt;/Type&gt;&lt;Name&gt;meatball&lt;/Name&gt;&lt;Tag&gt;mainFood&lt;/Tag&gt;&lt;IsNew&gt;FALSE&lt;/IsNew&gt;&lt;IsCampain&gt;FALSE&lt;/IsCampain&gt;&lt;StartTime&gt;null&lt;/StartTime&gt;&lt;EndTime&gt;null&lt;/EndTime&gt;&lt;UnlockLevel&gt;1&lt;/UnlockLevel&gt;&lt;Rarity&gt;0&lt;/Rarity&gt;&lt;Price&gt;40&lt;/Price&gt;&lt;Sale&gt;1&lt;/Sale&gt;&lt;Hp&gt;50&lt;/Hp&gt;&lt;Exp&gt;0&lt;/Exp&gt;&lt;IsShow&gt;TRUE&lt;/IsShow&gt;&lt;AcquireWay&gt;Coin&lt;/AcquireWay&gt;&lt;DefaultIcon&gt;food_meatball_small&lt;/DefaultIcon&gt;&lt;HighLightIcon&gt;food_meatball&lt;/HighLightIcon&gt;&lt;ReactionAnim&gt;NINJI:1;SANSA:1;PURPIE:1;DONNY:1;YOYO:2;NUO:1&lt;/ReactionAnim&gt;&lt;/PropertyItem&gt;</v>
      </c>
    </row>
    <row r="24" spans="1:21">
      <c r="A24" s="148">
        <f t="shared" si="1"/>
        <v>22</v>
      </c>
      <c r="B24" s="148">
        <v>69016</v>
      </c>
      <c r="C24" s="148">
        <v>6</v>
      </c>
      <c r="D24" s="148" t="s">
        <v>746</v>
      </c>
      <c r="E24" s="148" t="s">
        <v>658</v>
      </c>
      <c r="F24" s="148" t="b">
        <v>0</v>
      </c>
      <c r="G24" s="148" t="b">
        <v>0</v>
      </c>
      <c r="H24" s="149" t="s">
        <v>659</v>
      </c>
      <c r="I24" s="149" t="s">
        <v>659</v>
      </c>
      <c r="J24" s="148">
        <v>1</v>
      </c>
      <c r="K24" s="148">
        <v>0</v>
      </c>
      <c r="L24" s="148">
        <v>30</v>
      </c>
      <c r="M24" s="148">
        <v>1</v>
      </c>
      <c r="N24" s="148">
        <v>35</v>
      </c>
      <c r="O24" s="148">
        <v>8</v>
      </c>
      <c r="P24" s="148" t="b">
        <v>1</v>
      </c>
      <c r="Q24" s="148" t="s">
        <v>660</v>
      </c>
      <c r="R24" s="148" t="s">
        <v>747</v>
      </c>
      <c r="S24" s="148" t="s">
        <v>748</v>
      </c>
      <c r="T24" s="148" t="s">
        <v>663</v>
      </c>
      <c r="U24" s="148" t="str">
        <f t="shared" si="0"/>
        <v>&lt;PropertyItem&gt;&lt;Number&gt;22&lt;/Number&gt;&lt;Id&gt;69016&lt;/Id&gt;&lt;Type&gt;6&lt;/Type&gt;&lt;Name&gt;cake&lt;/Name&gt;&lt;Tag&gt;mainFood&lt;/Tag&gt;&lt;IsNew&gt;FALSE&lt;/IsNew&gt;&lt;IsCampain&gt;FALSE&lt;/IsCampain&gt;&lt;StartTime&gt;null&lt;/StartTime&gt;&lt;EndTime&gt;null&lt;/EndTime&gt;&lt;UnlockLevel&gt;1&lt;/UnlockLevel&gt;&lt;Rarity&gt;0&lt;/Rarity&gt;&lt;Price&gt;30&lt;/Price&gt;&lt;Sale&gt;1&lt;/Sale&gt;&lt;Hp&gt;35&lt;/Hp&gt;&lt;Exp&gt;8&lt;/Exp&gt;&lt;IsShow&gt;TRUE&lt;/IsShow&gt;&lt;AcquireWay&gt;Coin&lt;/AcquireWay&gt;&lt;DefaultIcon&gt;food_cake_small&lt;/DefaultIcon&gt;&lt;HighLightIcon&gt;food_cake&lt;/HighLightIcon&gt;&lt;ReactionAnim&gt;NINJI:1;SANSA:1;PURPIE:1;DONNY:1;YOYO:1;NUO:1&lt;/ReactionAnim&gt;&lt;/PropertyItem&gt;</v>
      </c>
    </row>
    <row r="25" spans="1:21">
      <c r="A25" s="148">
        <f t="shared" si="1"/>
        <v>23</v>
      </c>
      <c r="B25" s="148">
        <v>69017</v>
      </c>
      <c r="C25" s="148">
        <v>6</v>
      </c>
      <c r="D25" s="148" t="s">
        <v>749</v>
      </c>
      <c r="E25" s="148" t="s">
        <v>674</v>
      </c>
      <c r="F25" s="148" t="b">
        <v>0</v>
      </c>
      <c r="G25" s="148" t="b">
        <v>0</v>
      </c>
      <c r="H25" s="149" t="s">
        <v>659</v>
      </c>
      <c r="I25" s="149" t="s">
        <v>659</v>
      </c>
      <c r="J25" s="148">
        <v>1</v>
      </c>
      <c r="K25" s="148">
        <v>0</v>
      </c>
      <c r="L25" s="148">
        <v>15</v>
      </c>
      <c r="M25" s="148">
        <v>1</v>
      </c>
      <c r="N25" s="148">
        <v>20</v>
      </c>
      <c r="O25" s="148">
        <v>2</v>
      </c>
      <c r="P25" s="148" t="b">
        <v>1</v>
      </c>
      <c r="Q25" s="148" t="s">
        <v>660</v>
      </c>
      <c r="R25" s="148" t="s">
        <v>750</v>
      </c>
      <c r="S25" s="148" t="s">
        <v>751</v>
      </c>
      <c r="T25" s="148" t="s">
        <v>752</v>
      </c>
      <c r="U25" s="148" t="str">
        <f t="shared" si="0"/>
        <v>&lt;PropertyItem&gt;&lt;Number&gt;23&lt;/Number&gt;&lt;Id&gt;69017&lt;/Id&gt;&lt;Type&gt;6&lt;/Type&gt;&lt;Name&gt;candy&lt;/Name&gt;&lt;Tag&gt;snack&lt;/Tag&gt;&lt;IsNew&gt;FALSE&lt;/IsNew&gt;&lt;IsCampain&gt;FALSE&lt;/IsCampain&gt;&lt;StartTime&gt;null&lt;/StartTime&gt;&lt;EndTime&gt;null&lt;/EndTime&gt;&lt;UnlockLevel&gt;1&lt;/UnlockLevel&gt;&lt;Rarity&gt;0&lt;/Rarity&gt;&lt;Price&gt;15&lt;/Price&gt;&lt;Sale&gt;1&lt;/Sale&gt;&lt;Hp&gt;20&lt;/Hp&gt;&lt;Exp&gt;2&lt;/Exp&gt;&lt;IsShow&gt;TRUE&lt;/IsShow&gt;&lt;AcquireWay&gt;Coin&lt;/AcquireWay&gt;&lt;DefaultIcon&gt;food_candy_small&lt;/DefaultIcon&gt;&lt;HighLightIcon&gt;food_candy&lt;/HighLightIcon&gt;&lt;ReactionAnim&gt;NINJI:3;SANSA:1;PURPIE:2;DONNY:1;YOYO:2;NUO:1&lt;/ReactionAnim&gt;&lt;/PropertyItem&gt;</v>
      </c>
    </row>
    <row r="26" spans="1:21">
      <c r="A26" s="148">
        <f t="shared" si="1"/>
        <v>24</v>
      </c>
      <c r="B26" s="148">
        <v>69018</v>
      </c>
      <c r="C26" s="148">
        <v>6</v>
      </c>
      <c r="D26" s="148" t="s">
        <v>753</v>
      </c>
      <c r="E26" s="148" t="s">
        <v>658</v>
      </c>
      <c r="F26" s="148" t="b">
        <v>0</v>
      </c>
      <c r="G26" s="148" t="b">
        <v>0</v>
      </c>
      <c r="H26" s="149" t="s">
        <v>659</v>
      </c>
      <c r="I26" s="149" t="s">
        <v>659</v>
      </c>
      <c r="J26" s="148">
        <v>1</v>
      </c>
      <c r="K26" s="148">
        <v>0</v>
      </c>
      <c r="L26" s="148">
        <v>40</v>
      </c>
      <c r="M26" s="148">
        <v>1</v>
      </c>
      <c r="N26" s="148">
        <v>45</v>
      </c>
      <c r="O26" s="148">
        <v>20</v>
      </c>
      <c r="P26" s="148" t="b">
        <v>1</v>
      </c>
      <c r="Q26" s="148" t="s">
        <v>660</v>
      </c>
      <c r="R26" s="148" t="s">
        <v>754</v>
      </c>
      <c r="S26" s="148" t="s">
        <v>755</v>
      </c>
      <c r="T26" s="148" t="s">
        <v>756</v>
      </c>
      <c r="U26" s="148" t="str">
        <f t="shared" si="0"/>
        <v>&lt;PropertyItem&gt;&lt;Number&gt;24&lt;/Number&gt;&lt;Id&gt;69018&lt;/Id&gt;&lt;Type&gt;6&lt;/Type&gt;&lt;Name&gt;chicken&lt;/Name&gt;&lt;Tag&gt;mainFood&lt;/Tag&gt;&lt;IsNew&gt;FALSE&lt;/IsNew&gt;&lt;IsCampain&gt;FALSE&lt;/IsCampain&gt;&lt;StartTime&gt;null&lt;/StartTime&gt;&lt;EndTime&gt;null&lt;/EndTime&gt;&lt;UnlockLevel&gt;1&lt;/UnlockLevel&gt;&lt;Rarity&gt;0&lt;/Rarity&gt;&lt;Price&gt;40&lt;/Price&gt;&lt;Sale&gt;1&lt;/Sale&gt;&lt;Hp&gt;45&lt;/Hp&gt;&lt;Exp&gt;20&lt;/Exp&gt;&lt;IsShow&gt;TRUE&lt;/IsShow&gt;&lt;AcquireWay&gt;Coin&lt;/AcquireWay&gt;&lt;DefaultIcon&gt;food_chicken_small&lt;/DefaultIcon&gt;&lt;HighLightIcon&gt;food_chicken&lt;/HighLightIcon&gt;&lt;ReactionAnim&gt;NINJI:1;SANSA:3;PURPIE:1;DONNY:2;YOYO:1;NUO:1&lt;/ReactionAnim&gt;&lt;/PropertyItem&gt;</v>
      </c>
    </row>
    <row r="27" spans="1:21">
      <c r="A27" s="148">
        <f t="shared" si="1"/>
        <v>25</v>
      </c>
      <c r="B27" s="148">
        <v>69019</v>
      </c>
      <c r="C27" s="148">
        <v>6</v>
      </c>
      <c r="D27" s="148" t="s">
        <v>757</v>
      </c>
      <c r="E27" s="148" t="s">
        <v>658</v>
      </c>
      <c r="F27" s="148" t="b">
        <v>1</v>
      </c>
      <c r="G27" s="148" t="b">
        <v>1</v>
      </c>
      <c r="H27" s="149">
        <v>43823</v>
      </c>
      <c r="I27" s="149">
        <v>43851</v>
      </c>
      <c r="J27" s="148">
        <v>1</v>
      </c>
      <c r="K27" s="148">
        <v>0</v>
      </c>
      <c r="L27" s="148">
        <v>30</v>
      </c>
      <c r="M27" s="148">
        <v>1</v>
      </c>
      <c r="N27" s="148">
        <v>35</v>
      </c>
      <c r="O27" s="148">
        <v>8</v>
      </c>
      <c r="P27" s="148" t="b">
        <v>1</v>
      </c>
      <c r="Q27" s="148" t="s">
        <v>660</v>
      </c>
      <c r="R27" s="148" t="s">
        <v>758</v>
      </c>
      <c r="S27" s="148" t="s">
        <v>759</v>
      </c>
      <c r="T27" s="148" t="s">
        <v>760</v>
      </c>
      <c r="U27" s="148" t="str">
        <f t="shared" si="0"/>
        <v>&lt;PropertyItem&gt;&lt;Number&gt;25&lt;/Number&gt;&lt;Id&gt;69019&lt;/Id&gt;&lt;Type&gt;6&lt;/Type&gt;&lt;Name&gt;ginger bread&lt;/Name&gt;&lt;Tag&gt;mainFood&lt;/Tag&gt;&lt;IsNew&gt;TRUE&lt;/IsNew&gt;&lt;IsCampain&gt;TRUE&lt;/IsCampain&gt;&lt;StartTime&gt;2019-12-24 00:00&lt;/StartTime&gt;&lt;EndTime&gt;2020-01-21 00:00&lt;/EndTime&gt;&lt;UnlockLevel&gt;1&lt;/UnlockLevel&gt;&lt;Rarity&gt;0&lt;/Rarity&gt;&lt;Price&gt;30&lt;/Price&gt;&lt;Sale&gt;1&lt;/Sale&gt;&lt;Hp&gt;35&lt;/Hp&gt;&lt;Exp&gt;8&lt;/Exp&gt;&lt;IsShow&gt;TRUE&lt;/IsShow&gt;&lt;AcquireWay&gt;Coin&lt;/AcquireWay&gt;&lt;DefaultIcon&gt;food_gingerbread_small&lt;/DefaultIcon&gt;&lt;HighLightIcon&gt;food_gingerbread&lt;/HighLightIcon&gt;&lt;ReactionAnim&gt;NINJI:1;SANSA:1;PURPIE:2;DONNY:3;YOYO:1;NUO:2&lt;/ReactionAnim&gt;&lt;/PropertyItem&gt;</v>
      </c>
    </row>
    <row r="28" spans="1:21">
      <c r="A28" s="148">
        <f t="shared" si="1"/>
        <v>26</v>
      </c>
      <c r="B28" s="148">
        <v>69020</v>
      </c>
      <c r="C28" s="148">
        <v>6</v>
      </c>
      <c r="D28" s="148" t="s">
        <v>761</v>
      </c>
      <c r="E28" s="148" t="s">
        <v>674</v>
      </c>
      <c r="F28" s="148" t="b">
        <v>1</v>
      </c>
      <c r="G28" s="148" t="b">
        <v>1</v>
      </c>
      <c r="H28" s="149">
        <v>43823</v>
      </c>
      <c r="I28" s="149">
        <v>43851</v>
      </c>
      <c r="J28" s="148">
        <v>1</v>
      </c>
      <c r="K28" s="148">
        <v>0</v>
      </c>
      <c r="L28" s="148">
        <v>10</v>
      </c>
      <c r="M28" s="148">
        <v>1</v>
      </c>
      <c r="N28" s="148">
        <v>12</v>
      </c>
      <c r="O28" s="148">
        <v>3</v>
      </c>
      <c r="P28" s="148" t="b">
        <v>1</v>
      </c>
      <c r="Q28" s="148" t="s">
        <v>660</v>
      </c>
      <c r="R28" s="148" t="s">
        <v>762</v>
      </c>
      <c r="S28" s="148" t="s">
        <v>763</v>
      </c>
      <c r="T28" s="148" t="s">
        <v>764</v>
      </c>
      <c r="U28" s="148" t="str">
        <f t="shared" si="0"/>
        <v>&lt;PropertyItem&gt;&lt;Number&gt;26&lt;/Number&gt;&lt;Id&gt;69020&lt;/Id&gt;&lt;Type&gt;6&lt;/Type&gt;&lt;Name&gt;pudding&lt;/Name&gt;&lt;Tag&gt;snack&lt;/Tag&gt;&lt;IsNew&gt;TRUE&lt;/IsNew&gt;&lt;IsCampain&gt;TRUE&lt;/IsCampain&gt;&lt;StartTime&gt;2019-12-24 00:00&lt;/StartTime&gt;&lt;EndTime&gt;2020-01-21 00:00&lt;/EndTime&gt;&lt;UnlockLevel&gt;1&lt;/UnlockLevel&gt;&lt;Rarity&gt;0&lt;/Rarity&gt;&lt;Price&gt;10&lt;/Price&gt;&lt;Sale&gt;1&lt;/Sale&gt;&lt;Hp&gt;12&lt;/Hp&gt;&lt;Exp&gt;3&lt;/Exp&gt;&lt;IsShow&gt;TRUE&lt;/IsShow&gt;&lt;AcquireWay&gt;Coin&lt;/AcquireWay&gt;&lt;DefaultIcon&gt;food_pudding_small&lt;/DefaultIcon&gt;&lt;HighLightIcon&gt;food_pudding&lt;/HighLightIcon&gt;&lt;ReactionAnim&gt;NINJI:3;SANSA:2;PURPIE:1;DONNY:1;YOYO:2;NUO:3&lt;/ReactionAnim&gt;&lt;/PropertyItem&gt;</v>
      </c>
    </row>
    <row r="29" spans="1:21">
      <c r="A29" s="148">
        <f t="shared" si="1"/>
        <v>27</v>
      </c>
      <c r="B29" s="148">
        <v>69021</v>
      </c>
      <c r="C29" s="148">
        <v>6</v>
      </c>
      <c r="D29" s="148" t="s">
        <v>765</v>
      </c>
      <c r="E29" s="148"/>
      <c r="F29" s="148" t="b">
        <v>0</v>
      </c>
      <c r="G29" s="148" t="b">
        <v>0</v>
      </c>
      <c r="H29" s="149" t="s">
        <v>659</v>
      </c>
      <c r="I29" s="149" t="s">
        <v>659</v>
      </c>
      <c r="J29" s="148">
        <v>1</v>
      </c>
      <c r="K29" s="148">
        <v>0</v>
      </c>
      <c r="L29" s="150">
        <v>20</v>
      </c>
      <c r="M29" s="150">
        <v>1</v>
      </c>
      <c r="N29" s="150">
        <v>28</v>
      </c>
      <c r="O29" s="150">
        <v>2</v>
      </c>
      <c r="P29" s="148" t="b">
        <v>1</v>
      </c>
      <c r="Q29" s="148" t="s">
        <v>660</v>
      </c>
      <c r="R29" s="148" t="s">
        <v>766</v>
      </c>
      <c r="S29" s="148" t="s">
        <v>765</v>
      </c>
      <c r="T29" s="150" t="s">
        <v>767</v>
      </c>
      <c r="U29" s="148" t="str">
        <f t="shared" si="0"/>
        <v>&lt;PropertyItem&gt;&lt;Number&gt;27&lt;/Number&gt;&lt;Id&gt;69021&lt;/Id&gt;&lt;Type&gt;6&lt;/Type&gt;&lt;Name&gt;food_dumplings&lt;/Name&gt;&lt;Tag&gt;&lt;/Tag&gt;&lt;IsNew&gt;FALSE&lt;/IsNew&gt;&lt;IsCampain&gt;FALSE&lt;/IsCampain&gt;&lt;StartTime&gt;null&lt;/StartTime&gt;&lt;EndTime&gt;null&lt;/EndTime&gt;&lt;UnlockLevel&gt;1&lt;/UnlockLevel&gt;&lt;Rarity&gt;0&lt;/Rarity&gt;&lt;Price&gt;20&lt;/Price&gt;&lt;Sale&gt;1&lt;/Sale&gt;&lt;Hp&gt;28&lt;/Hp&gt;&lt;Exp&gt;2&lt;/Exp&gt;&lt;IsShow&gt;TRUE&lt;/IsShow&gt;&lt;AcquireWay&gt;Coin&lt;/AcquireWay&gt;&lt;DefaultIcon&gt;food_dumplings_small&lt;/DefaultIcon&gt;&lt;HighLightIcon&gt;food_dumplings&lt;/HighLightIcon&gt;&lt;ReactionAnim&gt;NINJI:1;SANSA:2;PURPIE:1;DONNY:3;YOYO:1;NUO:1&lt;/ReactionAnim&gt;&lt;/PropertyItem&gt;</v>
      </c>
    </row>
    <row r="30" spans="1:21">
      <c r="A30" s="148">
        <f t="shared" si="1"/>
        <v>28</v>
      </c>
      <c r="B30" s="148">
        <v>69022</v>
      </c>
      <c r="C30" s="148">
        <v>6</v>
      </c>
      <c r="D30" s="148" t="s">
        <v>768</v>
      </c>
      <c r="E30" s="148"/>
      <c r="F30" s="148" t="b">
        <v>0</v>
      </c>
      <c r="G30" s="148" t="b">
        <v>0</v>
      </c>
      <c r="H30" s="149" t="s">
        <v>659</v>
      </c>
      <c r="I30" s="149" t="s">
        <v>659</v>
      </c>
      <c r="J30" s="148">
        <v>1</v>
      </c>
      <c r="K30" s="148">
        <v>0</v>
      </c>
      <c r="L30" s="150">
        <v>8</v>
      </c>
      <c r="M30" s="150">
        <v>1</v>
      </c>
      <c r="N30" s="150">
        <v>10</v>
      </c>
      <c r="O30" s="150">
        <v>1</v>
      </c>
      <c r="P30" s="148" t="b">
        <v>1</v>
      </c>
      <c r="Q30" s="148" t="s">
        <v>660</v>
      </c>
      <c r="R30" s="148" t="s">
        <v>769</v>
      </c>
      <c r="S30" s="148" t="s">
        <v>768</v>
      </c>
      <c r="T30" s="150" t="s">
        <v>770</v>
      </c>
      <c r="U30" s="148" t="str">
        <f t="shared" si="0"/>
        <v>&lt;PropertyItem&gt;&lt;Number&gt;28&lt;/Number&gt;&lt;Id&gt;69022&lt;/Id&gt;&lt;Type&gt;6&lt;/Type&gt;&lt;Name&gt;food_orange&lt;/Name&gt;&lt;Tag&gt;&lt;/Tag&gt;&lt;IsNew&gt;FALSE&lt;/IsNew&gt;&lt;IsCampain&gt;FALSE&lt;/IsCampain&gt;&lt;StartTime&gt;null&lt;/StartTime&gt;&lt;EndTime&gt;null&lt;/EndTime&gt;&lt;UnlockLevel&gt;1&lt;/UnlockLevel&gt;&lt;Rarity&gt;0&lt;/Rarity&gt;&lt;Price&gt;8&lt;/Price&gt;&lt;Sale&gt;1&lt;/Sale&gt;&lt;Hp&gt;10&lt;/Hp&gt;&lt;Exp&gt;1&lt;/Exp&gt;&lt;IsShow&gt;TRUE&lt;/IsShow&gt;&lt;AcquireWay&gt;Coin&lt;/AcquireWay&gt;&lt;DefaultIcon&gt;food_orange_small&lt;/DefaultIcon&gt;&lt;HighLightIcon&gt;food_orange&lt;/HighLightIcon&gt;&lt;ReactionAnim&gt;NINJI:2;SANSA:2;PURPIE:1;DONNY:1;YOYO:3;NUO:1&lt;/ReactionAnim&gt;&lt;/PropertyItem&gt;</v>
      </c>
    </row>
    <row r="31" spans="1:21">
      <c r="A31" s="148">
        <f t="shared" si="1"/>
        <v>29</v>
      </c>
      <c r="B31" s="148">
        <v>69023</v>
      </c>
      <c r="C31" s="148">
        <v>6</v>
      </c>
      <c r="D31" s="148" t="s">
        <v>771</v>
      </c>
      <c r="E31" s="148"/>
      <c r="F31" s="148" t="b">
        <v>1</v>
      </c>
      <c r="G31" s="148" t="b">
        <v>1</v>
      </c>
      <c r="H31" s="149">
        <v>43488</v>
      </c>
      <c r="I31" s="151">
        <v>43908</v>
      </c>
      <c r="J31" s="148">
        <v>1</v>
      </c>
      <c r="K31" s="148">
        <v>0</v>
      </c>
      <c r="L31" s="150">
        <v>25</v>
      </c>
      <c r="M31" s="150">
        <v>1</v>
      </c>
      <c r="N31" s="150">
        <v>30</v>
      </c>
      <c r="O31" s="150">
        <v>10</v>
      </c>
      <c r="P31" s="148" t="b">
        <v>1</v>
      </c>
      <c r="Q31" s="148" t="s">
        <v>660</v>
      </c>
      <c r="R31" s="148" t="s">
        <v>772</v>
      </c>
      <c r="S31" s="148" t="s">
        <v>771</v>
      </c>
      <c r="T31" s="150" t="s">
        <v>773</v>
      </c>
      <c r="U31" s="148" t="str">
        <f t="shared" si="0"/>
        <v>&lt;PropertyItem&gt;&lt;Number&gt;29&lt;/Number&gt;&lt;Id&gt;69023&lt;/Id&gt;&lt;Type&gt;6&lt;/Type&gt;&lt;Name&gt;food_ricecakefish&lt;/Name&gt;&lt;Tag&gt;&lt;/Tag&gt;&lt;IsNew&gt;TRUE&lt;/IsNew&gt;&lt;IsCampain&gt;TRUE&lt;/IsCampain&gt;&lt;StartTime&gt;2019-01-23 00:00&lt;/StartTime&gt;&lt;EndTime&gt;2020-03-18 00:00&lt;/EndTime&gt;&lt;UnlockLevel&gt;1&lt;/UnlockLevel&gt;&lt;Rarity&gt;0&lt;/Rarity&gt;&lt;Price&gt;25&lt;/Price&gt;&lt;Sale&gt;1&lt;/Sale&gt;&lt;Hp&gt;30&lt;/Hp&gt;&lt;Exp&gt;10&lt;/Exp&gt;&lt;IsShow&gt;TRUE&lt;/IsShow&gt;&lt;AcquireWay&gt;Coin&lt;/AcquireWay&gt;&lt;DefaultIcon&gt;food_ricecakefish_small&lt;/DefaultIcon&gt;&lt;HighLightIcon&gt;food_ricecakefish&lt;/HighLightIcon&gt;&lt;ReactionAnim&gt;NINJI:1;SANSA:3;PURPIE:2;DONNY:2;YOYO:1;NUO:2&lt;/ReactionAnim&gt;&lt;/PropertyItem&gt;</v>
      </c>
    </row>
    <row r="32" spans="1:21">
      <c r="A32" s="148">
        <f t="shared" si="1"/>
        <v>30</v>
      </c>
      <c r="B32" s="148">
        <v>69024</v>
      </c>
      <c r="C32" s="148">
        <v>6</v>
      </c>
      <c r="D32" s="148" t="s">
        <v>774</v>
      </c>
      <c r="E32" s="148"/>
      <c r="F32" s="148" t="b">
        <v>0</v>
      </c>
      <c r="G32" s="148" t="b">
        <v>0</v>
      </c>
      <c r="H32" s="149" t="s">
        <v>659</v>
      </c>
      <c r="I32" s="149" t="s">
        <v>659</v>
      </c>
      <c r="J32" s="148">
        <v>1</v>
      </c>
      <c r="K32" s="148">
        <v>0</v>
      </c>
      <c r="L32" s="150">
        <v>40</v>
      </c>
      <c r="M32" s="150">
        <v>1</v>
      </c>
      <c r="N32" s="150">
        <v>55</v>
      </c>
      <c r="O32" s="150">
        <v>5</v>
      </c>
      <c r="P32" s="148" t="b">
        <v>1</v>
      </c>
      <c r="Q32" s="148" t="s">
        <v>660</v>
      </c>
      <c r="R32" s="148" t="s">
        <v>775</v>
      </c>
      <c r="S32" s="148" t="s">
        <v>774</v>
      </c>
      <c r="T32" s="150" t="s">
        <v>776</v>
      </c>
      <c r="U32" s="148" t="str">
        <f t="shared" si="0"/>
        <v>&lt;PropertyItem&gt;&lt;Number&gt;30&lt;/Number&gt;&lt;Id&gt;69024&lt;/Id&gt;&lt;Type&gt;6&lt;/Type&gt;&lt;Name&gt;food_sausage&lt;/Name&gt;&lt;Tag&gt;&lt;/Tag&gt;&lt;IsNew&gt;FALSE&lt;/IsNew&gt;&lt;IsCampain&gt;FALSE&lt;/IsCampain&gt;&lt;StartTime&gt;null&lt;/StartTime&gt;&lt;EndTime&gt;null&lt;/EndTime&gt;&lt;UnlockLevel&gt;1&lt;/UnlockLevel&gt;&lt;Rarity&gt;0&lt;/Rarity&gt;&lt;Price&gt;40&lt;/Price&gt;&lt;Sale&gt;1&lt;/Sale&gt;&lt;Hp&gt;55&lt;/Hp&gt;&lt;Exp&gt;5&lt;/Exp&gt;&lt;IsShow&gt;TRUE&lt;/IsShow&gt;&lt;AcquireWay&gt;Coin&lt;/AcquireWay&gt;&lt;DefaultIcon&gt;food_sausage_small&lt;/DefaultIcon&gt;&lt;HighLightIcon&gt;food_sausage&lt;/HighLightIcon&gt;&lt;ReactionAnim&gt;NINJI:3;SANSA:1;PURPIE:3;DONNY:1;YOYO:2;NUO:1&lt;/ReactionAnim&gt;&lt;/PropertyItem&gt;</v>
      </c>
    </row>
    <row r="33" spans="1:21">
      <c r="A33" s="148"/>
      <c r="B33" s="148"/>
      <c r="C33" s="148"/>
      <c r="D33" s="148"/>
      <c r="E33" s="148"/>
      <c r="F33" s="148"/>
      <c r="G33" s="148"/>
      <c r="H33" s="149"/>
      <c r="I33" s="149"/>
      <c r="J33" s="148"/>
      <c r="K33" s="148"/>
      <c r="L33" s="148"/>
      <c r="M33" s="148"/>
      <c r="N33" s="148"/>
      <c r="O33" s="148"/>
      <c r="P33" s="148"/>
      <c r="Q33" s="148"/>
      <c r="R33" s="148"/>
      <c r="S33" s="148"/>
      <c r="T33" s="148"/>
      <c r="U33" s="148"/>
    </row>
  </sheetData>
  <phoneticPr fontId="16" type="noConversion"/>
  <pageMargins left="0.75" right="0.75" top="1" bottom="1" header="0.51180555555555596" footer="0.51180555555555596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J24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I5" sqref="I5"/>
    </sheetView>
  </sheetViews>
  <sheetFormatPr defaultRowHeight="12"/>
  <cols>
    <col min="1" max="1" width="5.875" style="212" bestFit="1" customWidth="1"/>
    <col min="2" max="2" width="8.5" style="212" bestFit="1" customWidth="1"/>
    <col min="3" max="3" width="6.375" style="212" bestFit="1" customWidth="1"/>
    <col min="4" max="4" width="11.75" style="212" customWidth="1"/>
    <col min="5" max="5" width="8.5" style="217" bestFit="1" customWidth="1"/>
    <col min="6" max="6" width="15.125" style="217" bestFit="1" customWidth="1"/>
    <col min="7" max="7" width="8.5" style="217" bestFit="1" customWidth="1"/>
    <col min="8" max="8" width="17.125" style="217" bestFit="1" customWidth="1"/>
    <col min="9" max="9" width="17.125" style="212" bestFit="1" customWidth="1"/>
    <col min="10" max="10" width="6.375" style="212" bestFit="1" customWidth="1"/>
    <col min="11" max="11" width="13.375" style="212" bestFit="1" customWidth="1"/>
    <col min="12" max="17" width="11.375" style="212" bestFit="1" customWidth="1"/>
    <col min="18" max="20" width="11.375" style="191" bestFit="1" customWidth="1"/>
    <col min="21" max="21" width="13.125" style="191" bestFit="1" customWidth="1"/>
    <col min="22" max="22" width="9.875" style="212" bestFit="1" customWidth="1"/>
    <col min="23" max="23" width="7.25" style="212" bestFit="1" customWidth="1"/>
    <col min="24" max="24" width="9" style="212"/>
    <col min="25" max="25" width="232.25" style="212" bestFit="1" customWidth="1"/>
    <col min="26" max="16384" width="9" style="212"/>
  </cols>
  <sheetData>
    <row r="1" spans="1:36" s="211" customFormat="1">
      <c r="A1" s="70" t="s">
        <v>2623</v>
      </c>
      <c r="B1" s="153" t="s">
        <v>2654</v>
      </c>
      <c r="C1" s="70" t="s">
        <v>2624</v>
      </c>
      <c r="D1" s="70" t="s">
        <v>2625</v>
      </c>
      <c r="E1" s="153" t="s">
        <v>2420</v>
      </c>
      <c r="F1" s="153" t="s">
        <v>2719</v>
      </c>
      <c r="G1" s="153" t="s">
        <v>2720</v>
      </c>
      <c r="H1" s="153" t="s">
        <v>2448</v>
      </c>
      <c r="I1" s="153" t="s">
        <v>2447</v>
      </c>
      <c r="J1" s="70" t="s">
        <v>2626</v>
      </c>
      <c r="K1" s="70" t="s">
        <v>2642</v>
      </c>
      <c r="L1" s="70" t="s">
        <v>2635</v>
      </c>
      <c r="M1" s="70" t="s">
        <v>2636</v>
      </c>
      <c r="N1" s="70" t="s">
        <v>2637</v>
      </c>
      <c r="O1" s="70" t="s">
        <v>2656</v>
      </c>
      <c r="P1" s="70" t="s">
        <v>2657</v>
      </c>
      <c r="Q1" s="70" t="s">
        <v>2661</v>
      </c>
      <c r="R1" s="70" t="s">
        <v>2663</v>
      </c>
      <c r="S1" s="70" t="s">
        <v>2664</v>
      </c>
      <c r="T1" s="70" t="s">
        <v>2665</v>
      </c>
      <c r="U1" s="70" t="s">
        <v>2666</v>
      </c>
      <c r="V1" s="70" t="s">
        <v>2627</v>
      </c>
      <c r="W1" s="208" t="s">
        <v>2628</v>
      </c>
      <c r="X1" s="209"/>
      <c r="Y1" s="209" t="s">
        <v>2652</v>
      </c>
      <c r="Z1" s="70"/>
      <c r="AA1" s="70"/>
      <c r="AB1" s="70"/>
      <c r="AC1" s="70"/>
      <c r="AD1" s="70"/>
      <c r="AE1" s="70"/>
      <c r="AF1" s="70"/>
      <c r="AG1" s="70"/>
      <c r="AH1" s="210"/>
      <c r="AI1" s="70"/>
      <c r="AJ1" s="70"/>
    </row>
    <row r="2" spans="1:36">
      <c r="A2" s="212" t="s">
        <v>2629</v>
      </c>
      <c r="B2" s="215" t="s">
        <v>2655</v>
      </c>
      <c r="C2" s="212" t="s">
        <v>2630</v>
      </c>
      <c r="D2" s="212" t="s">
        <v>2631</v>
      </c>
      <c r="E2" s="215" t="s">
        <v>2419</v>
      </c>
      <c r="F2" s="215" t="s">
        <v>2717</v>
      </c>
      <c r="G2" s="215" t="s">
        <v>2718</v>
      </c>
      <c r="H2" s="215" t="s">
        <v>2435</v>
      </c>
      <c r="I2" s="215" t="s">
        <v>2446</v>
      </c>
      <c r="J2" s="212" t="s">
        <v>2632</v>
      </c>
      <c r="K2" s="212" t="s">
        <v>2641</v>
      </c>
      <c r="L2" s="212" t="s">
        <v>2639</v>
      </c>
      <c r="M2" s="212" t="s">
        <v>2638</v>
      </c>
      <c r="N2" s="212" t="s">
        <v>2662</v>
      </c>
      <c r="O2" s="191" t="s">
        <v>2658</v>
      </c>
      <c r="P2" s="191" t="s">
        <v>2659</v>
      </c>
      <c r="Q2" s="191" t="s">
        <v>2660</v>
      </c>
      <c r="R2" s="191" t="s">
        <v>2667</v>
      </c>
      <c r="S2" s="191" t="s">
        <v>2668</v>
      </c>
      <c r="T2" s="191" t="s">
        <v>2669</v>
      </c>
      <c r="U2" s="191" t="s">
        <v>2670</v>
      </c>
      <c r="V2" s="212" t="s">
        <v>2633</v>
      </c>
      <c r="W2" s="212" t="s">
        <v>2634</v>
      </c>
    </row>
    <row r="3" spans="1:36">
      <c r="A3" s="212">
        <v>80001</v>
      </c>
      <c r="B3" s="218">
        <v>1</v>
      </c>
      <c r="C3" s="212" t="s">
        <v>2689</v>
      </c>
      <c r="D3" s="212" t="s">
        <v>2690</v>
      </c>
      <c r="E3" s="216">
        <v>0</v>
      </c>
      <c r="F3" s="217" t="s">
        <v>2746</v>
      </c>
      <c r="G3" s="217" t="s">
        <v>2721</v>
      </c>
      <c r="H3" s="217" t="s">
        <v>2701</v>
      </c>
      <c r="I3" s="217" t="s">
        <v>2688</v>
      </c>
      <c r="J3" s="191">
        <v>10</v>
      </c>
      <c r="K3" s="191">
        <v>8</v>
      </c>
      <c r="L3" s="191">
        <v>8</v>
      </c>
      <c r="M3" s="191">
        <v>10006</v>
      </c>
      <c r="N3" s="191">
        <v>100</v>
      </c>
      <c r="O3" s="191">
        <v>1</v>
      </c>
      <c r="P3" s="191">
        <v>10006</v>
      </c>
      <c r="Q3" s="191">
        <v>5</v>
      </c>
      <c r="R3" s="191">
        <v>1</v>
      </c>
      <c r="S3" s="191">
        <v>10006</v>
      </c>
      <c r="T3" s="191">
        <v>10</v>
      </c>
      <c r="U3" s="191">
        <v>2</v>
      </c>
      <c r="V3" s="212">
        <v>1</v>
      </c>
      <c r="W3" s="212">
        <v>1</v>
      </c>
      <c r="Y3" s="212" t="str">
        <f>"&lt;Plant ID="""&amp;A3&amp;""" Index="""&amp;B3&amp;""" Name="""&amp;C3&amp;""" Achieve="""&amp;E3&amp;""" SeedIcon="""&amp;F3&amp;""" FruitIcon="""&amp;G3&amp;""" AB="""&amp;H3&amp;""" Prefab="""&amp;I3&amp;""" Price="""&amp;J3&amp;""" Period="""&amp;K3&amp;""" GainExp="""&amp;L3&amp;""" GainAward="""&amp;M3&amp;""" GainValue="""&amp;N3&amp;""" WaterExp="""&amp;O3&amp;""" WaterAward="""&amp;P3&amp;""" WaterValue="""&amp;Q3&amp;""" RobExp="""&amp;R3&amp;""" RobAward="""&amp;S3&amp;""" RobValue="""&amp;T3&amp;""" RobCoin="""&amp;U3&amp;""" LockLevel="""&amp;V3&amp;""" Rarity="""&amp;W3&amp;""" /&gt;"</f>
        <v>&lt;Plant ID="80001" Index="1" Name="草莓" Achieve="0" SeedIcon="seed_strawberry" FruitIcon="fruit01" AB="garden/strawberry" Prefab="Strawberry_Prefab" Price="10" Period="8" GainExp="8" GainAward="10006" GainValue="100" WaterExp="1" WaterAward="10006" WaterValue="5" RobExp="1" RobAward="10006" RobValue="10" RobCoin="2" LockLevel="1" Rarity="1" /&gt;</v>
      </c>
    </row>
    <row r="4" spans="1:36">
      <c r="A4" s="212">
        <v>80002</v>
      </c>
      <c r="B4" s="218">
        <v>2</v>
      </c>
      <c r="C4" s="212" t="s">
        <v>2691</v>
      </c>
      <c r="D4" s="212" t="s">
        <v>2774</v>
      </c>
      <c r="E4" s="216">
        <v>0</v>
      </c>
      <c r="F4" s="217" t="s">
        <v>2747</v>
      </c>
      <c r="G4" s="217" t="s">
        <v>2722</v>
      </c>
      <c r="H4" s="217" t="s">
        <v>2763</v>
      </c>
      <c r="I4" s="217" t="s">
        <v>2775</v>
      </c>
      <c r="J4" s="191">
        <v>10</v>
      </c>
      <c r="K4" s="191">
        <v>10</v>
      </c>
      <c r="L4" s="191">
        <v>10</v>
      </c>
      <c r="M4" s="191">
        <v>10006</v>
      </c>
      <c r="N4" s="191">
        <v>120</v>
      </c>
      <c r="O4" s="191">
        <v>1</v>
      </c>
      <c r="P4" s="191">
        <v>10006</v>
      </c>
      <c r="Q4" s="191">
        <v>5</v>
      </c>
      <c r="R4" s="191">
        <v>2</v>
      </c>
      <c r="S4" s="191">
        <v>10006</v>
      </c>
      <c r="T4" s="191">
        <v>10</v>
      </c>
      <c r="U4" s="191">
        <v>2</v>
      </c>
      <c r="V4" s="212">
        <v>1</v>
      </c>
      <c r="W4" s="212">
        <v>1</v>
      </c>
      <c r="Y4" s="212" t="str">
        <f t="shared" ref="Y4:Y9" si="0">"&lt;Plant ID="""&amp;A4&amp;""" Index="""&amp;B4&amp;""" Name="""&amp;C4&amp;""" Achieve="""&amp;E4&amp;""" SeedIcon="""&amp;F4&amp;""" FruitIcon="""&amp;G4&amp;""" AB="""&amp;H4&amp;""" Prefab="""&amp;I4&amp;""" Price="""&amp;J4&amp;""" Period="""&amp;K4&amp;""" GainExp="""&amp;L4&amp;""" GainAward="""&amp;M4&amp;""" GainValue="""&amp;N4&amp;""" WaterExp="""&amp;O4&amp;""" WaterAward="""&amp;P4&amp;""" WaterValue="""&amp;Q4&amp;""" RobExp="""&amp;R4&amp;""" RobAward="""&amp;S4&amp;""" RobValue="""&amp;T4&amp;""" RobCoin="""&amp;U4&amp;""" LockLevel="""&amp;V4&amp;""" Rarity="""&amp;W4&amp;""" /&gt;"</f>
        <v>&lt;Plant ID="80002" Index="2" Name="哈密瓜" Achieve="0" SeedIcon="seed_hami" FruitIcon="fruit02" AB="garden/hamimelon" Prefab="Hamimelon_Prefab" Price="10" Period="10" GainExp="10" GainAward="10006" GainValue="120" WaterExp="1" WaterAward="10006" WaterValue="5" RobExp="2" RobAward="10006" RobValue="10" RobCoin="2" LockLevel="1" Rarity="1" /&gt;</v>
      </c>
    </row>
    <row r="5" spans="1:36">
      <c r="A5" s="212">
        <v>80003</v>
      </c>
      <c r="B5" s="218">
        <v>3</v>
      </c>
      <c r="C5" s="212" t="s">
        <v>2692</v>
      </c>
      <c r="D5" s="212" t="s">
        <v>2762</v>
      </c>
      <c r="E5" s="216">
        <v>0</v>
      </c>
      <c r="F5" s="217" t="s">
        <v>2748</v>
      </c>
      <c r="G5" s="217" t="s">
        <v>2758</v>
      </c>
      <c r="H5" s="217" t="s">
        <v>2764</v>
      </c>
      <c r="I5" s="217" t="s">
        <v>2770</v>
      </c>
      <c r="J5" s="191">
        <v>20</v>
      </c>
      <c r="K5" s="191">
        <v>15</v>
      </c>
      <c r="L5" s="191">
        <v>15</v>
      </c>
      <c r="M5" s="191">
        <v>10006</v>
      </c>
      <c r="N5" s="191">
        <v>150</v>
      </c>
      <c r="O5" s="191">
        <v>1</v>
      </c>
      <c r="P5" s="191">
        <v>10006</v>
      </c>
      <c r="Q5" s="191">
        <v>6</v>
      </c>
      <c r="R5" s="191">
        <v>2</v>
      </c>
      <c r="S5" s="191">
        <v>10006</v>
      </c>
      <c r="T5" s="191">
        <v>12</v>
      </c>
      <c r="U5" s="191">
        <v>3</v>
      </c>
      <c r="V5" s="212">
        <v>3</v>
      </c>
      <c r="W5" s="212">
        <v>1</v>
      </c>
      <c r="Y5" s="212" t="str">
        <f t="shared" si="0"/>
        <v>&lt;Plant ID="80003" Index="3" Name="蓝莓" Achieve="0" SeedIcon="seed_blueberry" FruitIcon="fruit03" AB="garden/blueberry" Prefab="Blueberry_Prefab" Price="20" Period="15" GainExp="15" GainAward="10006" GainValue="150" WaterExp="1" WaterAward="10006" WaterValue="6" RobExp="2" RobAward="10006" RobValue="12" RobCoin="3" LockLevel="3" Rarity="1" /&gt;</v>
      </c>
    </row>
    <row r="6" spans="1:36">
      <c r="A6" s="212">
        <v>80004</v>
      </c>
      <c r="B6" s="218">
        <v>4</v>
      </c>
      <c r="C6" s="212" t="s">
        <v>2693</v>
      </c>
      <c r="D6" s="212" t="s">
        <v>2694</v>
      </c>
      <c r="E6" s="216">
        <v>0</v>
      </c>
      <c r="F6" s="217" t="s">
        <v>2749</v>
      </c>
      <c r="G6" s="217" t="s">
        <v>2724</v>
      </c>
      <c r="H6" s="217" t="s">
        <v>2765</v>
      </c>
      <c r="I6" s="217" t="s">
        <v>2769</v>
      </c>
      <c r="J6" s="191">
        <v>20</v>
      </c>
      <c r="K6" s="191">
        <v>18</v>
      </c>
      <c r="L6" s="191">
        <v>18</v>
      </c>
      <c r="M6" s="191">
        <v>10006</v>
      </c>
      <c r="N6" s="191">
        <v>180</v>
      </c>
      <c r="O6" s="191">
        <v>1</v>
      </c>
      <c r="P6" s="191">
        <v>10006</v>
      </c>
      <c r="Q6" s="191">
        <v>6</v>
      </c>
      <c r="R6" s="191">
        <v>2</v>
      </c>
      <c r="S6" s="191">
        <v>10006</v>
      </c>
      <c r="T6" s="191">
        <v>13</v>
      </c>
      <c r="U6" s="191">
        <v>3</v>
      </c>
      <c r="V6" s="212">
        <v>4</v>
      </c>
      <c r="W6" s="212">
        <v>1</v>
      </c>
      <c r="Y6" s="212" t="str">
        <f t="shared" si="0"/>
        <v>&lt;Plant ID="80004" Index="4" Name="西瓜" Achieve="0" SeedIcon="seed_watermelon" FruitIcon="fruit04" AB="garden/watermelon" Prefab="Watermelon_Prefab" Price="20" Period="18" GainExp="18" GainAward="10006" GainValue="180" WaterExp="1" WaterAward="10006" WaterValue="6" RobExp="2" RobAward="10006" RobValue="13" RobCoin="3" LockLevel="4" Rarity="1" /&gt;</v>
      </c>
    </row>
    <row r="7" spans="1:36">
      <c r="A7" s="212">
        <v>80005</v>
      </c>
      <c r="B7" s="218">
        <v>5</v>
      </c>
      <c r="C7" s="212" t="s">
        <v>2695</v>
      </c>
      <c r="D7" s="212" t="s">
        <v>2696</v>
      </c>
      <c r="E7" s="216">
        <v>0</v>
      </c>
      <c r="F7" s="217" t="s">
        <v>2750</v>
      </c>
      <c r="G7" s="217" t="s">
        <v>2759</v>
      </c>
      <c r="H7" s="217" t="s">
        <v>2766</v>
      </c>
      <c r="I7" s="217" t="s">
        <v>2771</v>
      </c>
      <c r="J7" s="191">
        <v>30</v>
      </c>
      <c r="K7" s="191">
        <v>24</v>
      </c>
      <c r="L7" s="191">
        <v>24</v>
      </c>
      <c r="M7" s="191">
        <v>10006</v>
      </c>
      <c r="N7" s="191">
        <v>200</v>
      </c>
      <c r="O7" s="191">
        <v>2</v>
      </c>
      <c r="P7" s="191">
        <v>10006</v>
      </c>
      <c r="Q7" s="191">
        <v>8</v>
      </c>
      <c r="R7" s="191">
        <v>3</v>
      </c>
      <c r="S7" s="191">
        <v>10006</v>
      </c>
      <c r="T7" s="191">
        <v>15</v>
      </c>
      <c r="U7" s="191">
        <v>3</v>
      </c>
      <c r="V7" s="212">
        <v>5</v>
      </c>
      <c r="W7" s="212">
        <v>1</v>
      </c>
      <c r="Y7" s="212" t="str">
        <f t="shared" si="0"/>
        <v>&lt;Plant ID="80005" Index="5" Name="覆盆子" Achieve="0" SeedIcon="seed_raspberry" FruitIcon="fruit05" AB="garden/raspberry" Prefab="Raspberry_Prefab" Price="30" Period="24" GainExp="24" GainAward="10006" GainValue="200" WaterExp="2" WaterAward="10006" WaterValue="8" RobExp="3" RobAward="10006" RobValue="15" RobCoin="3" LockLevel="5" Rarity="1" /&gt;</v>
      </c>
    </row>
    <row r="8" spans="1:36">
      <c r="A8" s="212">
        <v>80006</v>
      </c>
      <c r="B8" s="218">
        <v>6</v>
      </c>
      <c r="C8" s="212" t="s">
        <v>2697</v>
      </c>
      <c r="D8" s="212" t="s">
        <v>2698</v>
      </c>
      <c r="E8" s="216">
        <v>0</v>
      </c>
      <c r="F8" s="217" t="s">
        <v>2751</v>
      </c>
      <c r="G8" s="217" t="s">
        <v>2760</v>
      </c>
      <c r="H8" s="217" t="s">
        <v>2767</v>
      </c>
      <c r="I8" s="217" t="s">
        <v>2772</v>
      </c>
      <c r="J8" s="191">
        <v>30</v>
      </c>
      <c r="K8" s="191">
        <v>26</v>
      </c>
      <c r="L8" s="191">
        <v>30</v>
      </c>
      <c r="M8" s="191">
        <v>10006</v>
      </c>
      <c r="N8" s="191">
        <v>250</v>
      </c>
      <c r="O8" s="191">
        <v>2</v>
      </c>
      <c r="P8" s="191">
        <v>10006</v>
      </c>
      <c r="Q8" s="191">
        <v>8</v>
      </c>
      <c r="R8" s="191">
        <v>3</v>
      </c>
      <c r="S8" s="191">
        <v>10006</v>
      </c>
      <c r="T8" s="191">
        <v>20</v>
      </c>
      <c r="U8" s="191">
        <v>4</v>
      </c>
      <c r="V8" s="212">
        <v>7</v>
      </c>
      <c r="W8" s="212">
        <v>2</v>
      </c>
      <c r="Y8" s="212" t="str">
        <f t="shared" si="0"/>
        <v>&lt;Plant ID="80006" Index="6" Name="菠萝" Achieve="0" SeedIcon="seed_pineapple" FruitIcon="fruit06" AB="garden/pineapple" Prefab="Pineapple_Prefab" Price="30" Period="26" GainExp="30" GainAward="10006" GainValue="250" WaterExp="2" WaterAward="10006" WaterValue="8" RobExp="3" RobAward="10006" RobValue="20" RobCoin="4" LockLevel="7" Rarity="2" /&gt;</v>
      </c>
    </row>
    <row r="9" spans="1:36">
      <c r="A9" s="212">
        <v>80007</v>
      </c>
      <c r="B9" s="218">
        <v>7</v>
      </c>
      <c r="C9" s="212" t="s">
        <v>2699</v>
      </c>
      <c r="D9" s="212" t="s">
        <v>2700</v>
      </c>
      <c r="E9" s="218">
        <v>1</v>
      </c>
      <c r="F9" s="217" t="s">
        <v>2752</v>
      </c>
      <c r="G9" s="217" t="s">
        <v>2761</v>
      </c>
      <c r="H9" s="217" t="s">
        <v>2768</v>
      </c>
      <c r="I9" s="217" t="s">
        <v>2773</v>
      </c>
      <c r="J9" s="191">
        <v>40</v>
      </c>
      <c r="K9" s="191">
        <v>24</v>
      </c>
      <c r="L9" s="191">
        <v>40</v>
      </c>
      <c r="M9" s="191">
        <v>10006</v>
      </c>
      <c r="N9" s="191">
        <v>300</v>
      </c>
      <c r="O9" s="191">
        <v>3</v>
      </c>
      <c r="P9" s="191">
        <v>10006</v>
      </c>
      <c r="Q9" s="191">
        <v>10</v>
      </c>
      <c r="R9" s="191">
        <v>5</v>
      </c>
      <c r="S9" s="191">
        <v>10006</v>
      </c>
      <c r="T9" s="191">
        <v>30</v>
      </c>
      <c r="U9" s="191">
        <v>5</v>
      </c>
      <c r="V9" s="212">
        <v>8</v>
      </c>
      <c r="W9" s="212">
        <v>3</v>
      </c>
      <c r="Y9" s="212" t="str">
        <f t="shared" si="0"/>
        <v>&lt;Plant ID="80007" Index="7" Name="火龙果" Achieve="1" SeedIcon="seed_pitaya" FruitIcon="fruit07" AB="garden/pitaya" Prefab="Pitaya_Prefab" Price="40" Period="24" GainExp="40" GainAward="10006" GainValue="300" WaterExp="3" WaterAward="10006" WaterValue="10" RobExp="5" RobAward="10006" RobValue="30" RobCoin="5" LockLevel="8" Rarity="3" /&gt;</v>
      </c>
    </row>
    <row r="10" spans="1:36">
      <c r="B10" s="218"/>
      <c r="E10" s="218"/>
      <c r="I10" s="217"/>
    </row>
    <row r="15" spans="1:36">
      <c r="E15" s="219"/>
      <c r="F15" s="219"/>
      <c r="G15" s="219"/>
      <c r="H15" s="219"/>
    </row>
    <row r="16" spans="1:36">
      <c r="E16" s="219"/>
      <c r="F16" s="219"/>
      <c r="G16" s="219"/>
      <c r="H16" s="219"/>
    </row>
    <row r="17" spans="5:8">
      <c r="E17" s="219"/>
      <c r="F17" s="219"/>
      <c r="G17" s="219"/>
      <c r="H17" s="219"/>
    </row>
    <row r="18" spans="5:8">
      <c r="E18" s="219"/>
      <c r="F18" s="219"/>
      <c r="G18" s="219"/>
      <c r="H18" s="219"/>
    </row>
    <row r="19" spans="5:8">
      <c r="E19" s="219"/>
      <c r="F19" s="219"/>
      <c r="G19" s="219"/>
      <c r="H19" s="219"/>
    </row>
    <row r="20" spans="5:8">
      <c r="E20" s="219"/>
      <c r="F20" s="219"/>
      <c r="G20" s="219"/>
      <c r="H20" s="219"/>
    </row>
    <row r="21" spans="5:8">
      <c r="E21" s="219"/>
      <c r="F21" s="219"/>
      <c r="G21" s="219"/>
      <c r="H21" s="219"/>
    </row>
    <row r="22" spans="5:8">
      <c r="E22" s="219"/>
      <c r="F22" s="219"/>
      <c r="G22" s="219"/>
      <c r="H22" s="219"/>
    </row>
    <row r="23" spans="5:8">
      <c r="E23" s="219"/>
      <c r="F23" s="219"/>
      <c r="G23" s="219"/>
      <c r="H23" s="219"/>
    </row>
    <row r="24" spans="5:8">
      <c r="E24" s="219"/>
      <c r="F24" s="219"/>
      <c r="G24" s="219"/>
      <c r="H24" s="219"/>
    </row>
  </sheetData>
  <phoneticPr fontId="16" type="noConversion"/>
  <conditionalFormatting sqref="AG1">
    <cfRule type="cellIs" dxfId="97" priority="7" operator="equal">
      <formula>"否"</formula>
    </cfRule>
  </conditionalFormatting>
  <dataValidations disablePrompts="1" count="1">
    <dataValidation type="list" allowBlank="1" showInputMessage="1" showErrorMessage="1" sqref="E1:E10">
      <formula1>"0,1"</formula1>
    </dataValidation>
  </dataValidations>
  <hyperlinks>
    <hyperlink ref="D7" r:id="rId1" display="https://www.baidu.com/link?url=aCu_2WN-m9aogP9l9gBnOwk73toG6UXiBrId3cVLio0WU9ittEkL_kQyT34lQ9AwxZQBhZNIr47UitYULVkoQQstVcF_orOxMJ8FSrzW6lK&amp;wd=&amp;eqid=aa8acf2c00021b9e000000045f703004"/>
    <hyperlink ref="D8" r:id="rId2" display="http://www.baidu.com/link?url=AqRrteKUOkhAqMpAj15v8Hy-sogZ3B8L7wUfY3BrrB8i8_xF61-bslm2iGbXxkN8XE10026MfmgrI_xOX0xQXLdtEY8lTOJ0EMeZG1OXWW_"/>
    <hyperlink ref="D9" r:id="rId3" display="http://www.baidu.com/link?url=AqRrteKUOkhAqMpAj15v8Hy-sogZ3B8L7wUfY3BrrB8i8_xF61-bslm2iGbXxkN8XE10026MfmgrI_xOX0xQXLdtEY8lTOJ0EMeZG1OXWW_"/>
  </hyperlinks>
  <pageMargins left="0.7" right="0.7" top="0.75" bottom="0.75" header="0.3" footer="0.3"/>
  <legacyDrawing r:id="rId4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3" enableFormatConditionsCalculation="0"/>
  <dimension ref="A1:X102"/>
  <sheetViews>
    <sheetView workbookViewId="0">
      <pane xSplit="4" ySplit="2" topLeftCell="E25" activePane="bottomRight" state="frozen"/>
      <selection pane="topRight"/>
      <selection pane="bottomLeft"/>
      <selection pane="bottomRight" sqref="A1:XFD1"/>
    </sheetView>
  </sheetViews>
  <sheetFormatPr defaultColWidth="8.875" defaultRowHeight="13.5"/>
  <cols>
    <col min="1" max="1" width="6.875" style="14" customWidth="1"/>
    <col min="2" max="2" width="6.375" style="12" customWidth="1"/>
    <col min="3" max="3" width="9.5" style="12" customWidth="1"/>
    <col min="4" max="4" width="19.375" style="14" customWidth="1"/>
    <col min="5" max="5" width="20.375" style="14" customWidth="1"/>
    <col min="6" max="6" width="23.875" style="14" bestFit="1" customWidth="1"/>
    <col min="7" max="7" width="32.625" style="14" bestFit="1" customWidth="1"/>
    <col min="8" max="8" width="17.125" style="14" customWidth="1"/>
    <col min="9" max="9" width="9.375" style="14" customWidth="1"/>
    <col min="10" max="10" width="6.375" style="68" customWidth="1"/>
    <col min="11" max="11" width="7.125" style="68" customWidth="1"/>
    <col min="12" max="12" width="16.625" style="69" customWidth="1"/>
    <col min="13" max="13" width="16.625" style="12" customWidth="1"/>
    <col min="14" max="19" width="8.875" style="12"/>
    <col min="20" max="21" width="8.5" style="14" customWidth="1"/>
    <col min="22" max="22" width="0.875" style="13" customWidth="1"/>
    <col min="23" max="16384" width="8.875" style="14"/>
  </cols>
  <sheetData>
    <row r="1" spans="1:24" s="15" customFormat="1">
      <c r="A1" s="70" t="s">
        <v>777</v>
      </c>
      <c r="B1" s="70" t="s">
        <v>620</v>
      </c>
      <c r="C1" s="70" t="s">
        <v>778</v>
      </c>
      <c r="D1" s="70" t="s">
        <v>621</v>
      </c>
      <c r="E1" s="70" t="s">
        <v>779</v>
      </c>
      <c r="F1" s="70" t="s">
        <v>780</v>
      </c>
      <c r="G1" s="70" t="s">
        <v>781</v>
      </c>
      <c r="H1" s="70" t="s">
        <v>782</v>
      </c>
      <c r="I1" s="70" t="s">
        <v>783</v>
      </c>
      <c r="J1" s="70" t="s">
        <v>784</v>
      </c>
      <c r="K1" s="78" t="s">
        <v>785</v>
      </c>
      <c r="L1" s="79" t="s">
        <v>786</v>
      </c>
      <c r="M1" s="79" t="s">
        <v>787</v>
      </c>
      <c r="N1" s="70" t="s">
        <v>627</v>
      </c>
      <c r="O1" s="70" t="s">
        <v>788</v>
      </c>
      <c r="P1" s="70" t="s">
        <v>789</v>
      </c>
      <c r="Q1" s="70" t="s">
        <v>790</v>
      </c>
      <c r="R1" s="70" t="s">
        <v>791</v>
      </c>
      <c r="S1" s="70" t="s">
        <v>792</v>
      </c>
      <c r="T1" s="70" t="s">
        <v>793</v>
      </c>
      <c r="U1" s="70" t="s">
        <v>2145</v>
      </c>
      <c r="V1" s="91"/>
      <c r="W1" s="70" t="s">
        <v>13</v>
      </c>
      <c r="X1" s="70" t="s">
        <v>794</v>
      </c>
    </row>
    <row r="2" spans="1:24" s="15" customFormat="1">
      <c r="A2" s="15" t="s">
        <v>0</v>
      </c>
      <c r="B2" s="15" t="s">
        <v>1</v>
      </c>
      <c r="C2" s="15" t="s">
        <v>795</v>
      </c>
      <c r="D2" s="15" t="s">
        <v>2</v>
      </c>
      <c r="E2" s="15" t="s">
        <v>4</v>
      </c>
      <c r="F2" s="15" t="s">
        <v>796</v>
      </c>
      <c r="G2" s="15" t="s">
        <v>797</v>
      </c>
      <c r="H2" s="15" t="s">
        <v>798</v>
      </c>
      <c r="I2" s="15" t="s">
        <v>799</v>
      </c>
      <c r="J2" s="15" t="s">
        <v>647</v>
      </c>
      <c r="K2" s="68" t="s">
        <v>650</v>
      </c>
      <c r="L2" s="80" t="s">
        <v>643</v>
      </c>
      <c r="M2" s="80" t="s">
        <v>644</v>
      </c>
      <c r="N2" s="15" t="s">
        <v>800</v>
      </c>
      <c r="O2" s="15" t="s">
        <v>801</v>
      </c>
      <c r="P2" s="15" t="s">
        <v>802</v>
      </c>
      <c r="Q2" s="15" t="s">
        <v>803</v>
      </c>
      <c r="R2" s="15" t="s">
        <v>804</v>
      </c>
      <c r="S2" s="15" t="s">
        <v>805</v>
      </c>
      <c r="T2" s="15" t="s">
        <v>806</v>
      </c>
      <c r="V2" s="92"/>
      <c r="W2" s="15" t="s">
        <v>656</v>
      </c>
      <c r="X2" s="15" t="s">
        <v>807</v>
      </c>
    </row>
    <row r="3" spans="1:24" ht="14.25">
      <c r="A3" s="12">
        <v>20001</v>
      </c>
      <c r="B3" s="12">
        <v>1</v>
      </c>
      <c r="C3" s="71">
        <v>14</v>
      </c>
      <c r="D3" t="s">
        <v>808</v>
      </c>
      <c r="E3" s="14" t="s">
        <v>809</v>
      </c>
      <c r="F3" s="14" t="s">
        <v>810</v>
      </c>
      <c r="G3" s="14" t="s">
        <v>811</v>
      </c>
      <c r="H3" s="14" t="str">
        <f>IF(B3=1,"Dummy_head",IF(B3=2,"Dummy_wing",IF(B3=4,"Dummy_taozhuang",IF(B3=5,"TopLeft",IF(B3=6,"BottomRight","")))))</f>
        <v>Dummy_head</v>
      </c>
      <c r="I3" s="14" t="s">
        <v>660</v>
      </c>
      <c r="J3" s="14">
        <v>200</v>
      </c>
      <c r="K3" s="81">
        <v>10</v>
      </c>
      <c r="L3" s="82" t="s">
        <v>659</v>
      </c>
      <c r="M3" s="82" t="s">
        <v>659</v>
      </c>
      <c r="N3" s="12">
        <v>1</v>
      </c>
      <c r="O3" s="12">
        <v>1</v>
      </c>
      <c r="P3" s="12">
        <v>1</v>
      </c>
      <c r="Q3" s="12">
        <v>1</v>
      </c>
      <c r="R3" s="12">
        <v>1</v>
      </c>
      <c r="S3" s="12">
        <v>1</v>
      </c>
      <c r="T3" s="12">
        <v>1</v>
      </c>
      <c r="U3" s="12" t="s">
        <v>2146</v>
      </c>
      <c r="V3" s="93"/>
      <c r="W3" s="14" t="str">
        <f>IF(AND(A3&lt;&gt;"",B3&lt;&gt;"",U3="是"),"&lt;Accessory ID="""&amp;A3&amp;""" Type="""&amp;B3&amp;""" Index="""&amp;C3&amp;""" Name="""&amp;D3&amp;""" Icon="""&amp;E3&amp;""" AB="""&amp;F3&amp;""" Prefab="""&amp;G3&amp;""" Region="""&amp;H3&amp;""" Purchase="""&amp;I3&amp;""" Price="""&amp;J3&amp;""" Exp="""&amp;K3&amp;""" StartTime="""&amp;TEXT(L3,"yyyy-MM-dd HH:mm")&amp;""" EndTime="""&amp;TEXT(M3,"yyyy-MM-dd HH:mm")&amp;""" Level="""&amp;N3&amp;""" PURPIE="""&amp;O3&amp;""" DONNY="""&amp;P3&amp;""" NINJI="""&amp;Q3&amp;""" SANSA="""&amp;R3&amp;""" YOYO="""&amp;S3&amp;""" NUO="""&amp;T3&amp;""" /&gt;","")</f>
        <v>&lt;Accessory ID="20001" Type="1" Index="14" Name="wizard hat" Icon="part_head_hat" AB="role/cap" Prefab="cap_point_prefab" Region="Dummy_head" Purchase="Coin" Price="200" Exp="10" StartTime="null" EndTime="null" Level="1" PURPIE="1" DONNY="1" NINJI="1" SANSA="1" YOYO="1" NUO="1" /&gt;</v>
      </c>
      <c r="X3" s="14" t="str">
        <f>"var/vault_apk_res/Model/"&amp;F3&amp;".ab"</f>
        <v>var/vault_apk_res/Model/role/cap.ab</v>
      </c>
    </row>
    <row r="4" spans="1:24" ht="14.25">
      <c r="A4" s="12">
        <v>20002</v>
      </c>
      <c r="B4" s="12">
        <v>2</v>
      </c>
      <c r="C4" s="71">
        <v>15</v>
      </c>
      <c r="D4" t="s">
        <v>812</v>
      </c>
      <c r="E4" s="14" t="s">
        <v>813</v>
      </c>
      <c r="F4" s="14" t="s">
        <v>814</v>
      </c>
      <c r="G4" s="14" t="s">
        <v>815</v>
      </c>
      <c r="H4" s="14" t="str">
        <f t="shared" ref="H4:H67" si="0">IF(B4=1,"Dummy_head",IF(B4=2,"Dummy_wing",IF(B4=4,"Dummy_taozhuang",IF(B4=5,"TopLeft",IF(B4=6,"BottomRight","")))))</f>
        <v>Dummy_wing</v>
      </c>
      <c r="I4" s="14" t="s">
        <v>660</v>
      </c>
      <c r="J4" s="14">
        <v>500</v>
      </c>
      <c r="K4" s="81">
        <v>13</v>
      </c>
      <c r="L4" s="82" t="s">
        <v>659</v>
      </c>
      <c r="M4" s="82" t="s">
        <v>659</v>
      </c>
      <c r="N4" s="12">
        <v>6</v>
      </c>
      <c r="O4" s="12">
        <v>1</v>
      </c>
      <c r="P4" s="12">
        <v>1</v>
      </c>
      <c r="Q4" s="12">
        <v>1</v>
      </c>
      <c r="R4" s="12">
        <v>1</v>
      </c>
      <c r="S4" s="12">
        <v>1</v>
      </c>
      <c r="T4" s="12">
        <v>1</v>
      </c>
      <c r="U4" s="12" t="s">
        <v>2146</v>
      </c>
      <c r="V4" s="93"/>
      <c r="W4" s="14" t="str">
        <f t="shared" ref="W4:W34" si="1">IF(AND(A4&lt;&gt;"",B4&lt;&gt;"",U4="是"),"&lt;Accessory ID="""&amp;A4&amp;""" Type="""&amp;B4&amp;""" Index="""&amp;C4&amp;""" Name="""&amp;D4&amp;""" Icon="""&amp;E4&amp;""" AB="""&amp;F4&amp;""" Prefab="""&amp;G4&amp;""" Region="""&amp;H4&amp;""" Purchase="""&amp;I4&amp;""" Price="""&amp;J4&amp;""" Exp="""&amp;K4&amp;""" StartTime="""&amp;TEXT(L4,"yyyy-MM-dd HH:mm")&amp;""" EndTime="""&amp;TEXT(M4,"yyyy-MM-dd HH:mm")&amp;""" Level="""&amp;N4&amp;""" PURPIE="""&amp;O4&amp;""" DONNY="""&amp;P4&amp;""" NINJI="""&amp;Q4&amp;""" SANSA="""&amp;R4&amp;""" YOYO="""&amp;S4&amp;""" NUO="""&amp;T4&amp;""" /&gt;","")</f>
        <v>&lt;Accessory ID="20002" Type="2" Index="15" Name="devil wing" Icon="part_wing_bat" AB="role/wing" Prefab="wing_point_prefab" Region="Dummy_wing" Purchase="Coin" Price="500" Exp="13" StartTime="null" EndTime="null" Level="6" PURPIE="1" DONNY="1" NINJI="1" SANSA="1" YOYO="1" NUO="1" /&gt;</v>
      </c>
      <c r="X4" s="14" t="str">
        <f t="shared" ref="X4:X34" si="2">"var/vault_apk_res/Model/"&amp;F4&amp;".ab"</f>
        <v>var/vault_apk_res/Model/role/wing.ab</v>
      </c>
    </row>
    <row r="5" spans="1:24" ht="14.25">
      <c r="A5" s="12">
        <v>20003</v>
      </c>
      <c r="B5" s="12">
        <v>5</v>
      </c>
      <c r="C5" s="19">
        <v>15</v>
      </c>
      <c r="D5" t="s">
        <v>816</v>
      </c>
      <c r="E5" s="14" t="s">
        <v>817</v>
      </c>
      <c r="F5" s="14" t="s">
        <v>818</v>
      </c>
      <c r="G5" s="14" t="s">
        <v>819</v>
      </c>
      <c r="H5" s="14" t="str">
        <f t="shared" si="0"/>
        <v>TopLeft</v>
      </c>
      <c r="I5" s="14" t="s">
        <v>660</v>
      </c>
      <c r="J5" s="14">
        <v>2000</v>
      </c>
      <c r="K5" s="81">
        <v>28</v>
      </c>
      <c r="L5" s="82" t="s">
        <v>659</v>
      </c>
      <c r="M5" s="82" t="s">
        <v>659</v>
      </c>
      <c r="N5" s="12">
        <v>1</v>
      </c>
      <c r="O5" s="12">
        <v>1</v>
      </c>
      <c r="P5" s="12">
        <v>1</v>
      </c>
      <c r="Q5" s="12">
        <v>1</v>
      </c>
      <c r="R5" s="12">
        <v>1</v>
      </c>
      <c r="S5" s="12">
        <v>1</v>
      </c>
      <c r="T5" s="12">
        <v>1</v>
      </c>
      <c r="U5" s="12" t="s">
        <v>2146</v>
      </c>
      <c r="V5" s="93"/>
      <c r="W5" s="14" t="str">
        <f t="shared" si="1"/>
        <v>&lt;Accessory ID="20003" Type="5" Index="15" Name="ghost" Icon="elf_up_ghost" AB="role/ghost" Prefab="ghost_prefab" Region="TopLeft" Purchase="Coin" Price="2000" Exp="28" StartTime="null" EndTime="null" Level="1" PURPIE="1" DONNY="1" NINJI="1" SANSA="1" YOYO="1" NUO="1" /&gt;</v>
      </c>
      <c r="X5" s="14" t="str">
        <f t="shared" si="2"/>
        <v>var/vault_apk_res/Model/role/ghost.ab</v>
      </c>
    </row>
    <row r="6" spans="1:24" ht="14.25">
      <c r="A6" s="12">
        <v>20004</v>
      </c>
      <c r="B6" s="12">
        <v>6</v>
      </c>
      <c r="C6" s="19">
        <v>14</v>
      </c>
      <c r="D6" t="s">
        <v>820</v>
      </c>
      <c r="E6" s="14" t="s">
        <v>821</v>
      </c>
      <c r="F6" s="14" t="s">
        <v>822</v>
      </c>
      <c r="G6" s="14" t="s">
        <v>823</v>
      </c>
      <c r="H6" s="14" t="str">
        <f t="shared" si="0"/>
        <v>BottomRight</v>
      </c>
      <c r="I6" s="14" t="s">
        <v>660</v>
      </c>
      <c r="J6" s="14">
        <v>800</v>
      </c>
      <c r="K6" s="81">
        <v>16</v>
      </c>
      <c r="L6" s="82" t="s">
        <v>659</v>
      </c>
      <c r="M6" s="82" t="s">
        <v>659</v>
      </c>
      <c r="N6" s="12">
        <v>1</v>
      </c>
      <c r="O6" s="12">
        <v>1</v>
      </c>
      <c r="P6" s="12">
        <v>1</v>
      </c>
      <c r="Q6" s="12">
        <v>1</v>
      </c>
      <c r="R6" s="12">
        <v>1</v>
      </c>
      <c r="S6" s="12">
        <v>1</v>
      </c>
      <c r="T6" s="12">
        <v>1</v>
      </c>
      <c r="U6" s="12" t="s">
        <v>2146</v>
      </c>
      <c r="V6" s="93"/>
      <c r="W6" s="14" t="str">
        <f t="shared" si="1"/>
        <v>&lt;Accessory ID="20004" Type="6" Index="14" Name="pumpkin" Icon="elf_down_pumpkin" AB="role/pumpkin" Prefab="pumpkin_prefab" Region="BottomRight" Purchase="Coin" Price="800" Exp="16" StartTime="null" EndTime="null" Level="1" PURPIE="1" DONNY="1" NINJI="1" SANSA="1" YOYO="1" NUO="1" /&gt;</v>
      </c>
      <c r="X6" s="14" t="str">
        <f t="shared" si="2"/>
        <v>var/vault_apk_res/Model/role/pumpkin.ab</v>
      </c>
    </row>
    <row r="7" spans="1:24" ht="14.25">
      <c r="A7" s="12">
        <v>20005</v>
      </c>
      <c r="B7" s="12">
        <v>5</v>
      </c>
      <c r="C7" s="19">
        <v>10</v>
      </c>
      <c r="D7" t="s">
        <v>824</v>
      </c>
      <c r="E7" s="14" t="s">
        <v>825</v>
      </c>
      <c r="F7" s="14" t="s">
        <v>826</v>
      </c>
      <c r="G7" s="14" t="s">
        <v>827</v>
      </c>
      <c r="H7" s="14" t="str">
        <f t="shared" si="0"/>
        <v>TopLeft</v>
      </c>
      <c r="I7" s="14" t="s">
        <v>660</v>
      </c>
      <c r="J7" s="14">
        <v>2500</v>
      </c>
      <c r="K7" s="81">
        <v>33</v>
      </c>
      <c r="L7" s="82" t="s">
        <v>659</v>
      </c>
      <c r="M7" s="82" t="s">
        <v>659</v>
      </c>
      <c r="N7" s="12">
        <v>1</v>
      </c>
      <c r="O7" s="12">
        <v>1</v>
      </c>
      <c r="P7" s="12">
        <v>1</v>
      </c>
      <c r="Q7" s="12">
        <v>1</v>
      </c>
      <c r="R7" s="12">
        <v>1</v>
      </c>
      <c r="S7" s="12">
        <v>1</v>
      </c>
      <c r="T7" s="12">
        <v>1</v>
      </c>
      <c r="U7" s="12" t="s">
        <v>2146</v>
      </c>
      <c r="V7" s="93"/>
      <c r="W7" s="14" t="str">
        <f t="shared" si="1"/>
        <v>&lt;Accessory ID="20005" Type="5" Index="10" Name="snow cloud" Icon="elf_up_cloud" AB="role/cloud_snow" Prefab="cloud_snow_prefab" Region="TopLeft" Purchase="Coin" Price="2500" Exp="33" StartTime="null" EndTime="null" Level="1" PURPIE="1" DONNY="1" NINJI="1" SANSA="1" YOYO="1" NUO="1" /&gt;</v>
      </c>
      <c r="X7" s="14" t="str">
        <f t="shared" si="2"/>
        <v>var/vault_apk_res/Model/role/cloud_snow.ab</v>
      </c>
    </row>
    <row r="8" spans="1:24" ht="14.25">
      <c r="A8" s="12">
        <v>20006</v>
      </c>
      <c r="B8" s="12">
        <v>2</v>
      </c>
      <c r="C8" s="71">
        <v>12</v>
      </c>
      <c r="D8" t="s">
        <v>828</v>
      </c>
      <c r="E8" s="14" t="s">
        <v>829</v>
      </c>
      <c r="F8" s="14" t="s">
        <v>830</v>
      </c>
      <c r="G8" s="14" t="s">
        <v>831</v>
      </c>
      <c r="H8" s="14" t="str">
        <f t="shared" si="0"/>
        <v>Dummy_wing</v>
      </c>
      <c r="I8" s="14" t="s">
        <v>660</v>
      </c>
      <c r="J8" s="14">
        <v>1200</v>
      </c>
      <c r="K8" s="81">
        <v>20</v>
      </c>
      <c r="L8" s="82" t="s">
        <v>659</v>
      </c>
      <c r="M8" s="82" t="s">
        <v>659</v>
      </c>
      <c r="N8" s="12">
        <v>1</v>
      </c>
      <c r="O8" s="12">
        <v>1</v>
      </c>
      <c r="P8" s="12">
        <v>1</v>
      </c>
      <c r="Q8" s="12">
        <v>1</v>
      </c>
      <c r="R8" s="12">
        <v>1</v>
      </c>
      <c r="S8" s="12">
        <v>1</v>
      </c>
      <c r="T8" s="12">
        <v>1</v>
      </c>
      <c r="U8" s="12" t="s">
        <v>2146</v>
      </c>
      <c r="V8" s="93"/>
      <c r="W8" s="14" t="str">
        <f t="shared" si="1"/>
        <v>&lt;Accessory ID="20006" Type="2" Index="12" Name="snow wing" Icon="part_wing_snow" AB="role/wing_snow" Prefab="wing_snow_prefab" Region="Dummy_wing" Purchase="Coin" Price="1200" Exp="20" StartTime="null" EndTime="null" Level="1" PURPIE="1" DONNY="1" NINJI="1" SANSA="1" YOYO="1" NUO="1" /&gt;</v>
      </c>
      <c r="X8" s="14" t="str">
        <f t="shared" si="2"/>
        <v>var/vault_apk_res/Model/role/wing_snow.ab</v>
      </c>
    </row>
    <row r="9" spans="1:24" ht="14.25">
      <c r="A9" s="12">
        <v>20007</v>
      </c>
      <c r="B9" s="12">
        <v>1</v>
      </c>
      <c r="C9" s="71">
        <v>13</v>
      </c>
      <c r="D9" t="s">
        <v>832</v>
      </c>
      <c r="E9" s="14" t="s">
        <v>833</v>
      </c>
      <c r="F9" s="14" t="s">
        <v>834</v>
      </c>
      <c r="G9" s="14" t="s">
        <v>835</v>
      </c>
      <c r="H9" s="14" t="str">
        <f t="shared" si="0"/>
        <v>Dummy_head</v>
      </c>
      <c r="I9" s="14" t="s">
        <v>660</v>
      </c>
      <c r="J9" s="14">
        <v>1800</v>
      </c>
      <c r="K9" s="81">
        <v>26</v>
      </c>
      <c r="L9" s="82" t="s">
        <v>659</v>
      </c>
      <c r="M9" s="82" t="s">
        <v>659</v>
      </c>
      <c r="N9" s="12">
        <v>1</v>
      </c>
      <c r="O9" s="12">
        <v>1</v>
      </c>
      <c r="P9" s="12">
        <v>1</v>
      </c>
      <c r="Q9" s="12">
        <v>1</v>
      </c>
      <c r="R9" s="12">
        <v>1</v>
      </c>
      <c r="S9" s="12">
        <v>1</v>
      </c>
      <c r="T9" s="12">
        <v>1</v>
      </c>
      <c r="U9" s="12" t="s">
        <v>2146</v>
      </c>
      <c r="V9" s="93"/>
      <c r="W9" s="14" t="str">
        <f t="shared" si="1"/>
        <v>&lt;Accessory ID="20007" Type="1" Index="13" Name="cornu cervi" Icon="part_head_antler" AB="role/cornu cervi" Prefab="cornu cervi_point_prefab" Region="Dummy_head" Purchase="Coin" Price="1800" Exp="26" StartTime="null" EndTime="null" Level="1" PURPIE="1" DONNY="1" NINJI="1" SANSA="1" YOYO="1" NUO="1" /&gt;</v>
      </c>
      <c r="X9" s="14" t="str">
        <f t="shared" si="2"/>
        <v>var/vault_apk_res/Model/role/cornu cervi.ab</v>
      </c>
    </row>
    <row r="10" spans="1:24" ht="14.25">
      <c r="A10" s="12">
        <v>20008</v>
      </c>
      <c r="B10" s="12">
        <v>6</v>
      </c>
      <c r="C10" s="19">
        <v>13</v>
      </c>
      <c r="D10" t="s">
        <v>836</v>
      </c>
      <c r="E10" s="14" t="s">
        <v>837</v>
      </c>
      <c r="F10" s="14" t="s">
        <v>838</v>
      </c>
      <c r="G10" s="14" t="s">
        <v>839</v>
      </c>
      <c r="H10" s="14" t="str">
        <f t="shared" si="0"/>
        <v>BottomRight</v>
      </c>
      <c r="I10" s="14" t="s">
        <v>660</v>
      </c>
      <c r="J10" s="14">
        <v>1000</v>
      </c>
      <c r="K10" s="81">
        <v>18</v>
      </c>
      <c r="L10" s="82" t="s">
        <v>659</v>
      </c>
      <c r="M10" s="82" t="s">
        <v>659</v>
      </c>
      <c r="N10" s="12">
        <v>10</v>
      </c>
      <c r="O10" s="12">
        <v>1</v>
      </c>
      <c r="P10" s="12">
        <v>1</v>
      </c>
      <c r="Q10" s="12">
        <v>1</v>
      </c>
      <c r="R10" s="12">
        <v>1</v>
      </c>
      <c r="S10" s="12">
        <v>1</v>
      </c>
      <c r="T10" s="12">
        <v>1</v>
      </c>
      <c r="U10" s="12" t="s">
        <v>2146</v>
      </c>
      <c r="V10" s="93"/>
      <c r="W10" s="14" t="str">
        <f t="shared" si="1"/>
        <v>&lt;Accessory ID="20008" Type="6" Index="13" Name="snowman" Icon="elf_down_snowman" AB="role/snowman" Prefab="snowman_prefab" Region="BottomRight" Purchase="Coin" Price="1000" Exp="18" StartTime="null" EndTime="null" Level="10" PURPIE="1" DONNY="1" NINJI="1" SANSA="1" YOYO="1" NUO="1" /&gt;</v>
      </c>
      <c r="X10" s="14" t="str">
        <f t="shared" si="2"/>
        <v>var/vault_apk_res/Model/role/snowman.ab</v>
      </c>
    </row>
    <row r="11" spans="1:24" ht="14.25">
      <c r="A11" s="12">
        <v>20009</v>
      </c>
      <c r="B11" s="12">
        <v>1</v>
      </c>
      <c r="C11" s="71">
        <v>10</v>
      </c>
      <c r="D11" s="14" t="s">
        <v>840</v>
      </c>
      <c r="E11" s="14" t="s">
        <v>841</v>
      </c>
      <c r="F11" s="14" t="s">
        <v>842</v>
      </c>
      <c r="G11" s="14" t="s">
        <v>843</v>
      </c>
      <c r="H11" s="14" t="str">
        <f t="shared" si="0"/>
        <v>Dummy_head</v>
      </c>
      <c r="I11" s="14" t="s">
        <v>660</v>
      </c>
      <c r="J11" s="14">
        <v>300</v>
      </c>
      <c r="K11" s="68">
        <v>11</v>
      </c>
      <c r="L11" s="82" t="s">
        <v>659</v>
      </c>
      <c r="M11" s="82" t="s">
        <v>659</v>
      </c>
      <c r="N11" s="12">
        <v>1</v>
      </c>
      <c r="O11" s="12">
        <v>1</v>
      </c>
      <c r="P11" s="12">
        <v>1</v>
      </c>
      <c r="Q11" s="12">
        <v>1</v>
      </c>
      <c r="R11" s="12">
        <v>1</v>
      </c>
      <c r="S11" s="12">
        <v>1</v>
      </c>
      <c r="T11" s="12">
        <v>1</v>
      </c>
      <c r="U11" s="12" t="s">
        <v>2146</v>
      </c>
      <c r="V11" s="93"/>
      <c r="W11" s="14" t="str">
        <f t="shared" si="1"/>
        <v>&lt;Accessory ID="20009" Type="1" Index="10" Name="antler ponit" Icon="part_head_antler02" AB="role/antler" Prefab="antler_ponit_prefab" Region="Dummy_head" Purchase="Coin" Price="300" Exp="11" StartTime="null" EndTime="null" Level="1" PURPIE="1" DONNY="1" NINJI="1" SANSA="1" YOYO="1" NUO="1" /&gt;</v>
      </c>
      <c r="X11" s="14" t="str">
        <f t="shared" si="2"/>
        <v>var/vault_apk_res/Model/role/antler.ab</v>
      </c>
    </row>
    <row r="12" spans="1:24" ht="14.25">
      <c r="A12" s="12">
        <v>20010</v>
      </c>
      <c r="B12" s="12">
        <v>1</v>
      </c>
      <c r="C12" s="71">
        <v>11</v>
      </c>
      <c r="D12" s="14" t="s">
        <v>844</v>
      </c>
      <c r="E12" s="14" t="s">
        <v>845</v>
      </c>
      <c r="F12" s="14" t="s">
        <v>846</v>
      </c>
      <c r="G12" s="14" t="s">
        <v>847</v>
      </c>
      <c r="H12" s="14" t="str">
        <f t="shared" si="0"/>
        <v>Dummy_head</v>
      </c>
      <c r="I12" s="14" t="s">
        <v>660</v>
      </c>
      <c r="J12" s="14">
        <v>800</v>
      </c>
      <c r="K12" s="68">
        <v>16</v>
      </c>
      <c r="L12" s="82" t="s">
        <v>659</v>
      </c>
      <c r="M12" s="82" t="s">
        <v>659</v>
      </c>
      <c r="N12" s="12">
        <v>1</v>
      </c>
      <c r="O12" s="12">
        <v>1</v>
      </c>
      <c r="P12" s="12">
        <v>1</v>
      </c>
      <c r="Q12" s="12">
        <v>1</v>
      </c>
      <c r="R12" s="12">
        <v>1</v>
      </c>
      <c r="S12" s="12">
        <v>1</v>
      </c>
      <c r="T12" s="12">
        <v>1</v>
      </c>
      <c r="U12" s="12" t="s">
        <v>2146</v>
      </c>
      <c r="V12" s="93"/>
      <c r="W12" s="14" t="str">
        <f t="shared" si="1"/>
        <v>&lt;Accessory ID="20010" Type="1" Index="11" Name="christmas hat" Icon="part_head_merryhat" AB="role/christmas hat" Prefab="christmas hat_point_prefab" Region="Dummy_head" Purchase="Coin" Price="800" Exp="16" StartTime="null" EndTime="null" Level="1" PURPIE="1" DONNY="1" NINJI="1" SANSA="1" YOYO="1" NUO="1" /&gt;</v>
      </c>
      <c r="X12" s="14" t="str">
        <f t="shared" si="2"/>
        <v>var/vault_apk_res/Model/role/christmas hat.ab</v>
      </c>
    </row>
    <row r="13" spans="1:24" ht="14.25">
      <c r="A13" s="12">
        <v>20011</v>
      </c>
      <c r="B13" s="12">
        <v>4</v>
      </c>
      <c r="C13" s="19">
        <v>2</v>
      </c>
      <c r="D13" s="14" t="s">
        <v>848</v>
      </c>
      <c r="E13" s="14" t="s">
        <v>849</v>
      </c>
      <c r="F13" s="14" t="s">
        <v>850</v>
      </c>
      <c r="G13" s="14" t="s">
        <v>851</v>
      </c>
      <c r="H13" s="14" t="str">
        <f t="shared" si="0"/>
        <v>Dummy_taozhuang</v>
      </c>
      <c r="I13" s="14" t="s">
        <v>660</v>
      </c>
      <c r="J13" s="14">
        <v>2500</v>
      </c>
      <c r="K13" s="68">
        <v>33</v>
      </c>
      <c r="L13" s="82" t="s">
        <v>659</v>
      </c>
      <c r="M13" s="82" t="s">
        <v>659</v>
      </c>
      <c r="N13" s="12">
        <v>10</v>
      </c>
      <c r="O13" s="12">
        <v>1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 t="s">
        <v>2146</v>
      </c>
      <c r="V13" s="93"/>
      <c r="W13" s="14" t="str">
        <f t="shared" si="1"/>
        <v>&lt;Accessory ID="20011" Type="4" Index="2" Name="christmas point" Icon="suit_pur_merry" AB="role/christmas" Prefab="christmas_point_prefab" Region="Dummy_taozhuang" Purchase="Coin" Price="2500" Exp="33" StartTime="null" EndTime="null" Level="10" PURPIE="1" DONNY="0" NINJI="0" SANSA="0" YOYO="0" NUO="0" /&gt;</v>
      </c>
      <c r="X13" s="14" t="str">
        <f t="shared" si="2"/>
        <v>var/vault_apk_res/Model/role/christmas.ab</v>
      </c>
    </row>
    <row r="14" spans="1:24" ht="14.25">
      <c r="A14" s="12">
        <v>20012</v>
      </c>
      <c r="B14" s="12">
        <v>6</v>
      </c>
      <c r="C14" s="19">
        <v>8</v>
      </c>
      <c r="D14" s="14" t="s">
        <v>852</v>
      </c>
      <c r="E14" s="14" t="s">
        <v>853</v>
      </c>
      <c r="F14" s="14" t="s">
        <v>854</v>
      </c>
      <c r="G14" s="14" t="s">
        <v>855</v>
      </c>
      <c r="H14" s="14" t="str">
        <f t="shared" si="0"/>
        <v>BottomRight</v>
      </c>
      <c r="I14" s="14" t="s">
        <v>660</v>
      </c>
      <c r="J14" s="14">
        <v>1500</v>
      </c>
      <c r="K14" s="68">
        <v>23</v>
      </c>
      <c r="L14" s="82" t="s">
        <v>659</v>
      </c>
      <c r="M14" s="82" t="s">
        <v>659</v>
      </c>
      <c r="N14" s="12">
        <v>1</v>
      </c>
      <c r="O14" s="12">
        <v>1</v>
      </c>
      <c r="P14" s="12">
        <v>1</v>
      </c>
      <c r="Q14" s="12">
        <v>1</v>
      </c>
      <c r="R14" s="12">
        <v>1</v>
      </c>
      <c r="S14" s="12">
        <v>1</v>
      </c>
      <c r="T14" s="12">
        <v>1</v>
      </c>
      <c r="U14" s="12" t="s">
        <v>2146</v>
      </c>
      <c r="V14" s="93"/>
      <c r="W14" s="14" t="str">
        <f t="shared" si="1"/>
        <v>&lt;Accessory ID="20012" Type="6" Index="8" Name="elk" Icon="elf_down_deer" AB="role/elk" Prefab="elk_A_prefab" Region="BottomRight" Purchase="Coin" Price="1500" Exp="23" StartTime="null" EndTime="null" Level="1" PURPIE="1" DONNY="1" NINJI="1" SANSA="1" YOYO="1" NUO="1" /&gt;</v>
      </c>
      <c r="X14" s="14" t="str">
        <f t="shared" si="2"/>
        <v>var/vault_apk_res/Model/role/elk.ab</v>
      </c>
    </row>
    <row r="15" spans="1:24" ht="14.25">
      <c r="A15" s="12">
        <v>20013</v>
      </c>
      <c r="B15" s="12">
        <v>6</v>
      </c>
      <c r="C15" s="19">
        <v>9</v>
      </c>
      <c r="D15" s="14" t="s">
        <v>856</v>
      </c>
      <c r="E15" s="14" t="s">
        <v>857</v>
      </c>
      <c r="F15" s="14" t="s">
        <v>854</v>
      </c>
      <c r="G15" s="14" t="s">
        <v>858</v>
      </c>
      <c r="H15" s="14" t="str">
        <f t="shared" si="0"/>
        <v>BottomRight</v>
      </c>
      <c r="I15" s="14" t="s">
        <v>859</v>
      </c>
      <c r="J15" s="14">
        <v>1.99</v>
      </c>
      <c r="K15" s="68">
        <v>30</v>
      </c>
      <c r="L15" s="82" t="s">
        <v>659</v>
      </c>
      <c r="M15" s="82" t="s">
        <v>659</v>
      </c>
      <c r="N15" s="12">
        <v>1</v>
      </c>
      <c r="O15" s="12">
        <v>1</v>
      </c>
      <c r="P15" s="12">
        <v>1</v>
      </c>
      <c r="Q15" s="12">
        <v>1</v>
      </c>
      <c r="R15" s="12">
        <v>1</v>
      </c>
      <c r="S15" s="12">
        <v>1</v>
      </c>
      <c r="T15" s="12">
        <v>1</v>
      </c>
      <c r="U15" s="12" t="s">
        <v>2146</v>
      </c>
      <c r="V15" s="93"/>
      <c r="W15" s="14" t="str">
        <f t="shared" si="1"/>
        <v>&lt;Accessory ID="20013" Type="6" Index="9" Name="elk02" Icon="elf_down_deer02" AB="role/elk" Prefab="elk_B_prefab" Region="BottomRight" Purchase="Cash" Price="1.99" Exp="30" StartTime="null" EndTime="null" Level="1" PURPIE="1" DONNY="1" NINJI="1" SANSA="1" YOYO="1" NUO="1" /&gt;</v>
      </c>
      <c r="X15" s="14" t="str">
        <f t="shared" si="2"/>
        <v>var/vault_apk_res/Model/role/elk.ab</v>
      </c>
    </row>
    <row r="16" spans="1:24" ht="14.25">
      <c r="A16" s="12">
        <v>20014</v>
      </c>
      <c r="B16" s="12">
        <v>5</v>
      </c>
      <c r="C16" s="19">
        <v>11</v>
      </c>
      <c r="D16" s="14" t="s">
        <v>860</v>
      </c>
      <c r="E16" s="14" t="s">
        <v>861</v>
      </c>
      <c r="F16" s="14" t="s">
        <v>862</v>
      </c>
      <c r="G16" s="14" t="s">
        <v>863</v>
      </c>
      <c r="H16" s="14" t="str">
        <f t="shared" si="0"/>
        <v>TopLeft</v>
      </c>
      <c r="I16" s="14" t="s">
        <v>660</v>
      </c>
      <c r="J16" s="14">
        <v>1000</v>
      </c>
      <c r="K16" s="68">
        <v>18</v>
      </c>
      <c r="L16" s="82" t="s">
        <v>659</v>
      </c>
      <c r="M16" s="82" t="s">
        <v>659</v>
      </c>
      <c r="N16" s="12">
        <v>1</v>
      </c>
      <c r="O16" s="12">
        <v>1</v>
      </c>
      <c r="P16" s="12">
        <v>1</v>
      </c>
      <c r="Q16" s="12">
        <v>1</v>
      </c>
      <c r="R16" s="12">
        <v>1</v>
      </c>
      <c r="S16" s="12">
        <v>1</v>
      </c>
      <c r="T16" s="12">
        <v>1</v>
      </c>
      <c r="U16" s="12" t="s">
        <v>2146</v>
      </c>
      <c r="V16" s="93"/>
      <c r="W16" s="14" t="str">
        <f t="shared" si="1"/>
        <v>&lt;Accessory ID="20014" Type="5" Index="11" Name="giftbox" Icon="elf_up_gift" AB="role/giftbox" Prefab="giftbox_prefab" Region="TopLeft" Purchase="Coin" Price="1000" Exp="18" StartTime="null" EndTime="null" Level="1" PURPIE="1" DONNY="1" NINJI="1" SANSA="1" YOYO="1" NUO="1" /&gt;</v>
      </c>
      <c r="X16" s="14" t="str">
        <f t="shared" si="2"/>
        <v>var/vault_apk_res/Model/role/giftbox.ab</v>
      </c>
    </row>
    <row r="17" spans="1:24" ht="14.25">
      <c r="A17" s="12">
        <v>20015</v>
      </c>
      <c r="B17" s="12">
        <v>5</v>
      </c>
      <c r="C17" s="19">
        <v>12</v>
      </c>
      <c r="D17" s="14" t="s">
        <v>864</v>
      </c>
      <c r="E17" s="14" t="s">
        <v>865</v>
      </c>
      <c r="F17" s="14" t="s">
        <v>862</v>
      </c>
      <c r="G17" s="14" t="s">
        <v>866</v>
      </c>
      <c r="H17" s="14" t="str">
        <f t="shared" si="0"/>
        <v>TopLeft</v>
      </c>
      <c r="I17" s="14" t="s">
        <v>660</v>
      </c>
      <c r="J17" s="14">
        <v>1800</v>
      </c>
      <c r="K17" s="68">
        <v>26</v>
      </c>
      <c r="L17" s="82" t="s">
        <v>659</v>
      </c>
      <c r="M17" s="82" t="s">
        <v>659</v>
      </c>
      <c r="N17" s="12">
        <v>1</v>
      </c>
      <c r="O17" s="12">
        <v>1</v>
      </c>
      <c r="P17" s="12">
        <v>1</v>
      </c>
      <c r="Q17" s="12">
        <v>1</v>
      </c>
      <c r="R17" s="12">
        <v>1</v>
      </c>
      <c r="S17" s="12">
        <v>1</v>
      </c>
      <c r="T17" s="12">
        <v>1</v>
      </c>
      <c r="U17" s="12" t="s">
        <v>2146</v>
      </c>
      <c r="V17" s="93"/>
      <c r="W17" s="14" t="str">
        <f t="shared" si="1"/>
        <v>&lt;Accessory ID="20015" Type="5" Index="12" Name="giftbox02" Icon="elf_up_gift02" AB="role/giftbox" Prefab="giftbox_A_prefab" Region="TopLeft" Purchase="Coin" Price="1800" Exp="26" StartTime="null" EndTime="null" Level="1" PURPIE="1" DONNY="1" NINJI="1" SANSA="1" YOYO="1" NUO="1" /&gt;</v>
      </c>
      <c r="X17" s="14" t="str">
        <f t="shared" si="2"/>
        <v>var/vault_apk_res/Model/role/giftbox.ab</v>
      </c>
    </row>
    <row r="18" spans="1:24" s="67" customFormat="1" ht="14.25">
      <c r="A18" s="72">
        <v>20016</v>
      </c>
      <c r="B18" s="72">
        <v>1</v>
      </c>
      <c r="C18" s="73">
        <v>9</v>
      </c>
      <c r="D18" s="74" t="s">
        <v>867</v>
      </c>
      <c r="E18" s="67" t="s">
        <v>868</v>
      </c>
      <c r="F18" s="67" t="s">
        <v>810</v>
      </c>
      <c r="G18" s="67" t="s">
        <v>869</v>
      </c>
      <c r="H18" s="14" t="str">
        <f t="shared" si="0"/>
        <v>Dummy_head</v>
      </c>
      <c r="I18" s="67" t="s">
        <v>660</v>
      </c>
      <c r="J18" s="67">
        <v>300</v>
      </c>
      <c r="K18" s="83">
        <v>11</v>
      </c>
      <c r="L18" s="84">
        <v>43854.75</v>
      </c>
      <c r="M18" s="85" t="s">
        <v>659</v>
      </c>
      <c r="N18" s="72">
        <v>1</v>
      </c>
      <c r="O18" s="72">
        <v>1</v>
      </c>
      <c r="P18" s="72">
        <v>1</v>
      </c>
      <c r="Q18" s="72">
        <v>1</v>
      </c>
      <c r="R18" s="72">
        <v>1</v>
      </c>
      <c r="S18" s="72">
        <v>1</v>
      </c>
      <c r="T18" s="72">
        <v>1</v>
      </c>
      <c r="U18" s="12" t="s">
        <v>2146</v>
      </c>
      <c r="V18" s="94"/>
      <c r="W18" s="14" t="str">
        <f t="shared" si="1"/>
        <v>&lt;Accessory ID="20016" Type="1" Index="9" Name="part_head" Icon="part_head_hat02" AB="role/cap" Prefab="cap_pointA_prefab" Region="Dummy_head" Purchase="Coin" Price="300" Exp="11" StartTime="2020-01-24 18:00" EndTime="null" Level="1" PURPIE="1" DONNY="1" NINJI="1" SANSA="1" YOYO="1" NUO="1" /&gt;</v>
      </c>
      <c r="X18" s="14" t="str">
        <f t="shared" si="2"/>
        <v>var/vault_apk_res/Model/role/cap.ab</v>
      </c>
    </row>
    <row r="19" spans="1:24" s="67" customFormat="1" ht="14.25">
      <c r="A19" s="72">
        <v>20017</v>
      </c>
      <c r="B19" s="72">
        <v>1</v>
      </c>
      <c r="C19" s="73">
        <v>7</v>
      </c>
      <c r="D19" s="67" t="s">
        <v>870</v>
      </c>
      <c r="E19" s="67" t="s">
        <v>871</v>
      </c>
      <c r="F19" s="67" t="s">
        <v>872</v>
      </c>
      <c r="G19" s="67" t="s">
        <v>873</v>
      </c>
      <c r="H19" s="14" t="str">
        <f t="shared" si="0"/>
        <v>Dummy_head</v>
      </c>
      <c r="I19" s="67" t="s">
        <v>660</v>
      </c>
      <c r="J19" s="67">
        <v>900</v>
      </c>
      <c r="K19" s="83">
        <v>17</v>
      </c>
      <c r="L19" s="84">
        <v>43853.75</v>
      </c>
      <c r="M19" s="85" t="s">
        <v>659</v>
      </c>
      <c r="N19" s="72">
        <v>1</v>
      </c>
      <c r="O19" s="72">
        <v>1</v>
      </c>
      <c r="P19" s="72">
        <v>1</v>
      </c>
      <c r="Q19" s="72">
        <v>1</v>
      </c>
      <c r="R19" s="72">
        <v>1</v>
      </c>
      <c r="S19" s="72">
        <v>1</v>
      </c>
      <c r="T19" s="72">
        <v>1</v>
      </c>
      <c r="U19" s="12" t="s">
        <v>2146</v>
      </c>
      <c r="V19" s="95"/>
      <c r="W19" s="14" t="str">
        <f t="shared" si="1"/>
        <v>&lt;Accessory ID="20017" Type="1" Index="7" Name="coin hat" Icon="part_head_coinhat" AB="role/coin hat" Prefab="coin hat_point_prefab" Region="Dummy_head" Purchase="Coin" Price="900" Exp="17" StartTime="2020-01-23 18:00" EndTime="null" Level="1" PURPIE="1" DONNY="1" NINJI="1" SANSA="1" YOYO="1" NUO="1" /&gt;</v>
      </c>
      <c r="X19" s="14" t="str">
        <f t="shared" si="2"/>
        <v>var/vault_apk_res/Model/role/coin hat.ab</v>
      </c>
    </row>
    <row r="20" spans="1:24" s="67" customFormat="1" ht="14.25">
      <c r="A20" s="72">
        <v>20018</v>
      </c>
      <c r="B20" s="72">
        <v>2</v>
      </c>
      <c r="C20" s="73">
        <v>8</v>
      </c>
      <c r="D20" s="67" t="s">
        <v>874</v>
      </c>
      <c r="E20" s="67" t="s">
        <v>875</v>
      </c>
      <c r="F20" s="67" t="s">
        <v>876</v>
      </c>
      <c r="G20" s="67" t="s">
        <v>877</v>
      </c>
      <c r="H20" s="14" t="str">
        <f t="shared" si="0"/>
        <v>Dummy_wing</v>
      </c>
      <c r="I20" s="67" t="s">
        <v>660</v>
      </c>
      <c r="J20" s="67">
        <v>1000</v>
      </c>
      <c r="K20" s="83">
        <v>18</v>
      </c>
      <c r="L20" s="84">
        <v>43855.75</v>
      </c>
      <c r="M20" s="85" t="s">
        <v>659</v>
      </c>
      <c r="N20" s="72">
        <v>1</v>
      </c>
      <c r="O20" s="72">
        <v>1</v>
      </c>
      <c r="P20" s="72">
        <v>1</v>
      </c>
      <c r="Q20" s="72">
        <v>1</v>
      </c>
      <c r="R20" s="72">
        <v>1</v>
      </c>
      <c r="S20" s="72">
        <v>1</v>
      </c>
      <c r="T20" s="72">
        <v>1</v>
      </c>
      <c r="U20" s="12" t="s">
        <v>2146</v>
      </c>
      <c r="V20" s="95"/>
      <c r="W20" s="14" t="str">
        <f t="shared" si="1"/>
        <v>&lt;Accessory ID="20018" Type="2" Index="8" Name="fan wing" Icon="part_wing_fan" AB="role/fan wing" Prefab="fan wing_point_prefab" Region="Dummy_wing" Purchase="Coin" Price="1000" Exp="18" StartTime="2020-01-25 18:00" EndTime="null" Level="1" PURPIE="1" DONNY="1" NINJI="1" SANSA="1" YOYO="1" NUO="1" /&gt;</v>
      </c>
      <c r="X20" s="14" t="str">
        <f t="shared" si="2"/>
        <v>var/vault_apk_res/Model/role/fan wing.ab</v>
      </c>
    </row>
    <row r="21" spans="1:24" s="67" customFormat="1" ht="14.25">
      <c r="A21" s="72">
        <v>20019</v>
      </c>
      <c r="B21" s="72">
        <v>4</v>
      </c>
      <c r="C21" s="75">
        <v>1</v>
      </c>
      <c r="D21" s="67" t="s">
        <v>878</v>
      </c>
      <c r="E21" s="76" t="s">
        <v>879</v>
      </c>
      <c r="F21" s="67" t="s">
        <v>880</v>
      </c>
      <c r="G21" s="67" t="s">
        <v>881</v>
      </c>
      <c r="H21" s="14" t="str">
        <f t="shared" si="0"/>
        <v>Dummy_taozhuang</v>
      </c>
      <c r="I21" s="67" t="s">
        <v>660</v>
      </c>
      <c r="J21" s="67">
        <v>200</v>
      </c>
      <c r="K21" s="83">
        <v>10</v>
      </c>
      <c r="L21" s="84">
        <v>43853.75</v>
      </c>
      <c r="M21" s="85" t="s">
        <v>659</v>
      </c>
      <c r="N21" s="72">
        <v>1</v>
      </c>
      <c r="O21" s="72">
        <v>0</v>
      </c>
      <c r="P21" s="72">
        <v>0</v>
      </c>
      <c r="Q21" s="72">
        <v>0</v>
      </c>
      <c r="R21" s="72">
        <v>0</v>
      </c>
      <c r="S21" s="72">
        <v>1</v>
      </c>
      <c r="T21" s="72">
        <v>0</v>
      </c>
      <c r="U21" s="12" t="s">
        <v>2146</v>
      </c>
      <c r="V21" s="95"/>
      <c r="W21" s="14" t="str">
        <f t="shared" si="1"/>
        <v>&lt;Accessory ID="20019" Type="4" Index="1" Name="mouse spring" Icon="suit_yoyo_mousespring" AB="role/mouse spring" Prefab="mouse spring_prefab" Region="Dummy_taozhuang" Purchase="Coin" Price="200" Exp="10" StartTime="2020-01-23 18:00" EndTime="null" Level="1" PURPIE="0" DONNY="0" NINJI="0" SANSA="0" YOYO="1" NUO="0" /&gt;</v>
      </c>
      <c r="X21" s="14" t="str">
        <f t="shared" si="2"/>
        <v>var/vault_apk_res/Model/role/mouse spring.ab</v>
      </c>
    </row>
    <row r="22" spans="1:24" s="67" customFormat="1" ht="14.25">
      <c r="A22" s="72">
        <v>20020</v>
      </c>
      <c r="B22" s="72">
        <v>5</v>
      </c>
      <c r="C22" s="75">
        <v>1</v>
      </c>
      <c r="D22" s="67" t="s">
        <v>882</v>
      </c>
      <c r="E22" s="67" t="s">
        <v>883</v>
      </c>
      <c r="F22" s="67" t="s">
        <v>826</v>
      </c>
      <c r="G22" s="67" t="s">
        <v>884</v>
      </c>
      <c r="H22" s="14" t="str">
        <f t="shared" si="0"/>
        <v>TopLeft</v>
      </c>
      <c r="I22" s="67" t="s">
        <v>660</v>
      </c>
      <c r="J22" s="67">
        <v>2500</v>
      </c>
      <c r="K22" s="83">
        <v>33</v>
      </c>
      <c r="L22" s="84">
        <v>43853.75</v>
      </c>
      <c r="M22" s="85" t="s">
        <v>659</v>
      </c>
      <c r="N22" s="72">
        <v>1</v>
      </c>
      <c r="O22" s="72">
        <v>1</v>
      </c>
      <c r="P22" s="72">
        <v>1</v>
      </c>
      <c r="Q22" s="72">
        <v>1</v>
      </c>
      <c r="R22" s="72">
        <v>1</v>
      </c>
      <c r="S22" s="72">
        <v>1</v>
      </c>
      <c r="T22" s="72">
        <v>1</v>
      </c>
      <c r="U22" s="12" t="s">
        <v>2146</v>
      </c>
      <c r="V22" s="95"/>
      <c r="W22" s="14" t="str">
        <f t="shared" si="1"/>
        <v>&lt;Accessory ID="20020" Type="5" Index="1" Name="cloud02" Icon="elf_up_cloud02" AB="role/cloud_snow" Prefab="cloud_snowA_prefab" Region="TopLeft" Purchase="Coin" Price="2500" Exp="33" StartTime="2020-01-23 18:00" EndTime="null" Level="1" PURPIE="1" DONNY="1" NINJI="1" SANSA="1" YOYO="1" NUO="1" /&gt;</v>
      </c>
      <c r="X22" s="14" t="str">
        <f t="shared" si="2"/>
        <v>var/vault_apk_res/Model/role/cloud_snow.ab</v>
      </c>
    </row>
    <row r="23" spans="1:24" s="67" customFormat="1" ht="14.25">
      <c r="A23" s="72">
        <v>20021</v>
      </c>
      <c r="B23" s="72">
        <v>6</v>
      </c>
      <c r="C23" s="75">
        <v>2</v>
      </c>
      <c r="D23" s="67" t="s">
        <v>885</v>
      </c>
      <c r="E23" s="67" t="s">
        <v>886</v>
      </c>
      <c r="F23" s="67" t="s">
        <v>838</v>
      </c>
      <c r="G23" s="67" t="s">
        <v>887</v>
      </c>
      <c r="H23" s="14" t="str">
        <f t="shared" si="0"/>
        <v>BottomRight</v>
      </c>
      <c r="I23" s="67" t="s">
        <v>660</v>
      </c>
      <c r="J23" s="67">
        <v>1200</v>
      </c>
      <c r="K23" s="83">
        <v>20</v>
      </c>
      <c r="L23" s="84">
        <v>43854.75</v>
      </c>
      <c r="M23" s="85" t="s">
        <v>659</v>
      </c>
      <c r="N23" s="72">
        <v>1</v>
      </c>
      <c r="O23" s="72">
        <v>1</v>
      </c>
      <c r="P23" s="72">
        <v>1</v>
      </c>
      <c r="Q23" s="72">
        <v>1</v>
      </c>
      <c r="R23" s="72">
        <v>1</v>
      </c>
      <c r="S23" s="72">
        <v>1</v>
      </c>
      <c r="T23" s="72">
        <v>1</v>
      </c>
      <c r="U23" s="12" t="s">
        <v>2146</v>
      </c>
      <c r="V23" s="95"/>
      <c r="W23" s="14" t="str">
        <f t="shared" si="1"/>
        <v>&lt;Accessory ID="20021" Type="6" Index="2" Name="snowman02" Icon="elf_down_snowman02" AB="role/snowman" Prefab="snowmanB_prefab" Region="BottomRight" Purchase="Coin" Price="1200" Exp="20" StartTime="2020-01-24 18:00" EndTime="null" Level="1" PURPIE="1" DONNY="1" NINJI="1" SANSA="1" YOYO="1" NUO="1" /&gt;</v>
      </c>
      <c r="X23" s="14" t="str">
        <f t="shared" si="2"/>
        <v>var/vault_apk_res/Model/role/snowman.ab</v>
      </c>
    </row>
    <row r="24" spans="1:24" s="67" customFormat="1" ht="14.25">
      <c r="A24" s="72">
        <v>20022</v>
      </c>
      <c r="B24" s="72">
        <v>6</v>
      </c>
      <c r="C24" s="75">
        <v>3</v>
      </c>
      <c r="D24" s="67" t="s">
        <v>888</v>
      </c>
      <c r="E24" s="67" t="s">
        <v>889</v>
      </c>
      <c r="F24" s="67" t="s">
        <v>838</v>
      </c>
      <c r="G24" s="67" t="s">
        <v>890</v>
      </c>
      <c r="H24" s="14" t="str">
        <f t="shared" si="0"/>
        <v>BottomRight</v>
      </c>
      <c r="I24" s="67" t="s">
        <v>660</v>
      </c>
      <c r="J24" s="67">
        <v>1200</v>
      </c>
      <c r="K24" s="83">
        <v>20</v>
      </c>
      <c r="L24" s="84">
        <v>43856.75</v>
      </c>
      <c r="M24" s="85" t="s">
        <v>659</v>
      </c>
      <c r="N24" s="72">
        <v>1</v>
      </c>
      <c r="O24" s="72">
        <v>1</v>
      </c>
      <c r="P24" s="72">
        <v>1</v>
      </c>
      <c r="Q24" s="72">
        <v>1</v>
      </c>
      <c r="R24" s="72">
        <v>1</v>
      </c>
      <c r="S24" s="72">
        <v>1</v>
      </c>
      <c r="T24" s="72">
        <v>1</v>
      </c>
      <c r="U24" s="12" t="s">
        <v>2146</v>
      </c>
      <c r="V24" s="95"/>
      <c r="W24" s="14" t="str">
        <f t="shared" si="1"/>
        <v>&lt;Accessory ID="20022" Type="6" Index="3" Name="snowman03" Icon="elf_down_snowman03" AB="role/snowman" Prefab="snowmanA_prefab" Region="BottomRight" Purchase="Coin" Price="1200" Exp="20" StartTime="2020-01-26 18:00" EndTime="null" Level="1" PURPIE="1" DONNY="1" NINJI="1" SANSA="1" YOYO="1" NUO="1" /&gt;</v>
      </c>
      <c r="X24" s="14" t="str">
        <f t="shared" si="2"/>
        <v>var/vault_apk_res/Model/role/snowman.ab</v>
      </c>
    </row>
    <row r="25" spans="1:24" s="67" customFormat="1" ht="14.25">
      <c r="A25" s="72">
        <v>20023</v>
      </c>
      <c r="B25" s="72">
        <v>6</v>
      </c>
      <c r="C25" s="75">
        <v>4</v>
      </c>
      <c r="D25" s="67" t="s">
        <v>891</v>
      </c>
      <c r="E25" s="67" t="s">
        <v>892</v>
      </c>
      <c r="F25" s="67" t="s">
        <v>854</v>
      </c>
      <c r="G25" s="67" t="s">
        <v>893</v>
      </c>
      <c r="H25" s="14" t="str">
        <f t="shared" si="0"/>
        <v>BottomRight</v>
      </c>
      <c r="I25" s="67" t="s">
        <v>660</v>
      </c>
      <c r="J25" s="67">
        <v>1700</v>
      </c>
      <c r="K25" s="83">
        <v>25</v>
      </c>
      <c r="L25" s="84">
        <v>43857.75</v>
      </c>
      <c r="M25" s="85" t="s">
        <v>659</v>
      </c>
      <c r="N25" s="72">
        <v>1</v>
      </c>
      <c r="O25" s="72">
        <v>1</v>
      </c>
      <c r="P25" s="72">
        <v>1</v>
      </c>
      <c r="Q25" s="72">
        <v>1</v>
      </c>
      <c r="R25" s="72">
        <v>1</v>
      </c>
      <c r="S25" s="72">
        <v>1</v>
      </c>
      <c r="T25" s="72">
        <v>1</v>
      </c>
      <c r="U25" s="12" t="s">
        <v>2146</v>
      </c>
      <c r="V25" s="95"/>
      <c r="W25" s="14" t="str">
        <f t="shared" si="1"/>
        <v>&lt;Accessory ID="20023" Type="6" Index="4" Name="minions" Icon="elf_down_minions" AB="role/elk" Prefab="elk_C_prefab" Region="BottomRight" Purchase="Coin" Price="1700" Exp="25" StartTime="2020-01-27 18:00" EndTime="null" Level="1" PURPIE="1" DONNY="1" NINJI="1" SANSA="1" YOYO="1" NUO="1" /&gt;</v>
      </c>
      <c r="X25" s="14" t="str">
        <f t="shared" si="2"/>
        <v>var/vault_apk_res/Model/role/elk.ab</v>
      </c>
    </row>
    <row r="26" spans="1:24" s="67" customFormat="1" ht="14.25">
      <c r="A26" s="72">
        <v>20024</v>
      </c>
      <c r="B26" s="72">
        <v>6</v>
      </c>
      <c r="C26" s="75">
        <v>5</v>
      </c>
      <c r="D26" s="67" t="s">
        <v>894</v>
      </c>
      <c r="E26" s="67" t="s">
        <v>895</v>
      </c>
      <c r="F26" s="67" t="s">
        <v>854</v>
      </c>
      <c r="G26" s="67" t="s">
        <v>896</v>
      </c>
      <c r="H26" s="14" t="str">
        <f t="shared" si="0"/>
        <v>BottomRight</v>
      </c>
      <c r="I26" s="67" t="s">
        <v>660</v>
      </c>
      <c r="J26" s="67">
        <v>1700</v>
      </c>
      <c r="K26" s="83">
        <v>25</v>
      </c>
      <c r="L26" s="84">
        <v>43858.75</v>
      </c>
      <c r="M26" s="85" t="s">
        <v>659</v>
      </c>
      <c r="N26" s="72">
        <v>1</v>
      </c>
      <c r="O26" s="72">
        <v>1</v>
      </c>
      <c r="P26" s="72">
        <v>1</v>
      </c>
      <c r="Q26" s="72">
        <v>1</v>
      </c>
      <c r="R26" s="72">
        <v>1</v>
      </c>
      <c r="S26" s="72">
        <v>1</v>
      </c>
      <c r="T26" s="72">
        <v>1</v>
      </c>
      <c r="U26" s="12" t="s">
        <v>2146</v>
      </c>
      <c r="V26" s="95"/>
      <c r="W26" s="14" t="str">
        <f t="shared" si="1"/>
        <v>&lt;Accessory ID="20024" Type="6" Index="5" Name="Batman" Icon="elf_down_Batman" AB="role/elk" Prefab="elk_D_prefab" Region="BottomRight" Purchase="Coin" Price="1700" Exp="25" StartTime="2020-01-28 18:00" EndTime="null" Level="1" PURPIE="1" DONNY="1" NINJI="1" SANSA="1" YOYO="1" NUO="1" /&gt;</v>
      </c>
      <c r="X26" s="14" t="str">
        <f t="shared" si="2"/>
        <v>var/vault_apk_res/Model/role/elk.ab</v>
      </c>
    </row>
    <row r="27" spans="1:24" s="67" customFormat="1" ht="14.25">
      <c r="A27" s="72">
        <v>20025</v>
      </c>
      <c r="B27" s="72">
        <v>6</v>
      </c>
      <c r="C27" s="75">
        <v>6</v>
      </c>
      <c r="D27" s="67" t="s">
        <v>897</v>
      </c>
      <c r="E27" s="67" t="s">
        <v>898</v>
      </c>
      <c r="F27" s="67" t="s">
        <v>899</v>
      </c>
      <c r="G27" s="67" t="s">
        <v>900</v>
      </c>
      <c r="H27" s="14" t="str">
        <f t="shared" si="0"/>
        <v>BottomRight</v>
      </c>
      <c r="I27" s="86" t="s">
        <v>859</v>
      </c>
      <c r="J27" s="86">
        <v>1.99</v>
      </c>
      <c r="K27" s="83">
        <v>30</v>
      </c>
      <c r="L27" s="84">
        <v>43859.75</v>
      </c>
      <c r="M27" s="85" t="s">
        <v>659</v>
      </c>
      <c r="N27" s="72">
        <v>1</v>
      </c>
      <c r="O27" s="72">
        <v>1</v>
      </c>
      <c r="P27" s="72">
        <v>1</v>
      </c>
      <c r="Q27" s="72">
        <v>1</v>
      </c>
      <c r="R27" s="72">
        <v>1</v>
      </c>
      <c r="S27" s="72">
        <v>1</v>
      </c>
      <c r="T27" s="72">
        <v>1</v>
      </c>
      <c r="U27" s="12" t="s">
        <v>2146</v>
      </c>
      <c r="V27" s="95"/>
      <c r="W27" s="14" t="str">
        <f t="shared" si="1"/>
        <v>&lt;Accessory ID="20025" Type="6" Index="6" Name="little mouse" Icon="elf_down_lmouse" AB="role/little mouse" Prefab="little mouse_prefab" Region="BottomRight" Purchase="Cash" Price="1.99" Exp="30" StartTime="2020-01-29 18:00" EndTime="null" Level="1" PURPIE="1" DONNY="1" NINJI="1" SANSA="1" YOYO="1" NUO="1" /&gt;</v>
      </c>
      <c r="X27" s="14" t="str">
        <f t="shared" si="2"/>
        <v>var/vault_apk_res/Model/role/little mouse.ab</v>
      </c>
    </row>
    <row r="28" spans="1:24" ht="14.25">
      <c r="A28" s="12">
        <v>20026</v>
      </c>
      <c r="B28" s="12">
        <v>6</v>
      </c>
      <c r="C28" s="19">
        <v>7</v>
      </c>
      <c r="D28" s="77" t="s">
        <v>901</v>
      </c>
      <c r="E28" s="67" t="s">
        <v>902</v>
      </c>
      <c r="F28" s="77" t="s">
        <v>903</v>
      </c>
      <c r="G28" s="14" t="s">
        <v>904</v>
      </c>
      <c r="H28" s="14" t="str">
        <f t="shared" si="0"/>
        <v>BottomRight</v>
      </c>
      <c r="I28" s="14" t="s">
        <v>660</v>
      </c>
      <c r="J28" s="68">
        <v>1500</v>
      </c>
      <c r="K28" s="68">
        <v>23</v>
      </c>
      <c r="L28" s="84">
        <v>43859.75</v>
      </c>
      <c r="M28" s="85" t="s">
        <v>659</v>
      </c>
      <c r="N28" s="72">
        <v>1</v>
      </c>
      <c r="O28" s="72">
        <v>1</v>
      </c>
      <c r="P28" s="72">
        <v>1</v>
      </c>
      <c r="Q28" s="72">
        <v>1</v>
      </c>
      <c r="R28" s="72">
        <v>1</v>
      </c>
      <c r="S28" s="72">
        <v>1</v>
      </c>
      <c r="T28" s="72">
        <v>1</v>
      </c>
      <c r="U28" s="12" t="s">
        <v>2146</v>
      </c>
      <c r="V28" s="95"/>
      <c r="W28" s="14" t="str">
        <f t="shared" si="1"/>
        <v>&lt;Accessory ID="20026" Type="6" Index="7" Name="papercut mice" Icon="elf_down_papercut_mice" AB="role/papercut mice" Prefab="papercut mice_prefab" Region="BottomRight" Purchase="Coin" Price="1500" Exp="23" StartTime="2020-01-29 18:00" EndTime="null" Level="1" PURPIE="1" DONNY="1" NINJI="1" SANSA="1" YOYO="1" NUO="1" /&gt;</v>
      </c>
      <c r="X28" s="14" t="str">
        <f t="shared" si="2"/>
        <v>var/vault_apk_res/Model/role/papercut mice.ab</v>
      </c>
    </row>
    <row r="29" spans="1:24" ht="14.25">
      <c r="A29" s="12">
        <v>20027</v>
      </c>
      <c r="B29" s="71">
        <v>1</v>
      </c>
      <c r="C29" s="73">
        <v>3</v>
      </c>
      <c r="D29" s="14" t="s">
        <v>905</v>
      </c>
      <c r="E29" s="14" t="s">
        <v>906</v>
      </c>
      <c r="F29" s="14" t="s">
        <v>2132</v>
      </c>
      <c r="G29" s="14" t="s">
        <v>2142</v>
      </c>
      <c r="H29" s="14" t="s">
        <v>2143</v>
      </c>
      <c r="I29" s="87" t="s">
        <v>859</v>
      </c>
      <c r="J29" s="87">
        <v>5.2</v>
      </c>
      <c r="K29" s="88">
        <v>80</v>
      </c>
      <c r="L29" s="89" t="s">
        <v>659</v>
      </c>
      <c r="M29" s="89" t="s">
        <v>659</v>
      </c>
      <c r="N29" s="73">
        <v>1</v>
      </c>
      <c r="O29" s="73">
        <v>1</v>
      </c>
      <c r="P29" s="73">
        <v>1</v>
      </c>
      <c r="Q29" s="73">
        <v>1</v>
      </c>
      <c r="R29" s="73">
        <v>1</v>
      </c>
      <c r="S29" s="73">
        <v>1</v>
      </c>
      <c r="T29" s="73">
        <v>1</v>
      </c>
      <c r="U29" s="12" t="s">
        <v>2146</v>
      </c>
      <c r="V29" s="96"/>
      <c r="W29" s="14" t="str">
        <f t="shared" si="1"/>
        <v>&lt;Accessory ID="20027" Type="1" Index="3" Name="giftcap" Icon="part_ head_giftcap" AB="role/lovehat" Prefab="lovehat_point_prefab" Region="Dummy_head" Purchase="Cash" Price="5.2" Exp="80" StartTime="null" EndTime="null" Level="1" PURPIE="1" DONNY="1" NINJI="1" SANSA="1" YOYO="1" NUO="1" /&gt;</v>
      </c>
      <c r="X29" s="14" t="str">
        <f t="shared" si="2"/>
        <v>var/vault_apk_res/Model/role/lovehat.ab</v>
      </c>
    </row>
    <row r="30" spans="1:24" ht="14.25">
      <c r="A30" s="12">
        <v>20028</v>
      </c>
      <c r="B30" s="71">
        <v>1</v>
      </c>
      <c r="C30" s="73">
        <v>4</v>
      </c>
      <c r="D30" s="14" t="s">
        <v>907</v>
      </c>
      <c r="E30" s="14" t="s">
        <v>908</v>
      </c>
      <c r="F30" s="14" t="s">
        <v>2133</v>
      </c>
      <c r="G30" s="14" t="s">
        <v>2141</v>
      </c>
      <c r="H30" s="14" t="s">
        <v>2143</v>
      </c>
      <c r="I30" s="87" t="s">
        <v>660</v>
      </c>
      <c r="J30" s="88">
        <v>600</v>
      </c>
      <c r="K30" s="88">
        <v>14</v>
      </c>
      <c r="L30" s="89" t="s">
        <v>659</v>
      </c>
      <c r="M30" s="89" t="s">
        <v>659</v>
      </c>
      <c r="N30" s="73">
        <v>1</v>
      </c>
      <c r="O30" s="73">
        <v>1</v>
      </c>
      <c r="P30" s="73">
        <v>1</v>
      </c>
      <c r="Q30" s="73">
        <v>1</v>
      </c>
      <c r="R30" s="73">
        <v>1</v>
      </c>
      <c r="S30" s="73">
        <v>1</v>
      </c>
      <c r="T30" s="73">
        <v>1</v>
      </c>
      <c r="U30" s="12" t="s">
        <v>2146</v>
      </c>
      <c r="V30" s="96"/>
      <c r="W30" s="14" t="str">
        <f t="shared" si="1"/>
        <v>&lt;Accessory ID="20028" Type="1" Index="4" Name="glasses" Icon="part_ head_glasses" AB="role/glasses" Prefab="glasses_point_prefab" Region="Dummy_head" Purchase="Coin" Price="600" Exp="14" StartTime="null" EndTime="null" Level="1" PURPIE="1" DONNY="1" NINJI="1" SANSA="1" YOYO="1" NUO="1" /&gt;</v>
      </c>
      <c r="X30" s="14" t="str">
        <f t="shared" si="2"/>
        <v>var/vault_apk_res/Model/role/glasses.ab</v>
      </c>
    </row>
    <row r="31" spans="1:24" ht="14.25">
      <c r="A31" s="12">
        <v>20029</v>
      </c>
      <c r="B31" s="71">
        <v>1</v>
      </c>
      <c r="C31" s="73">
        <v>2</v>
      </c>
      <c r="D31" s="14" t="s">
        <v>909</v>
      </c>
      <c r="E31" s="14" t="s">
        <v>910</v>
      </c>
      <c r="F31" s="14" t="s">
        <v>2134</v>
      </c>
      <c r="G31" s="14" t="s">
        <v>2140</v>
      </c>
      <c r="H31" s="14" t="s">
        <v>2143</v>
      </c>
      <c r="I31" s="87" t="s">
        <v>660</v>
      </c>
      <c r="J31" s="88">
        <v>300</v>
      </c>
      <c r="K31" s="88">
        <v>11</v>
      </c>
      <c r="L31" s="89">
        <v>43898.75</v>
      </c>
      <c r="M31" s="89" t="s">
        <v>659</v>
      </c>
      <c r="N31" s="73">
        <v>1</v>
      </c>
      <c r="O31" s="73">
        <v>1</v>
      </c>
      <c r="P31" s="73">
        <v>1</v>
      </c>
      <c r="Q31" s="73">
        <v>1</v>
      </c>
      <c r="R31" s="73">
        <v>1</v>
      </c>
      <c r="S31" s="73">
        <v>1</v>
      </c>
      <c r="T31" s="73">
        <v>1</v>
      </c>
      <c r="U31" s="12" t="s">
        <v>2146</v>
      </c>
      <c r="V31" s="96"/>
      <c r="W31" s="14" t="str">
        <f t="shared" si="1"/>
        <v>&lt;Accessory ID="20029" Type="1" Index="2" Name="halo" Icon="part_ head_halo" AB="role/suit_valentine01" Prefab="suit_valentine01_point_prefab" Region="Dummy_head" Purchase="Coin" Price="300" Exp="11" StartTime="2020-03-08 18:00" EndTime="null" Level="1" PURPIE="1" DONNY="1" NINJI="1" SANSA="1" YOYO="1" NUO="1" /&gt;</v>
      </c>
      <c r="X31" s="14" t="str">
        <f t="shared" si="2"/>
        <v>var/vault_apk_res/Model/role/suit_valentine01.ab</v>
      </c>
    </row>
    <row r="32" spans="1:24" ht="14.25">
      <c r="A32" s="12">
        <v>20030</v>
      </c>
      <c r="B32" s="71">
        <v>1</v>
      </c>
      <c r="C32" s="73">
        <v>6</v>
      </c>
      <c r="D32" s="14" t="s">
        <v>911</v>
      </c>
      <c r="E32" s="14" t="s">
        <v>912</v>
      </c>
      <c r="F32" s="14" t="s">
        <v>2131</v>
      </c>
      <c r="G32" s="14" t="s">
        <v>2139</v>
      </c>
      <c r="H32" s="14" t="s">
        <v>2143</v>
      </c>
      <c r="I32" s="87" t="s">
        <v>660</v>
      </c>
      <c r="J32" s="88">
        <v>1000</v>
      </c>
      <c r="K32" s="88">
        <v>18</v>
      </c>
      <c r="L32" s="90">
        <v>43889.75</v>
      </c>
      <c r="M32" s="89" t="s">
        <v>659</v>
      </c>
      <c r="N32" s="73">
        <v>1</v>
      </c>
      <c r="O32" s="73">
        <v>1</v>
      </c>
      <c r="P32" s="73">
        <v>1</v>
      </c>
      <c r="Q32" s="73">
        <v>1</v>
      </c>
      <c r="R32" s="73">
        <v>1</v>
      </c>
      <c r="S32" s="73">
        <v>1</v>
      </c>
      <c r="T32" s="73">
        <v>1</v>
      </c>
      <c r="U32" s="12" t="s">
        <v>2147</v>
      </c>
      <c r="V32" s="96"/>
      <c r="W32" s="14" t="str">
        <f t="shared" si="1"/>
        <v/>
      </c>
      <c r="X32" s="14" t="str">
        <f t="shared" si="2"/>
        <v>var/vault_apk_res/Model/role/garland.ab</v>
      </c>
    </row>
    <row r="33" spans="1:24" ht="14.25">
      <c r="A33" s="12">
        <v>20031</v>
      </c>
      <c r="B33" s="71">
        <v>2</v>
      </c>
      <c r="C33" s="73">
        <v>5</v>
      </c>
      <c r="D33" s="14" t="s">
        <v>913</v>
      </c>
      <c r="E33" s="14" t="s">
        <v>914</v>
      </c>
      <c r="F33" s="14" t="s">
        <v>2135</v>
      </c>
      <c r="G33" s="14" t="s">
        <v>2138</v>
      </c>
      <c r="H33" s="14" t="s">
        <v>2144</v>
      </c>
      <c r="I33" s="87" t="s">
        <v>660</v>
      </c>
      <c r="J33" s="88">
        <v>800</v>
      </c>
      <c r="K33" s="88">
        <v>10</v>
      </c>
      <c r="L33" s="90">
        <v>43895.75</v>
      </c>
      <c r="M33" s="89" t="s">
        <v>659</v>
      </c>
      <c r="N33" s="73">
        <v>1</v>
      </c>
      <c r="O33" s="73">
        <v>1</v>
      </c>
      <c r="P33" s="73">
        <v>1</v>
      </c>
      <c r="Q33" s="73">
        <v>1</v>
      </c>
      <c r="R33" s="73">
        <v>1</v>
      </c>
      <c r="S33" s="73">
        <v>1</v>
      </c>
      <c r="T33" s="73">
        <v>1</v>
      </c>
      <c r="U33" s="12" t="s">
        <v>2146</v>
      </c>
      <c r="V33" s="96"/>
      <c r="W33" s="14" t="str">
        <f t="shared" si="1"/>
        <v>&lt;Accessory ID="20031" Type="2" Index="5" Name="bow" Icon="part_ wing_bow" AB="role/suit_valentine" Prefab="suit_valentine_point_prefab" Region="Dummy_wing" Purchase="Coin" Price="800" Exp="10" StartTime="2020-03-05 18:00" EndTime="null" Level="1" PURPIE="1" DONNY="1" NINJI="1" SANSA="1" YOYO="1" NUO="1" /&gt;</v>
      </c>
      <c r="X33" s="14" t="str">
        <f t="shared" si="2"/>
        <v>var/vault_apk_res/Model/role/suit_valentine.ab</v>
      </c>
    </row>
    <row r="34" spans="1:24" ht="14.25">
      <c r="A34" s="12">
        <v>20032</v>
      </c>
      <c r="B34" s="71">
        <v>2</v>
      </c>
      <c r="C34" s="73">
        <v>1</v>
      </c>
      <c r="D34" s="14" t="s">
        <v>915</v>
      </c>
      <c r="E34" s="14" t="s">
        <v>916</v>
      </c>
      <c r="F34" s="14" t="s">
        <v>2136</v>
      </c>
      <c r="G34" s="14" t="s">
        <v>2137</v>
      </c>
      <c r="H34" s="14" t="s">
        <v>2144</v>
      </c>
      <c r="I34" s="87" t="s">
        <v>660</v>
      </c>
      <c r="J34" s="88">
        <v>500</v>
      </c>
      <c r="K34" s="88">
        <v>25</v>
      </c>
      <c r="L34" s="89" t="s">
        <v>659</v>
      </c>
      <c r="M34" s="89" t="s">
        <v>659</v>
      </c>
      <c r="N34" s="73">
        <v>1</v>
      </c>
      <c r="O34" s="73">
        <v>1</v>
      </c>
      <c r="P34" s="73">
        <v>1</v>
      </c>
      <c r="Q34" s="73">
        <v>1</v>
      </c>
      <c r="R34" s="73">
        <v>1</v>
      </c>
      <c r="S34" s="73">
        <v>1</v>
      </c>
      <c r="T34" s="73">
        <v>1</v>
      </c>
      <c r="U34" s="12" t="s">
        <v>2146</v>
      </c>
      <c r="V34" s="96"/>
      <c r="W34" s="14" t="str">
        <f t="shared" si="1"/>
        <v>&lt;Accessory ID="20032" Type="2" Index="1" Name="love" Icon="part_ wing_love" AB="role/suit_valentine02" Prefab="suit_valentine02_point_prefab" Region="Dummy_wing" Purchase="Coin" Price="500" Exp="25" StartTime="null" EndTime="null" Level="1" PURPIE="1" DONNY="1" NINJI="1" SANSA="1" YOYO="1" NUO="1" /&gt;</v>
      </c>
      <c r="X34" s="14" t="str">
        <f t="shared" si="2"/>
        <v>var/vault_apk_res/Model/role/suit_valentine02.ab</v>
      </c>
    </row>
    <row r="35" spans="1:24">
      <c r="H35" s="14" t="str">
        <f t="shared" si="0"/>
        <v/>
      </c>
      <c r="V35" s="96"/>
    </row>
    <row r="36" spans="1:24">
      <c r="H36" s="14" t="str">
        <f t="shared" si="0"/>
        <v/>
      </c>
      <c r="V36" s="96"/>
    </row>
    <row r="37" spans="1:24">
      <c r="H37" s="14" t="str">
        <f t="shared" si="0"/>
        <v/>
      </c>
      <c r="V37" s="96"/>
    </row>
    <row r="38" spans="1:24">
      <c r="H38" s="14" t="str">
        <f t="shared" si="0"/>
        <v/>
      </c>
      <c r="V38" s="96"/>
    </row>
    <row r="39" spans="1:24">
      <c r="H39" s="14" t="str">
        <f t="shared" si="0"/>
        <v/>
      </c>
      <c r="V39" s="96"/>
    </row>
    <row r="40" spans="1:24">
      <c r="H40" s="14" t="str">
        <f t="shared" si="0"/>
        <v/>
      </c>
      <c r="V40" s="96"/>
    </row>
    <row r="41" spans="1:24">
      <c r="H41" s="14" t="str">
        <f t="shared" si="0"/>
        <v/>
      </c>
      <c r="V41" s="96"/>
    </row>
    <row r="42" spans="1:24">
      <c r="H42" s="14" t="str">
        <f t="shared" si="0"/>
        <v/>
      </c>
      <c r="V42" s="96"/>
    </row>
    <row r="43" spans="1:24">
      <c r="H43" s="14" t="str">
        <f t="shared" si="0"/>
        <v/>
      </c>
      <c r="V43" s="96"/>
    </row>
    <row r="44" spans="1:24">
      <c r="H44" s="14" t="str">
        <f t="shared" si="0"/>
        <v/>
      </c>
      <c r="V44" s="96"/>
    </row>
    <row r="45" spans="1:24">
      <c r="H45" s="14" t="str">
        <f t="shared" si="0"/>
        <v/>
      </c>
      <c r="V45" s="96"/>
    </row>
    <row r="46" spans="1:24">
      <c r="H46" s="14" t="str">
        <f t="shared" si="0"/>
        <v/>
      </c>
      <c r="V46" s="96"/>
    </row>
    <row r="47" spans="1:24">
      <c r="H47" s="14" t="str">
        <f t="shared" si="0"/>
        <v/>
      </c>
      <c r="V47" s="96"/>
    </row>
    <row r="48" spans="1:24">
      <c r="H48" s="14" t="str">
        <f t="shared" si="0"/>
        <v/>
      </c>
      <c r="V48" s="96"/>
    </row>
    <row r="49" spans="8:22">
      <c r="H49" s="14" t="str">
        <f t="shared" si="0"/>
        <v/>
      </c>
      <c r="V49" s="96"/>
    </row>
    <row r="50" spans="8:22">
      <c r="H50" s="14" t="str">
        <f t="shared" si="0"/>
        <v/>
      </c>
      <c r="V50" s="96"/>
    </row>
    <row r="51" spans="8:22">
      <c r="H51" s="14" t="str">
        <f t="shared" si="0"/>
        <v/>
      </c>
      <c r="V51" s="96"/>
    </row>
    <row r="52" spans="8:22">
      <c r="H52" s="14" t="str">
        <f t="shared" si="0"/>
        <v/>
      </c>
      <c r="V52" s="96"/>
    </row>
    <row r="53" spans="8:22">
      <c r="H53" s="14" t="str">
        <f t="shared" si="0"/>
        <v/>
      </c>
      <c r="V53" s="96"/>
    </row>
    <row r="54" spans="8:22">
      <c r="H54" s="14" t="str">
        <f t="shared" si="0"/>
        <v/>
      </c>
      <c r="V54" s="96"/>
    </row>
    <row r="55" spans="8:22">
      <c r="H55" s="14" t="str">
        <f t="shared" si="0"/>
        <v/>
      </c>
      <c r="V55" s="96"/>
    </row>
    <row r="56" spans="8:22">
      <c r="H56" s="14" t="str">
        <f t="shared" si="0"/>
        <v/>
      </c>
      <c r="V56" s="96"/>
    </row>
    <row r="57" spans="8:22">
      <c r="H57" s="14" t="str">
        <f t="shared" si="0"/>
        <v/>
      </c>
      <c r="V57" s="96"/>
    </row>
    <row r="58" spans="8:22">
      <c r="H58" s="14" t="str">
        <f t="shared" si="0"/>
        <v/>
      </c>
      <c r="V58" s="96"/>
    </row>
    <row r="59" spans="8:22">
      <c r="H59" s="14" t="str">
        <f t="shared" si="0"/>
        <v/>
      </c>
      <c r="V59" s="96"/>
    </row>
    <row r="60" spans="8:22">
      <c r="H60" s="14" t="str">
        <f t="shared" si="0"/>
        <v/>
      </c>
      <c r="V60" s="96"/>
    </row>
    <row r="61" spans="8:22">
      <c r="H61" s="14" t="str">
        <f t="shared" si="0"/>
        <v/>
      </c>
      <c r="V61" s="96"/>
    </row>
    <row r="62" spans="8:22">
      <c r="H62" s="14" t="str">
        <f t="shared" si="0"/>
        <v/>
      </c>
      <c r="V62" s="96"/>
    </row>
    <row r="63" spans="8:22">
      <c r="H63" s="14" t="str">
        <f t="shared" si="0"/>
        <v/>
      </c>
      <c r="V63" s="96"/>
    </row>
    <row r="64" spans="8:22">
      <c r="H64" s="14" t="str">
        <f t="shared" si="0"/>
        <v/>
      </c>
      <c r="V64" s="96"/>
    </row>
    <row r="65" spans="8:22">
      <c r="H65" s="14" t="str">
        <f t="shared" si="0"/>
        <v/>
      </c>
      <c r="V65" s="96"/>
    </row>
    <row r="66" spans="8:22">
      <c r="H66" s="14" t="str">
        <f t="shared" si="0"/>
        <v/>
      </c>
      <c r="V66" s="96"/>
    </row>
    <row r="67" spans="8:22">
      <c r="H67" s="14" t="str">
        <f t="shared" si="0"/>
        <v/>
      </c>
      <c r="V67" s="96"/>
    </row>
    <row r="68" spans="8:22">
      <c r="H68" s="14" t="str">
        <f t="shared" ref="H68:H102" si="3">IF(B68=1,"Dummy_head",IF(B68=2,"Dummy_wing",IF(B68=4,"Dummy_taozhuang",IF(B68=5,"TopLeft",IF(B68=6,"BottomRight","")))))</f>
        <v/>
      </c>
      <c r="V68" s="96"/>
    </row>
    <row r="69" spans="8:22">
      <c r="H69" s="14" t="str">
        <f t="shared" si="3"/>
        <v/>
      </c>
      <c r="V69" s="96"/>
    </row>
    <row r="70" spans="8:22">
      <c r="H70" s="14" t="str">
        <f t="shared" si="3"/>
        <v/>
      </c>
      <c r="V70" s="96"/>
    </row>
    <row r="71" spans="8:22">
      <c r="H71" s="14" t="str">
        <f t="shared" si="3"/>
        <v/>
      </c>
      <c r="V71" s="96"/>
    </row>
    <row r="72" spans="8:22">
      <c r="H72" s="14" t="str">
        <f t="shared" si="3"/>
        <v/>
      </c>
      <c r="V72" s="96"/>
    </row>
    <row r="73" spans="8:22">
      <c r="H73" s="14" t="str">
        <f t="shared" si="3"/>
        <v/>
      </c>
      <c r="V73" s="96"/>
    </row>
    <row r="74" spans="8:22">
      <c r="H74" s="14" t="str">
        <f t="shared" si="3"/>
        <v/>
      </c>
      <c r="V74" s="96"/>
    </row>
    <row r="75" spans="8:22">
      <c r="H75" s="14" t="str">
        <f t="shared" si="3"/>
        <v/>
      </c>
      <c r="V75" s="96"/>
    </row>
    <row r="76" spans="8:22">
      <c r="H76" s="14" t="str">
        <f t="shared" si="3"/>
        <v/>
      </c>
      <c r="V76" s="96"/>
    </row>
    <row r="77" spans="8:22">
      <c r="H77" s="14" t="str">
        <f t="shared" si="3"/>
        <v/>
      </c>
      <c r="V77" s="96"/>
    </row>
    <row r="78" spans="8:22">
      <c r="H78" s="14" t="str">
        <f t="shared" si="3"/>
        <v/>
      </c>
      <c r="V78" s="96"/>
    </row>
    <row r="79" spans="8:22">
      <c r="H79" s="14" t="str">
        <f t="shared" si="3"/>
        <v/>
      </c>
      <c r="V79" s="96"/>
    </row>
    <row r="80" spans="8:22">
      <c r="H80" s="14" t="str">
        <f t="shared" si="3"/>
        <v/>
      </c>
      <c r="V80" s="96"/>
    </row>
    <row r="81" spans="8:22">
      <c r="H81" s="14" t="str">
        <f t="shared" si="3"/>
        <v/>
      </c>
      <c r="V81" s="96"/>
    </row>
    <row r="82" spans="8:22">
      <c r="H82" s="14" t="str">
        <f t="shared" si="3"/>
        <v/>
      </c>
      <c r="V82" s="96"/>
    </row>
    <row r="83" spans="8:22">
      <c r="H83" s="14" t="str">
        <f t="shared" si="3"/>
        <v/>
      </c>
      <c r="V83" s="96"/>
    </row>
    <row r="84" spans="8:22">
      <c r="H84" s="14" t="str">
        <f t="shared" si="3"/>
        <v/>
      </c>
      <c r="V84" s="96"/>
    </row>
    <row r="85" spans="8:22">
      <c r="H85" s="14" t="str">
        <f t="shared" si="3"/>
        <v/>
      </c>
      <c r="V85" s="96"/>
    </row>
    <row r="86" spans="8:22">
      <c r="H86" s="14" t="str">
        <f t="shared" si="3"/>
        <v/>
      </c>
      <c r="V86" s="96"/>
    </row>
    <row r="87" spans="8:22">
      <c r="H87" s="14" t="str">
        <f t="shared" si="3"/>
        <v/>
      </c>
      <c r="V87" s="96"/>
    </row>
    <row r="88" spans="8:22">
      <c r="H88" s="14" t="str">
        <f t="shared" si="3"/>
        <v/>
      </c>
      <c r="V88" s="96"/>
    </row>
    <row r="89" spans="8:22">
      <c r="H89" s="14" t="str">
        <f t="shared" si="3"/>
        <v/>
      </c>
      <c r="V89" s="96"/>
    </row>
    <row r="90" spans="8:22">
      <c r="H90" s="14" t="str">
        <f t="shared" si="3"/>
        <v/>
      </c>
      <c r="V90" s="96"/>
    </row>
    <row r="91" spans="8:22">
      <c r="H91" s="14" t="str">
        <f t="shared" si="3"/>
        <v/>
      </c>
      <c r="V91" s="96"/>
    </row>
    <row r="92" spans="8:22">
      <c r="H92" s="14" t="str">
        <f t="shared" si="3"/>
        <v/>
      </c>
      <c r="V92" s="96"/>
    </row>
    <row r="93" spans="8:22">
      <c r="H93" s="14" t="str">
        <f t="shared" si="3"/>
        <v/>
      </c>
      <c r="V93" s="96"/>
    </row>
    <row r="94" spans="8:22">
      <c r="H94" s="14" t="str">
        <f t="shared" si="3"/>
        <v/>
      </c>
      <c r="V94" s="96"/>
    </row>
    <row r="95" spans="8:22">
      <c r="H95" s="14" t="str">
        <f t="shared" si="3"/>
        <v/>
      </c>
      <c r="V95" s="96"/>
    </row>
    <row r="96" spans="8:22">
      <c r="H96" s="14" t="str">
        <f t="shared" si="3"/>
        <v/>
      </c>
      <c r="V96" s="96"/>
    </row>
    <row r="97" spans="8:22">
      <c r="H97" s="14" t="str">
        <f t="shared" si="3"/>
        <v/>
      </c>
      <c r="V97" s="96"/>
    </row>
    <row r="98" spans="8:22">
      <c r="H98" s="14" t="str">
        <f t="shared" si="3"/>
        <v/>
      </c>
      <c r="V98" s="96"/>
    </row>
    <row r="99" spans="8:22">
      <c r="H99" s="14" t="str">
        <f t="shared" si="3"/>
        <v/>
      </c>
      <c r="V99" s="96"/>
    </row>
    <row r="100" spans="8:22">
      <c r="H100" s="14" t="str">
        <f t="shared" si="3"/>
        <v/>
      </c>
      <c r="V100" s="96"/>
    </row>
    <row r="101" spans="8:22">
      <c r="H101" s="14" t="str">
        <f t="shared" si="3"/>
        <v/>
      </c>
      <c r="V101" s="96"/>
    </row>
    <row r="102" spans="8:22">
      <c r="H102" s="14" t="str">
        <f t="shared" si="3"/>
        <v/>
      </c>
      <c r="V102" s="96"/>
    </row>
  </sheetData>
  <autoFilter ref="A1:T102"/>
  <phoneticPr fontId="16" type="noConversion"/>
  <conditionalFormatting sqref="U1:U1048576">
    <cfRule type="cellIs" dxfId="96" priority="1" operator="equal">
      <formula>"否"</formula>
    </cfRule>
  </conditionalFormatting>
  <dataValidations count="3">
    <dataValidation type="list" allowBlank="1" showInputMessage="1" showErrorMessage="1" sqref="H1:H1048576">
      <formula1>"Dummy_head,Dummy_wing,Host"</formula1>
    </dataValidation>
    <dataValidation type="list" allowBlank="1" showInputMessage="1" showErrorMessage="1" sqref="I1:I1048576">
      <formula1>"Coin,Cash"</formula1>
    </dataValidation>
    <dataValidation type="list" allowBlank="1" showInputMessage="1" showErrorMessage="1" sqref="U3:U1048576">
      <formula1>"是,否"</formula1>
    </dataValidation>
  </dataValidations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4" enableFormatConditionsCalculation="0"/>
  <dimension ref="A1:G126"/>
  <sheetViews>
    <sheetView workbookViewId="0"/>
  </sheetViews>
  <sheetFormatPr defaultColWidth="8.875" defaultRowHeight="13.5"/>
  <cols>
    <col min="1" max="3" width="14.125" customWidth="1"/>
    <col min="6" max="6" width="8.875" style="64"/>
    <col min="7" max="7" width="20" style="65" customWidth="1"/>
  </cols>
  <sheetData>
    <row r="1" spans="1:7">
      <c r="A1">
        <v>1</v>
      </c>
      <c r="B1">
        <v>1</v>
      </c>
      <c r="C1">
        <v>0</v>
      </c>
      <c r="D1">
        <f>IF(MOD(A1,2)=0,0,1)</f>
        <v>1</v>
      </c>
      <c r="E1">
        <v>0</v>
      </c>
      <c r="F1" s="64">
        <f>IF(MOD(D1,21)=1,E1*21+B1,(E1+1)*21+B1)</f>
        <v>1</v>
      </c>
      <c r="G1" s="65" t="str">
        <f>"atom_icon"&amp;TEXT(F1,"0000")</f>
        <v>atom_icon0001</v>
      </c>
    </row>
    <row r="2" spans="1:7">
      <c r="A2">
        <v>2</v>
      </c>
      <c r="B2">
        <v>1</v>
      </c>
      <c r="C2">
        <v>1</v>
      </c>
      <c r="D2">
        <f t="shared" ref="D2:D65" si="0">IF(MOD(A2,2)=0,0,1)</f>
        <v>0</v>
      </c>
      <c r="E2">
        <v>0</v>
      </c>
      <c r="F2" s="64">
        <f t="shared" ref="F2:F65" si="1">IF(MOD(D2,21)=1,E2*21+B2,(E2+1)*21+B2)</f>
        <v>22</v>
      </c>
      <c r="G2" s="65" t="str">
        <f t="shared" ref="G2:G65" si="2">"atom_icon"&amp;TEXT(F2,"0000")</f>
        <v>atom_icon0022</v>
      </c>
    </row>
    <row r="3" spans="1:7">
      <c r="A3">
        <v>3</v>
      </c>
      <c r="B3">
        <f>IF(B2=B1,B2+1,B2)</f>
        <v>2</v>
      </c>
      <c r="C3">
        <v>2</v>
      </c>
      <c r="D3">
        <f t="shared" si="0"/>
        <v>1</v>
      </c>
      <c r="E3">
        <v>0</v>
      </c>
      <c r="F3" s="64">
        <f t="shared" si="1"/>
        <v>2</v>
      </c>
      <c r="G3" s="65" t="str">
        <f t="shared" si="2"/>
        <v>atom_icon0002</v>
      </c>
    </row>
    <row r="4" spans="1:7">
      <c r="A4">
        <v>4</v>
      </c>
      <c r="B4">
        <f>IF(B3=B2,B3+1,B3)</f>
        <v>2</v>
      </c>
      <c r="C4">
        <v>3</v>
      </c>
      <c r="D4">
        <f t="shared" si="0"/>
        <v>0</v>
      </c>
      <c r="E4">
        <v>0</v>
      </c>
      <c r="F4" s="64">
        <f t="shared" si="1"/>
        <v>23</v>
      </c>
      <c r="G4" s="65" t="str">
        <f t="shared" si="2"/>
        <v>atom_icon0023</v>
      </c>
    </row>
    <row r="5" spans="1:7">
      <c r="A5">
        <v>5</v>
      </c>
      <c r="B5">
        <f>IF(B4=B3,B4+1,B4)</f>
        <v>3</v>
      </c>
      <c r="C5">
        <v>4</v>
      </c>
      <c r="D5">
        <f t="shared" si="0"/>
        <v>1</v>
      </c>
      <c r="E5">
        <v>0</v>
      </c>
      <c r="F5" s="64">
        <f t="shared" si="1"/>
        <v>3</v>
      </c>
      <c r="G5" s="65" t="str">
        <f t="shared" si="2"/>
        <v>atom_icon0003</v>
      </c>
    </row>
    <row r="6" spans="1:7">
      <c r="A6">
        <v>6</v>
      </c>
      <c r="B6">
        <f>IF(B5=B4,B5+1,B5)</f>
        <v>3</v>
      </c>
      <c r="C6">
        <v>5</v>
      </c>
      <c r="D6">
        <f t="shared" si="0"/>
        <v>0</v>
      </c>
      <c r="E6">
        <v>0</v>
      </c>
      <c r="F6" s="64">
        <f t="shared" si="1"/>
        <v>24</v>
      </c>
      <c r="G6" s="65" t="str">
        <f t="shared" si="2"/>
        <v>atom_icon0024</v>
      </c>
    </row>
    <row r="7" spans="1:7">
      <c r="A7">
        <v>7</v>
      </c>
      <c r="B7">
        <f t="shared" ref="B7:B70" si="3">IF(B6=B5,B6+1,B6)</f>
        <v>4</v>
      </c>
      <c r="C7">
        <v>6</v>
      </c>
      <c r="D7">
        <f t="shared" si="0"/>
        <v>1</v>
      </c>
      <c r="E7">
        <v>0</v>
      </c>
      <c r="F7" s="64">
        <f t="shared" si="1"/>
        <v>4</v>
      </c>
      <c r="G7" s="65" t="str">
        <f t="shared" si="2"/>
        <v>atom_icon0004</v>
      </c>
    </row>
    <row r="8" spans="1:7">
      <c r="A8">
        <v>8</v>
      </c>
      <c r="B8">
        <f t="shared" si="3"/>
        <v>4</v>
      </c>
      <c r="C8">
        <v>7</v>
      </c>
      <c r="D8">
        <f t="shared" si="0"/>
        <v>0</v>
      </c>
      <c r="E8">
        <v>0</v>
      </c>
      <c r="F8" s="64">
        <f t="shared" si="1"/>
        <v>25</v>
      </c>
      <c r="G8" s="65" t="str">
        <f t="shared" si="2"/>
        <v>atom_icon0025</v>
      </c>
    </row>
    <row r="9" spans="1:7">
      <c r="A9">
        <v>9</v>
      </c>
      <c r="B9">
        <f t="shared" si="3"/>
        <v>5</v>
      </c>
      <c r="C9">
        <v>8</v>
      </c>
      <c r="D9">
        <f t="shared" si="0"/>
        <v>1</v>
      </c>
      <c r="E9">
        <v>0</v>
      </c>
      <c r="F9" s="64">
        <f t="shared" si="1"/>
        <v>5</v>
      </c>
      <c r="G9" s="65" t="str">
        <f t="shared" si="2"/>
        <v>atom_icon0005</v>
      </c>
    </row>
    <row r="10" spans="1:7">
      <c r="A10">
        <v>10</v>
      </c>
      <c r="B10">
        <f t="shared" si="3"/>
        <v>5</v>
      </c>
      <c r="C10">
        <v>9</v>
      </c>
      <c r="D10">
        <f t="shared" si="0"/>
        <v>0</v>
      </c>
      <c r="E10">
        <v>0</v>
      </c>
      <c r="F10" s="64">
        <f t="shared" si="1"/>
        <v>26</v>
      </c>
      <c r="G10" s="65" t="str">
        <f t="shared" si="2"/>
        <v>atom_icon0026</v>
      </c>
    </row>
    <row r="11" spans="1:7">
      <c r="A11">
        <v>11</v>
      </c>
      <c r="B11">
        <f t="shared" si="3"/>
        <v>6</v>
      </c>
      <c r="C11">
        <v>10</v>
      </c>
      <c r="D11">
        <f t="shared" si="0"/>
        <v>1</v>
      </c>
      <c r="E11">
        <v>0</v>
      </c>
      <c r="F11" s="64">
        <f t="shared" si="1"/>
        <v>6</v>
      </c>
      <c r="G11" s="65" t="str">
        <f t="shared" si="2"/>
        <v>atom_icon0006</v>
      </c>
    </row>
    <row r="12" spans="1:7">
      <c r="A12">
        <v>12</v>
      </c>
      <c r="B12">
        <f t="shared" si="3"/>
        <v>6</v>
      </c>
      <c r="C12">
        <v>11</v>
      </c>
      <c r="D12">
        <f t="shared" si="0"/>
        <v>0</v>
      </c>
      <c r="E12">
        <v>0</v>
      </c>
      <c r="F12" s="64">
        <f t="shared" si="1"/>
        <v>27</v>
      </c>
      <c r="G12" s="65" t="str">
        <f t="shared" si="2"/>
        <v>atom_icon0027</v>
      </c>
    </row>
    <row r="13" spans="1:7">
      <c r="A13">
        <v>13</v>
      </c>
      <c r="B13">
        <f t="shared" si="3"/>
        <v>7</v>
      </c>
      <c r="C13">
        <v>12</v>
      </c>
      <c r="D13">
        <f t="shared" si="0"/>
        <v>1</v>
      </c>
      <c r="E13">
        <v>0</v>
      </c>
      <c r="F13" s="64">
        <f t="shared" si="1"/>
        <v>7</v>
      </c>
      <c r="G13" s="65" t="str">
        <f t="shared" si="2"/>
        <v>atom_icon0007</v>
      </c>
    </row>
    <row r="14" spans="1:7">
      <c r="A14">
        <v>14</v>
      </c>
      <c r="B14">
        <f t="shared" si="3"/>
        <v>7</v>
      </c>
      <c r="C14">
        <v>13</v>
      </c>
      <c r="D14">
        <f t="shared" si="0"/>
        <v>0</v>
      </c>
      <c r="E14">
        <v>0</v>
      </c>
      <c r="F14" s="64">
        <f t="shared" si="1"/>
        <v>28</v>
      </c>
      <c r="G14" s="65" t="str">
        <f t="shared" si="2"/>
        <v>atom_icon0028</v>
      </c>
    </row>
    <row r="15" spans="1:7">
      <c r="A15">
        <v>15</v>
      </c>
      <c r="B15">
        <f t="shared" si="3"/>
        <v>8</v>
      </c>
      <c r="C15">
        <v>14</v>
      </c>
      <c r="D15">
        <f t="shared" si="0"/>
        <v>1</v>
      </c>
      <c r="E15">
        <v>0</v>
      </c>
      <c r="F15" s="64">
        <f t="shared" si="1"/>
        <v>8</v>
      </c>
      <c r="G15" s="65" t="str">
        <f t="shared" si="2"/>
        <v>atom_icon0008</v>
      </c>
    </row>
    <row r="16" spans="1:7">
      <c r="A16">
        <v>16</v>
      </c>
      <c r="B16">
        <f t="shared" si="3"/>
        <v>8</v>
      </c>
      <c r="C16">
        <v>15</v>
      </c>
      <c r="D16">
        <f t="shared" si="0"/>
        <v>0</v>
      </c>
      <c r="E16">
        <v>0</v>
      </c>
      <c r="F16" s="64">
        <f t="shared" si="1"/>
        <v>29</v>
      </c>
      <c r="G16" s="65" t="str">
        <f t="shared" si="2"/>
        <v>atom_icon0029</v>
      </c>
    </row>
    <row r="17" spans="1:7">
      <c r="A17">
        <v>17</v>
      </c>
      <c r="B17">
        <f t="shared" si="3"/>
        <v>9</v>
      </c>
      <c r="C17">
        <v>16</v>
      </c>
      <c r="D17">
        <f t="shared" si="0"/>
        <v>1</v>
      </c>
      <c r="E17">
        <v>0</v>
      </c>
      <c r="F17" s="64">
        <f t="shared" si="1"/>
        <v>9</v>
      </c>
      <c r="G17" s="65" t="str">
        <f t="shared" si="2"/>
        <v>atom_icon0009</v>
      </c>
    </row>
    <row r="18" spans="1:7">
      <c r="A18">
        <v>18</v>
      </c>
      <c r="B18">
        <f t="shared" si="3"/>
        <v>9</v>
      </c>
      <c r="C18">
        <v>17</v>
      </c>
      <c r="D18">
        <f t="shared" si="0"/>
        <v>0</v>
      </c>
      <c r="E18">
        <v>0</v>
      </c>
      <c r="F18" s="64">
        <f t="shared" si="1"/>
        <v>30</v>
      </c>
      <c r="G18" s="65" t="str">
        <f t="shared" si="2"/>
        <v>atom_icon0030</v>
      </c>
    </row>
    <row r="19" spans="1:7">
      <c r="A19">
        <v>19</v>
      </c>
      <c r="B19">
        <f t="shared" si="3"/>
        <v>10</v>
      </c>
      <c r="C19">
        <v>18</v>
      </c>
      <c r="D19">
        <f t="shared" si="0"/>
        <v>1</v>
      </c>
      <c r="E19">
        <v>0</v>
      </c>
      <c r="F19" s="64">
        <f t="shared" si="1"/>
        <v>10</v>
      </c>
      <c r="G19" s="65" t="str">
        <f t="shared" si="2"/>
        <v>atom_icon0010</v>
      </c>
    </row>
    <row r="20" spans="1:7">
      <c r="A20">
        <v>20</v>
      </c>
      <c r="B20">
        <f t="shared" si="3"/>
        <v>10</v>
      </c>
      <c r="C20">
        <v>19</v>
      </c>
      <c r="D20">
        <f t="shared" si="0"/>
        <v>0</v>
      </c>
      <c r="E20">
        <v>0</v>
      </c>
      <c r="F20" s="64">
        <f t="shared" si="1"/>
        <v>31</v>
      </c>
      <c r="G20" s="65" t="str">
        <f t="shared" si="2"/>
        <v>atom_icon0031</v>
      </c>
    </row>
    <row r="21" spans="1:7">
      <c r="A21">
        <v>21</v>
      </c>
      <c r="B21">
        <f t="shared" si="3"/>
        <v>11</v>
      </c>
      <c r="C21">
        <v>20</v>
      </c>
      <c r="D21">
        <f t="shared" si="0"/>
        <v>1</v>
      </c>
      <c r="E21">
        <v>0</v>
      </c>
      <c r="F21" s="64">
        <f t="shared" si="1"/>
        <v>11</v>
      </c>
      <c r="G21" s="65" t="str">
        <f t="shared" si="2"/>
        <v>atom_icon0011</v>
      </c>
    </row>
    <row r="22" spans="1:7">
      <c r="A22">
        <v>22</v>
      </c>
      <c r="B22">
        <f t="shared" si="3"/>
        <v>11</v>
      </c>
      <c r="C22">
        <v>21</v>
      </c>
      <c r="D22">
        <f t="shared" si="0"/>
        <v>0</v>
      </c>
      <c r="E22">
        <v>0</v>
      </c>
      <c r="F22" s="64">
        <f t="shared" si="1"/>
        <v>32</v>
      </c>
      <c r="G22" s="65" t="str">
        <f t="shared" si="2"/>
        <v>atom_icon0032</v>
      </c>
    </row>
    <row r="23" spans="1:7">
      <c r="A23">
        <v>23</v>
      </c>
      <c r="B23">
        <f t="shared" si="3"/>
        <v>12</v>
      </c>
      <c r="C23">
        <v>22</v>
      </c>
      <c r="D23">
        <f t="shared" si="0"/>
        <v>1</v>
      </c>
      <c r="E23">
        <v>0</v>
      </c>
      <c r="F23" s="64">
        <f t="shared" si="1"/>
        <v>12</v>
      </c>
      <c r="G23" s="65" t="str">
        <f t="shared" si="2"/>
        <v>atom_icon0012</v>
      </c>
    </row>
    <row r="24" spans="1:7">
      <c r="A24">
        <v>24</v>
      </c>
      <c r="B24">
        <f t="shared" si="3"/>
        <v>12</v>
      </c>
      <c r="C24">
        <v>23</v>
      </c>
      <c r="D24">
        <f t="shared" si="0"/>
        <v>0</v>
      </c>
      <c r="E24">
        <v>0</v>
      </c>
      <c r="F24" s="64">
        <f t="shared" si="1"/>
        <v>33</v>
      </c>
      <c r="G24" s="65" t="str">
        <f t="shared" si="2"/>
        <v>atom_icon0033</v>
      </c>
    </row>
    <row r="25" spans="1:7">
      <c r="A25">
        <v>25</v>
      </c>
      <c r="B25">
        <f t="shared" si="3"/>
        <v>13</v>
      </c>
      <c r="C25">
        <v>24</v>
      </c>
      <c r="D25">
        <f t="shared" si="0"/>
        <v>1</v>
      </c>
      <c r="E25">
        <v>0</v>
      </c>
      <c r="F25" s="64">
        <f t="shared" si="1"/>
        <v>13</v>
      </c>
      <c r="G25" s="65" t="str">
        <f t="shared" si="2"/>
        <v>atom_icon0013</v>
      </c>
    </row>
    <row r="26" spans="1:7">
      <c r="A26">
        <v>26</v>
      </c>
      <c r="B26">
        <f t="shared" si="3"/>
        <v>13</v>
      </c>
      <c r="C26">
        <v>25</v>
      </c>
      <c r="D26">
        <f t="shared" si="0"/>
        <v>0</v>
      </c>
      <c r="E26">
        <v>0</v>
      </c>
      <c r="F26" s="64">
        <f t="shared" si="1"/>
        <v>34</v>
      </c>
      <c r="G26" s="65" t="str">
        <f t="shared" si="2"/>
        <v>atom_icon0034</v>
      </c>
    </row>
    <row r="27" spans="1:7">
      <c r="A27">
        <v>27</v>
      </c>
      <c r="B27">
        <f t="shared" si="3"/>
        <v>14</v>
      </c>
      <c r="C27">
        <v>26</v>
      </c>
      <c r="D27">
        <f t="shared" si="0"/>
        <v>1</v>
      </c>
      <c r="E27">
        <v>0</v>
      </c>
      <c r="F27" s="64">
        <f t="shared" si="1"/>
        <v>14</v>
      </c>
      <c r="G27" s="65" t="str">
        <f t="shared" si="2"/>
        <v>atom_icon0014</v>
      </c>
    </row>
    <row r="28" spans="1:7">
      <c r="A28">
        <v>28</v>
      </c>
      <c r="B28">
        <f t="shared" si="3"/>
        <v>14</v>
      </c>
      <c r="C28">
        <v>27</v>
      </c>
      <c r="D28">
        <f t="shared" si="0"/>
        <v>0</v>
      </c>
      <c r="E28">
        <v>0</v>
      </c>
      <c r="F28" s="64">
        <f t="shared" si="1"/>
        <v>35</v>
      </c>
      <c r="G28" s="65" t="str">
        <f t="shared" si="2"/>
        <v>atom_icon0035</v>
      </c>
    </row>
    <row r="29" spans="1:7">
      <c r="A29">
        <v>29</v>
      </c>
      <c r="B29">
        <f t="shared" si="3"/>
        <v>15</v>
      </c>
      <c r="C29">
        <v>28</v>
      </c>
      <c r="D29">
        <f t="shared" si="0"/>
        <v>1</v>
      </c>
      <c r="E29">
        <v>0</v>
      </c>
      <c r="F29" s="64">
        <f t="shared" si="1"/>
        <v>15</v>
      </c>
      <c r="G29" s="65" t="str">
        <f t="shared" si="2"/>
        <v>atom_icon0015</v>
      </c>
    </row>
    <row r="30" spans="1:7">
      <c r="A30">
        <v>30</v>
      </c>
      <c r="B30">
        <f t="shared" si="3"/>
        <v>15</v>
      </c>
      <c r="C30">
        <v>29</v>
      </c>
      <c r="D30">
        <f t="shared" si="0"/>
        <v>0</v>
      </c>
      <c r="E30">
        <v>0</v>
      </c>
      <c r="F30" s="64">
        <f t="shared" si="1"/>
        <v>36</v>
      </c>
      <c r="G30" s="65" t="str">
        <f t="shared" si="2"/>
        <v>atom_icon0036</v>
      </c>
    </row>
    <row r="31" spans="1:7">
      <c r="A31">
        <v>31</v>
      </c>
      <c r="B31">
        <f t="shared" si="3"/>
        <v>16</v>
      </c>
      <c r="C31">
        <v>30</v>
      </c>
      <c r="D31">
        <f t="shared" si="0"/>
        <v>1</v>
      </c>
      <c r="E31">
        <v>0</v>
      </c>
      <c r="F31" s="64">
        <f t="shared" si="1"/>
        <v>16</v>
      </c>
      <c r="G31" s="65" t="str">
        <f t="shared" si="2"/>
        <v>atom_icon0016</v>
      </c>
    </row>
    <row r="32" spans="1:7">
      <c r="A32">
        <v>32</v>
      </c>
      <c r="B32">
        <f t="shared" si="3"/>
        <v>16</v>
      </c>
      <c r="C32">
        <v>31</v>
      </c>
      <c r="D32">
        <f t="shared" si="0"/>
        <v>0</v>
      </c>
      <c r="E32">
        <v>0</v>
      </c>
      <c r="F32" s="64">
        <f t="shared" si="1"/>
        <v>37</v>
      </c>
      <c r="G32" s="65" t="str">
        <f t="shared" si="2"/>
        <v>atom_icon0037</v>
      </c>
    </row>
    <row r="33" spans="1:7">
      <c r="A33">
        <v>33</v>
      </c>
      <c r="B33">
        <f t="shared" si="3"/>
        <v>17</v>
      </c>
      <c r="C33">
        <v>32</v>
      </c>
      <c r="D33">
        <f t="shared" si="0"/>
        <v>1</v>
      </c>
      <c r="E33">
        <v>0</v>
      </c>
      <c r="F33" s="64">
        <f t="shared" si="1"/>
        <v>17</v>
      </c>
      <c r="G33" s="65" t="str">
        <f t="shared" si="2"/>
        <v>atom_icon0017</v>
      </c>
    </row>
    <row r="34" spans="1:7">
      <c r="A34">
        <v>34</v>
      </c>
      <c r="B34">
        <f t="shared" si="3"/>
        <v>17</v>
      </c>
      <c r="C34">
        <v>33</v>
      </c>
      <c r="D34">
        <f t="shared" si="0"/>
        <v>0</v>
      </c>
      <c r="E34">
        <v>0</v>
      </c>
      <c r="F34" s="64">
        <f t="shared" si="1"/>
        <v>38</v>
      </c>
      <c r="G34" s="65" t="str">
        <f t="shared" si="2"/>
        <v>atom_icon0038</v>
      </c>
    </row>
    <row r="35" spans="1:7">
      <c r="A35">
        <v>35</v>
      </c>
      <c r="B35">
        <f t="shared" si="3"/>
        <v>18</v>
      </c>
      <c r="C35">
        <v>34</v>
      </c>
      <c r="D35">
        <f t="shared" si="0"/>
        <v>1</v>
      </c>
      <c r="E35">
        <v>0</v>
      </c>
      <c r="F35" s="64">
        <f t="shared" si="1"/>
        <v>18</v>
      </c>
      <c r="G35" s="65" t="str">
        <f t="shared" si="2"/>
        <v>atom_icon0018</v>
      </c>
    </row>
    <row r="36" spans="1:7">
      <c r="A36">
        <v>36</v>
      </c>
      <c r="B36">
        <f t="shared" si="3"/>
        <v>18</v>
      </c>
      <c r="C36">
        <v>35</v>
      </c>
      <c r="D36">
        <f t="shared" si="0"/>
        <v>0</v>
      </c>
      <c r="E36">
        <v>0</v>
      </c>
      <c r="F36" s="64">
        <f t="shared" si="1"/>
        <v>39</v>
      </c>
      <c r="G36" s="65" t="str">
        <f t="shared" si="2"/>
        <v>atom_icon0039</v>
      </c>
    </row>
    <row r="37" spans="1:7">
      <c r="A37">
        <v>37</v>
      </c>
      <c r="B37">
        <f t="shared" si="3"/>
        <v>19</v>
      </c>
      <c r="C37">
        <v>36</v>
      </c>
      <c r="D37">
        <f t="shared" si="0"/>
        <v>1</v>
      </c>
      <c r="E37">
        <v>0</v>
      </c>
      <c r="F37" s="64">
        <f t="shared" si="1"/>
        <v>19</v>
      </c>
      <c r="G37" s="65" t="str">
        <f t="shared" si="2"/>
        <v>atom_icon0019</v>
      </c>
    </row>
    <row r="38" spans="1:7">
      <c r="A38">
        <v>38</v>
      </c>
      <c r="B38">
        <f t="shared" si="3"/>
        <v>19</v>
      </c>
      <c r="C38">
        <v>37</v>
      </c>
      <c r="D38">
        <f t="shared" si="0"/>
        <v>0</v>
      </c>
      <c r="E38">
        <v>0</v>
      </c>
      <c r="F38" s="64">
        <f t="shared" si="1"/>
        <v>40</v>
      </c>
      <c r="G38" s="65" t="str">
        <f t="shared" si="2"/>
        <v>atom_icon0040</v>
      </c>
    </row>
    <row r="39" spans="1:7">
      <c r="A39">
        <v>39</v>
      </c>
      <c r="B39">
        <f t="shared" si="3"/>
        <v>20</v>
      </c>
      <c r="C39">
        <v>38</v>
      </c>
      <c r="D39">
        <f t="shared" si="0"/>
        <v>1</v>
      </c>
      <c r="E39">
        <v>0</v>
      </c>
      <c r="F39" s="64">
        <f t="shared" si="1"/>
        <v>20</v>
      </c>
      <c r="G39" s="65" t="str">
        <f t="shared" si="2"/>
        <v>atom_icon0020</v>
      </c>
    </row>
    <row r="40" spans="1:7">
      <c r="A40">
        <v>40</v>
      </c>
      <c r="B40">
        <f t="shared" si="3"/>
        <v>20</v>
      </c>
      <c r="C40">
        <v>39</v>
      </c>
      <c r="D40">
        <f t="shared" si="0"/>
        <v>0</v>
      </c>
      <c r="E40">
        <v>0</v>
      </c>
      <c r="F40" s="64">
        <f t="shared" si="1"/>
        <v>41</v>
      </c>
      <c r="G40" s="65" t="str">
        <f t="shared" si="2"/>
        <v>atom_icon0041</v>
      </c>
    </row>
    <row r="41" spans="1:7">
      <c r="A41">
        <v>41</v>
      </c>
      <c r="B41">
        <f t="shared" si="3"/>
        <v>21</v>
      </c>
      <c r="C41">
        <v>40</v>
      </c>
      <c r="D41">
        <f t="shared" si="0"/>
        <v>1</v>
      </c>
      <c r="E41">
        <v>0</v>
      </c>
      <c r="F41" s="64">
        <f t="shared" si="1"/>
        <v>21</v>
      </c>
      <c r="G41" s="65" t="str">
        <f t="shared" si="2"/>
        <v>atom_icon0021</v>
      </c>
    </row>
    <row r="42" spans="1:7">
      <c r="A42">
        <v>42</v>
      </c>
      <c r="B42">
        <f t="shared" si="3"/>
        <v>21</v>
      </c>
      <c r="C42">
        <v>41</v>
      </c>
      <c r="D42">
        <f t="shared" si="0"/>
        <v>0</v>
      </c>
      <c r="E42">
        <v>0</v>
      </c>
      <c r="F42" s="64">
        <f t="shared" si="1"/>
        <v>42</v>
      </c>
      <c r="G42" s="65" t="str">
        <f t="shared" si="2"/>
        <v>atom_icon0042</v>
      </c>
    </row>
    <row r="43" spans="1:7" s="63" customFormat="1">
      <c r="A43" s="63">
        <v>43</v>
      </c>
      <c r="B43" s="63">
        <v>1</v>
      </c>
      <c r="C43" s="63">
        <v>42</v>
      </c>
      <c r="D43" s="63">
        <f t="shared" si="0"/>
        <v>1</v>
      </c>
      <c r="E43" s="63">
        <v>2</v>
      </c>
      <c r="F43" s="64">
        <f t="shared" si="1"/>
        <v>43</v>
      </c>
      <c r="G43" s="66" t="str">
        <f t="shared" si="2"/>
        <v>atom_icon0043</v>
      </c>
    </row>
    <row r="44" spans="1:7" s="63" customFormat="1">
      <c r="A44" s="63">
        <v>44</v>
      </c>
      <c r="B44" s="63">
        <v>1</v>
      </c>
      <c r="C44" s="63">
        <v>43</v>
      </c>
      <c r="D44" s="63">
        <f t="shared" si="0"/>
        <v>0</v>
      </c>
      <c r="E44" s="63">
        <v>2</v>
      </c>
      <c r="F44" s="64">
        <f t="shared" si="1"/>
        <v>64</v>
      </c>
      <c r="G44" s="66" t="str">
        <f t="shared" si="2"/>
        <v>atom_icon0064</v>
      </c>
    </row>
    <row r="45" spans="1:7" s="63" customFormat="1">
      <c r="A45" s="63">
        <v>45</v>
      </c>
      <c r="B45" s="63">
        <f t="shared" si="3"/>
        <v>2</v>
      </c>
      <c r="C45" s="63">
        <v>44</v>
      </c>
      <c r="D45" s="63">
        <f t="shared" si="0"/>
        <v>1</v>
      </c>
      <c r="E45" s="63">
        <v>2</v>
      </c>
      <c r="F45" s="64">
        <f t="shared" si="1"/>
        <v>44</v>
      </c>
      <c r="G45" s="66" t="str">
        <f t="shared" si="2"/>
        <v>atom_icon0044</v>
      </c>
    </row>
    <row r="46" spans="1:7" s="63" customFormat="1">
      <c r="A46" s="63">
        <v>46</v>
      </c>
      <c r="B46" s="63">
        <f t="shared" si="3"/>
        <v>2</v>
      </c>
      <c r="C46" s="63">
        <v>45</v>
      </c>
      <c r="D46" s="63">
        <f t="shared" si="0"/>
        <v>0</v>
      </c>
      <c r="E46" s="63">
        <v>2</v>
      </c>
      <c r="F46" s="64">
        <f t="shared" si="1"/>
        <v>65</v>
      </c>
      <c r="G46" s="66" t="str">
        <f t="shared" si="2"/>
        <v>atom_icon0065</v>
      </c>
    </row>
    <row r="47" spans="1:7" s="63" customFormat="1">
      <c r="A47" s="63">
        <v>47</v>
      </c>
      <c r="B47" s="63">
        <f t="shared" si="3"/>
        <v>3</v>
      </c>
      <c r="C47" s="63">
        <v>46</v>
      </c>
      <c r="D47" s="63">
        <f t="shared" si="0"/>
        <v>1</v>
      </c>
      <c r="E47" s="63">
        <v>2</v>
      </c>
      <c r="F47" s="64">
        <f t="shared" si="1"/>
        <v>45</v>
      </c>
      <c r="G47" s="66" t="str">
        <f t="shared" si="2"/>
        <v>atom_icon0045</v>
      </c>
    </row>
    <row r="48" spans="1:7" s="63" customFormat="1">
      <c r="A48" s="63">
        <v>48</v>
      </c>
      <c r="B48" s="63">
        <f t="shared" si="3"/>
        <v>3</v>
      </c>
      <c r="C48" s="63">
        <v>47</v>
      </c>
      <c r="D48" s="63">
        <f t="shared" si="0"/>
        <v>0</v>
      </c>
      <c r="E48" s="63">
        <v>2</v>
      </c>
      <c r="F48" s="64">
        <f t="shared" si="1"/>
        <v>66</v>
      </c>
      <c r="G48" s="66" t="str">
        <f t="shared" si="2"/>
        <v>atom_icon0066</v>
      </c>
    </row>
    <row r="49" spans="1:7" s="63" customFormat="1">
      <c r="A49" s="63">
        <v>49</v>
      </c>
      <c r="B49" s="63">
        <f t="shared" si="3"/>
        <v>4</v>
      </c>
      <c r="C49" s="63">
        <v>48</v>
      </c>
      <c r="D49" s="63">
        <f t="shared" si="0"/>
        <v>1</v>
      </c>
      <c r="E49" s="63">
        <v>2</v>
      </c>
      <c r="F49" s="64">
        <f t="shared" si="1"/>
        <v>46</v>
      </c>
      <c r="G49" s="66" t="str">
        <f t="shared" si="2"/>
        <v>atom_icon0046</v>
      </c>
    </row>
    <row r="50" spans="1:7" s="63" customFormat="1">
      <c r="A50" s="63">
        <v>50</v>
      </c>
      <c r="B50" s="63">
        <f t="shared" si="3"/>
        <v>4</v>
      </c>
      <c r="C50" s="63">
        <v>49</v>
      </c>
      <c r="D50" s="63">
        <f t="shared" si="0"/>
        <v>0</v>
      </c>
      <c r="E50" s="63">
        <v>2</v>
      </c>
      <c r="F50" s="64">
        <f t="shared" si="1"/>
        <v>67</v>
      </c>
      <c r="G50" s="66" t="str">
        <f t="shared" si="2"/>
        <v>atom_icon0067</v>
      </c>
    </row>
    <row r="51" spans="1:7" s="63" customFormat="1">
      <c r="A51" s="63">
        <v>51</v>
      </c>
      <c r="B51" s="63">
        <f t="shared" si="3"/>
        <v>5</v>
      </c>
      <c r="C51" s="63">
        <v>50</v>
      </c>
      <c r="D51" s="63">
        <f t="shared" si="0"/>
        <v>1</v>
      </c>
      <c r="E51" s="63">
        <v>2</v>
      </c>
      <c r="F51" s="64">
        <f t="shared" si="1"/>
        <v>47</v>
      </c>
      <c r="G51" s="66" t="str">
        <f t="shared" si="2"/>
        <v>atom_icon0047</v>
      </c>
    </row>
    <row r="52" spans="1:7" s="63" customFormat="1">
      <c r="A52" s="63">
        <v>52</v>
      </c>
      <c r="B52" s="63">
        <f t="shared" si="3"/>
        <v>5</v>
      </c>
      <c r="C52" s="63">
        <v>51</v>
      </c>
      <c r="D52" s="63">
        <f t="shared" si="0"/>
        <v>0</v>
      </c>
      <c r="E52" s="63">
        <v>2</v>
      </c>
      <c r="F52" s="64">
        <f t="shared" si="1"/>
        <v>68</v>
      </c>
      <c r="G52" s="66" t="str">
        <f t="shared" si="2"/>
        <v>atom_icon0068</v>
      </c>
    </row>
    <row r="53" spans="1:7" s="63" customFormat="1">
      <c r="A53" s="63">
        <v>53</v>
      </c>
      <c r="B53" s="63">
        <f t="shared" si="3"/>
        <v>6</v>
      </c>
      <c r="C53" s="63">
        <v>52</v>
      </c>
      <c r="D53" s="63">
        <f t="shared" si="0"/>
        <v>1</v>
      </c>
      <c r="E53" s="63">
        <v>2</v>
      </c>
      <c r="F53" s="64">
        <f t="shared" si="1"/>
        <v>48</v>
      </c>
      <c r="G53" s="66" t="str">
        <f t="shared" si="2"/>
        <v>atom_icon0048</v>
      </c>
    </row>
    <row r="54" spans="1:7" s="63" customFormat="1">
      <c r="A54" s="63">
        <v>54</v>
      </c>
      <c r="B54" s="63">
        <f t="shared" si="3"/>
        <v>6</v>
      </c>
      <c r="C54" s="63">
        <v>53</v>
      </c>
      <c r="D54" s="63">
        <f t="shared" si="0"/>
        <v>0</v>
      </c>
      <c r="E54" s="63">
        <v>2</v>
      </c>
      <c r="F54" s="64">
        <f t="shared" si="1"/>
        <v>69</v>
      </c>
      <c r="G54" s="66" t="str">
        <f t="shared" si="2"/>
        <v>atom_icon0069</v>
      </c>
    </row>
    <row r="55" spans="1:7" s="63" customFormat="1">
      <c r="A55" s="63">
        <v>55</v>
      </c>
      <c r="B55" s="63">
        <f t="shared" si="3"/>
        <v>7</v>
      </c>
      <c r="C55" s="63">
        <v>54</v>
      </c>
      <c r="D55" s="63">
        <f t="shared" si="0"/>
        <v>1</v>
      </c>
      <c r="E55" s="63">
        <v>2</v>
      </c>
      <c r="F55" s="64">
        <f t="shared" si="1"/>
        <v>49</v>
      </c>
      <c r="G55" s="66" t="str">
        <f t="shared" si="2"/>
        <v>atom_icon0049</v>
      </c>
    </row>
    <row r="56" spans="1:7" s="63" customFormat="1">
      <c r="A56" s="63">
        <v>56</v>
      </c>
      <c r="B56" s="63">
        <f t="shared" si="3"/>
        <v>7</v>
      </c>
      <c r="C56" s="63">
        <v>55</v>
      </c>
      <c r="D56" s="63">
        <f t="shared" si="0"/>
        <v>0</v>
      </c>
      <c r="E56" s="63">
        <v>2</v>
      </c>
      <c r="F56" s="64">
        <f t="shared" si="1"/>
        <v>70</v>
      </c>
      <c r="G56" s="66" t="str">
        <f t="shared" si="2"/>
        <v>atom_icon0070</v>
      </c>
    </row>
    <row r="57" spans="1:7" s="63" customFormat="1">
      <c r="A57" s="63">
        <v>57</v>
      </c>
      <c r="B57" s="63">
        <f t="shared" si="3"/>
        <v>8</v>
      </c>
      <c r="C57" s="63">
        <v>56</v>
      </c>
      <c r="D57" s="63">
        <f t="shared" si="0"/>
        <v>1</v>
      </c>
      <c r="E57" s="63">
        <v>2</v>
      </c>
      <c r="F57" s="64">
        <f t="shared" si="1"/>
        <v>50</v>
      </c>
      <c r="G57" s="66" t="str">
        <f t="shared" si="2"/>
        <v>atom_icon0050</v>
      </c>
    </row>
    <row r="58" spans="1:7" s="63" customFormat="1">
      <c r="A58" s="63">
        <v>58</v>
      </c>
      <c r="B58" s="63">
        <f t="shared" si="3"/>
        <v>8</v>
      </c>
      <c r="C58" s="63">
        <v>57</v>
      </c>
      <c r="D58" s="63">
        <f t="shared" si="0"/>
        <v>0</v>
      </c>
      <c r="E58" s="63">
        <v>2</v>
      </c>
      <c r="F58" s="64">
        <f t="shared" si="1"/>
        <v>71</v>
      </c>
      <c r="G58" s="66" t="str">
        <f t="shared" si="2"/>
        <v>atom_icon0071</v>
      </c>
    </row>
    <row r="59" spans="1:7" s="63" customFormat="1">
      <c r="A59" s="63">
        <v>59</v>
      </c>
      <c r="B59" s="63">
        <f t="shared" si="3"/>
        <v>9</v>
      </c>
      <c r="C59" s="63">
        <v>58</v>
      </c>
      <c r="D59" s="63">
        <f t="shared" si="0"/>
        <v>1</v>
      </c>
      <c r="E59" s="63">
        <v>2</v>
      </c>
      <c r="F59" s="64">
        <f t="shared" si="1"/>
        <v>51</v>
      </c>
      <c r="G59" s="66" t="str">
        <f t="shared" si="2"/>
        <v>atom_icon0051</v>
      </c>
    </row>
    <row r="60" spans="1:7" s="63" customFormat="1">
      <c r="A60" s="63">
        <v>60</v>
      </c>
      <c r="B60" s="63">
        <f t="shared" si="3"/>
        <v>9</v>
      </c>
      <c r="C60" s="63">
        <v>59</v>
      </c>
      <c r="D60" s="63">
        <f t="shared" si="0"/>
        <v>0</v>
      </c>
      <c r="E60" s="63">
        <v>2</v>
      </c>
      <c r="F60" s="64">
        <f t="shared" si="1"/>
        <v>72</v>
      </c>
      <c r="G60" s="66" t="str">
        <f t="shared" si="2"/>
        <v>atom_icon0072</v>
      </c>
    </row>
    <row r="61" spans="1:7" s="63" customFormat="1">
      <c r="A61" s="63">
        <v>61</v>
      </c>
      <c r="B61" s="63">
        <f t="shared" si="3"/>
        <v>10</v>
      </c>
      <c r="C61" s="63">
        <v>60</v>
      </c>
      <c r="D61" s="63">
        <f t="shared" si="0"/>
        <v>1</v>
      </c>
      <c r="E61" s="63">
        <v>2</v>
      </c>
      <c r="F61" s="64">
        <f t="shared" si="1"/>
        <v>52</v>
      </c>
      <c r="G61" s="66" t="str">
        <f t="shared" si="2"/>
        <v>atom_icon0052</v>
      </c>
    </row>
    <row r="62" spans="1:7" s="63" customFormat="1">
      <c r="A62" s="63">
        <v>62</v>
      </c>
      <c r="B62" s="63">
        <f t="shared" si="3"/>
        <v>10</v>
      </c>
      <c r="C62" s="63">
        <v>61</v>
      </c>
      <c r="D62" s="63">
        <f t="shared" si="0"/>
        <v>0</v>
      </c>
      <c r="E62" s="63">
        <v>2</v>
      </c>
      <c r="F62" s="64">
        <f t="shared" si="1"/>
        <v>73</v>
      </c>
      <c r="G62" s="66" t="str">
        <f t="shared" si="2"/>
        <v>atom_icon0073</v>
      </c>
    </row>
    <row r="63" spans="1:7" s="63" customFormat="1">
      <c r="A63" s="63">
        <v>63</v>
      </c>
      <c r="B63" s="63">
        <f t="shared" si="3"/>
        <v>11</v>
      </c>
      <c r="C63" s="63">
        <v>62</v>
      </c>
      <c r="D63" s="63">
        <f t="shared" si="0"/>
        <v>1</v>
      </c>
      <c r="E63" s="63">
        <v>2</v>
      </c>
      <c r="F63" s="64">
        <f t="shared" si="1"/>
        <v>53</v>
      </c>
      <c r="G63" s="66" t="str">
        <f t="shared" si="2"/>
        <v>atom_icon0053</v>
      </c>
    </row>
    <row r="64" spans="1:7" s="63" customFormat="1">
      <c r="A64" s="63">
        <v>64</v>
      </c>
      <c r="B64" s="63">
        <f t="shared" si="3"/>
        <v>11</v>
      </c>
      <c r="C64" s="63">
        <v>63</v>
      </c>
      <c r="D64" s="63">
        <f t="shared" si="0"/>
        <v>0</v>
      </c>
      <c r="E64" s="63">
        <v>2</v>
      </c>
      <c r="F64" s="64">
        <f t="shared" si="1"/>
        <v>74</v>
      </c>
      <c r="G64" s="66" t="str">
        <f t="shared" si="2"/>
        <v>atom_icon0074</v>
      </c>
    </row>
    <row r="65" spans="1:7" s="63" customFormat="1">
      <c r="A65" s="63">
        <v>65</v>
      </c>
      <c r="B65" s="63">
        <f t="shared" si="3"/>
        <v>12</v>
      </c>
      <c r="C65" s="63">
        <v>64</v>
      </c>
      <c r="D65" s="63">
        <f t="shared" si="0"/>
        <v>1</v>
      </c>
      <c r="E65" s="63">
        <v>2</v>
      </c>
      <c r="F65" s="64">
        <f t="shared" si="1"/>
        <v>54</v>
      </c>
      <c r="G65" s="66" t="str">
        <f t="shared" si="2"/>
        <v>atom_icon0054</v>
      </c>
    </row>
    <row r="66" spans="1:7" s="63" customFormat="1">
      <c r="A66" s="63">
        <v>66</v>
      </c>
      <c r="B66" s="63">
        <f t="shared" si="3"/>
        <v>12</v>
      </c>
      <c r="C66" s="63">
        <v>65</v>
      </c>
      <c r="D66" s="63">
        <f t="shared" ref="D66:D126" si="4">IF(MOD(A66,2)=0,0,1)</f>
        <v>0</v>
      </c>
      <c r="E66" s="63">
        <v>2</v>
      </c>
      <c r="F66" s="64">
        <f t="shared" ref="F66:F126" si="5">IF(MOD(D66,21)=1,E66*21+B66,(E66+1)*21+B66)</f>
        <v>75</v>
      </c>
      <c r="G66" s="66" t="str">
        <f t="shared" ref="G66:G126" si="6">"atom_icon"&amp;TEXT(F66,"0000")</f>
        <v>atom_icon0075</v>
      </c>
    </row>
    <row r="67" spans="1:7" s="63" customFormat="1">
      <c r="A67" s="63">
        <v>67</v>
      </c>
      <c r="B67" s="63">
        <f t="shared" si="3"/>
        <v>13</v>
      </c>
      <c r="C67" s="63">
        <v>66</v>
      </c>
      <c r="D67" s="63">
        <f t="shared" si="4"/>
        <v>1</v>
      </c>
      <c r="E67" s="63">
        <v>2</v>
      </c>
      <c r="F67" s="64">
        <f t="shared" si="5"/>
        <v>55</v>
      </c>
      <c r="G67" s="66" t="str">
        <f t="shared" si="6"/>
        <v>atom_icon0055</v>
      </c>
    </row>
    <row r="68" spans="1:7" s="63" customFormat="1">
      <c r="A68" s="63">
        <v>68</v>
      </c>
      <c r="B68" s="63">
        <f t="shared" si="3"/>
        <v>13</v>
      </c>
      <c r="C68" s="63">
        <v>67</v>
      </c>
      <c r="D68" s="63">
        <f t="shared" si="4"/>
        <v>0</v>
      </c>
      <c r="E68" s="63">
        <v>2</v>
      </c>
      <c r="F68" s="64">
        <f t="shared" si="5"/>
        <v>76</v>
      </c>
      <c r="G68" s="66" t="str">
        <f t="shared" si="6"/>
        <v>atom_icon0076</v>
      </c>
    </row>
    <row r="69" spans="1:7" s="63" customFormat="1">
      <c r="A69" s="63">
        <v>69</v>
      </c>
      <c r="B69" s="63">
        <f t="shared" si="3"/>
        <v>14</v>
      </c>
      <c r="C69" s="63">
        <v>68</v>
      </c>
      <c r="D69" s="63">
        <f t="shared" si="4"/>
        <v>1</v>
      </c>
      <c r="E69" s="63">
        <v>2</v>
      </c>
      <c r="F69" s="64">
        <f t="shared" si="5"/>
        <v>56</v>
      </c>
      <c r="G69" s="66" t="str">
        <f t="shared" si="6"/>
        <v>atom_icon0056</v>
      </c>
    </row>
    <row r="70" spans="1:7" s="63" customFormat="1">
      <c r="A70" s="63">
        <v>70</v>
      </c>
      <c r="B70" s="63">
        <f t="shared" si="3"/>
        <v>14</v>
      </c>
      <c r="C70" s="63">
        <v>69</v>
      </c>
      <c r="D70" s="63">
        <f t="shared" si="4"/>
        <v>0</v>
      </c>
      <c r="E70" s="63">
        <v>2</v>
      </c>
      <c r="F70" s="64">
        <f t="shared" si="5"/>
        <v>77</v>
      </c>
      <c r="G70" s="66" t="str">
        <f t="shared" si="6"/>
        <v>atom_icon0077</v>
      </c>
    </row>
    <row r="71" spans="1:7" s="63" customFormat="1">
      <c r="A71" s="63">
        <v>71</v>
      </c>
      <c r="B71" s="63">
        <f t="shared" ref="B71:B126" si="7">IF(B70=B69,B70+1,B70)</f>
        <v>15</v>
      </c>
      <c r="C71" s="63">
        <v>70</v>
      </c>
      <c r="D71" s="63">
        <f t="shared" si="4"/>
        <v>1</v>
      </c>
      <c r="E71" s="63">
        <v>2</v>
      </c>
      <c r="F71" s="64">
        <f t="shared" si="5"/>
        <v>57</v>
      </c>
      <c r="G71" s="66" t="str">
        <f t="shared" si="6"/>
        <v>atom_icon0057</v>
      </c>
    </row>
    <row r="72" spans="1:7" s="63" customFormat="1">
      <c r="A72" s="63">
        <v>72</v>
      </c>
      <c r="B72" s="63">
        <f t="shared" si="7"/>
        <v>15</v>
      </c>
      <c r="C72" s="63">
        <v>71</v>
      </c>
      <c r="D72" s="63">
        <f t="shared" si="4"/>
        <v>0</v>
      </c>
      <c r="E72" s="63">
        <v>2</v>
      </c>
      <c r="F72" s="64">
        <f t="shared" si="5"/>
        <v>78</v>
      </c>
      <c r="G72" s="66" t="str">
        <f t="shared" si="6"/>
        <v>atom_icon0078</v>
      </c>
    </row>
    <row r="73" spans="1:7" s="63" customFormat="1">
      <c r="A73" s="63">
        <v>73</v>
      </c>
      <c r="B73" s="63">
        <f t="shared" si="7"/>
        <v>16</v>
      </c>
      <c r="C73" s="63">
        <v>72</v>
      </c>
      <c r="D73" s="63">
        <f t="shared" si="4"/>
        <v>1</v>
      </c>
      <c r="E73" s="63">
        <v>2</v>
      </c>
      <c r="F73" s="64">
        <f t="shared" si="5"/>
        <v>58</v>
      </c>
      <c r="G73" s="66" t="str">
        <f t="shared" si="6"/>
        <v>atom_icon0058</v>
      </c>
    </row>
    <row r="74" spans="1:7" s="63" customFormat="1">
      <c r="A74" s="63">
        <v>74</v>
      </c>
      <c r="B74" s="63">
        <f t="shared" si="7"/>
        <v>16</v>
      </c>
      <c r="C74" s="63">
        <v>73</v>
      </c>
      <c r="D74" s="63">
        <f t="shared" si="4"/>
        <v>0</v>
      </c>
      <c r="E74" s="63">
        <v>2</v>
      </c>
      <c r="F74" s="64">
        <f t="shared" si="5"/>
        <v>79</v>
      </c>
      <c r="G74" s="66" t="str">
        <f t="shared" si="6"/>
        <v>atom_icon0079</v>
      </c>
    </row>
    <row r="75" spans="1:7" s="63" customFormat="1">
      <c r="A75" s="63">
        <v>75</v>
      </c>
      <c r="B75" s="63">
        <f t="shared" si="7"/>
        <v>17</v>
      </c>
      <c r="C75" s="63">
        <v>74</v>
      </c>
      <c r="D75" s="63">
        <f t="shared" si="4"/>
        <v>1</v>
      </c>
      <c r="E75" s="63">
        <v>2</v>
      </c>
      <c r="F75" s="64">
        <f t="shared" si="5"/>
        <v>59</v>
      </c>
      <c r="G75" s="66" t="str">
        <f t="shared" si="6"/>
        <v>atom_icon0059</v>
      </c>
    </row>
    <row r="76" spans="1:7" s="63" customFormat="1">
      <c r="A76" s="63">
        <v>76</v>
      </c>
      <c r="B76" s="63">
        <f t="shared" si="7"/>
        <v>17</v>
      </c>
      <c r="C76" s="63">
        <v>75</v>
      </c>
      <c r="D76" s="63">
        <f t="shared" si="4"/>
        <v>0</v>
      </c>
      <c r="E76" s="63">
        <v>2</v>
      </c>
      <c r="F76" s="64">
        <f t="shared" si="5"/>
        <v>80</v>
      </c>
      <c r="G76" s="66" t="str">
        <f t="shared" si="6"/>
        <v>atom_icon0080</v>
      </c>
    </row>
    <row r="77" spans="1:7" s="63" customFormat="1">
      <c r="A77" s="63">
        <v>77</v>
      </c>
      <c r="B77" s="63">
        <f t="shared" si="7"/>
        <v>18</v>
      </c>
      <c r="C77" s="63">
        <v>76</v>
      </c>
      <c r="D77" s="63">
        <f t="shared" si="4"/>
        <v>1</v>
      </c>
      <c r="E77" s="63">
        <v>2</v>
      </c>
      <c r="F77" s="64">
        <f t="shared" si="5"/>
        <v>60</v>
      </c>
      <c r="G77" s="66" t="str">
        <f t="shared" si="6"/>
        <v>atom_icon0060</v>
      </c>
    </row>
    <row r="78" spans="1:7" s="63" customFormat="1">
      <c r="A78" s="63">
        <v>78</v>
      </c>
      <c r="B78" s="63">
        <f t="shared" si="7"/>
        <v>18</v>
      </c>
      <c r="C78" s="63">
        <v>77</v>
      </c>
      <c r="D78" s="63">
        <f t="shared" si="4"/>
        <v>0</v>
      </c>
      <c r="E78" s="63">
        <v>2</v>
      </c>
      <c r="F78" s="64">
        <f t="shared" si="5"/>
        <v>81</v>
      </c>
      <c r="G78" s="66" t="str">
        <f t="shared" si="6"/>
        <v>atom_icon0081</v>
      </c>
    </row>
    <row r="79" spans="1:7" s="63" customFormat="1">
      <c r="A79" s="63">
        <v>79</v>
      </c>
      <c r="B79" s="63">
        <f t="shared" si="7"/>
        <v>19</v>
      </c>
      <c r="C79" s="63">
        <v>78</v>
      </c>
      <c r="D79" s="63">
        <f t="shared" si="4"/>
        <v>1</v>
      </c>
      <c r="E79" s="63">
        <v>2</v>
      </c>
      <c r="F79" s="64">
        <f t="shared" si="5"/>
        <v>61</v>
      </c>
      <c r="G79" s="66" t="str">
        <f t="shared" si="6"/>
        <v>atom_icon0061</v>
      </c>
    </row>
    <row r="80" spans="1:7" s="63" customFormat="1">
      <c r="A80" s="63">
        <v>80</v>
      </c>
      <c r="B80" s="63">
        <f t="shared" si="7"/>
        <v>19</v>
      </c>
      <c r="C80" s="63">
        <v>79</v>
      </c>
      <c r="D80" s="63">
        <f t="shared" si="4"/>
        <v>0</v>
      </c>
      <c r="E80" s="63">
        <v>2</v>
      </c>
      <c r="F80" s="64">
        <f t="shared" si="5"/>
        <v>82</v>
      </c>
      <c r="G80" s="66" t="str">
        <f t="shared" si="6"/>
        <v>atom_icon0082</v>
      </c>
    </row>
    <row r="81" spans="1:7" s="63" customFormat="1">
      <c r="A81" s="63">
        <v>81</v>
      </c>
      <c r="B81" s="63">
        <f t="shared" si="7"/>
        <v>20</v>
      </c>
      <c r="C81" s="63">
        <v>80</v>
      </c>
      <c r="D81" s="63">
        <f t="shared" si="4"/>
        <v>1</v>
      </c>
      <c r="E81" s="63">
        <v>2</v>
      </c>
      <c r="F81" s="64">
        <f t="shared" si="5"/>
        <v>62</v>
      </c>
      <c r="G81" s="66" t="str">
        <f t="shared" si="6"/>
        <v>atom_icon0062</v>
      </c>
    </row>
    <row r="82" spans="1:7" s="63" customFormat="1">
      <c r="A82" s="63">
        <v>82</v>
      </c>
      <c r="B82" s="63">
        <f t="shared" si="7"/>
        <v>20</v>
      </c>
      <c r="C82" s="63">
        <v>81</v>
      </c>
      <c r="D82" s="63">
        <f t="shared" si="4"/>
        <v>0</v>
      </c>
      <c r="E82" s="63">
        <v>2</v>
      </c>
      <c r="F82" s="64">
        <f t="shared" si="5"/>
        <v>83</v>
      </c>
      <c r="G82" s="66" t="str">
        <f t="shared" si="6"/>
        <v>atom_icon0083</v>
      </c>
    </row>
    <row r="83" spans="1:7" s="63" customFormat="1">
      <c r="A83" s="63">
        <v>83</v>
      </c>
      <c r="B83" s="63">
        <f t="shared" si="7"/>
        <v>21</v>
      </c>
      <c r="C83" s="63">
        <v>82</v>
      </c>
      <c r="D83" s="63">
        <f t="shared" si="4"/>
        <v>1</v>
      </c>
      <c r="E83" s="63">
        <v>2</v>
      </c>
      <c r="F83" s="64">
        <f t="shared" si="5"/>
        <v>63</v>
      </c>
      <c r="G83" s="66" t="str">
        <f t="shared" si="6"/>
        <v>atom_icon0063</v>
      </c>
    </row>
    <row r="84" spans="1:7" s="63" customFormat="1">
      <c r="A84" s="63">
        <v>84</v>
      </c>
      <c r="B84" s="63">
        <f t="shared" si="7"/>
        <v>21</v>
      </c>
      <c r="C84" s="63">
        <v>83</v>
      </c>
      <c r="D84" s="63">
        <f t="shared" si="4"/>
        <v>0</v>
      </c>
      <c r="E84" s="63">
        <v>2</v>
      </c>
      <c r="F84" s="64">
        <f t="shared" si="5"/>
        <v>84</v>
      </c>
      <c r="G84" s="66" t="str">
        <f t="shared" si="6"/>
        <v>atom_icon0084</v>
      </c>
    </row>
    <row r="85" spans="1:7">
      <c r="A85">
        <v>85</v>
      </c>
      <c r="B85">
        <v>1</v>
      </c>
      <c r="C85">
        <v>84</v>
      </c>
      <c r="D85">
        <f t="shared" si="4"/>
        <v>1</v>
      </c>
      <c r="E85">
        <v>4</v>
      </c>
      <c r="F85" s="64">
        <f t="shared" si="5"/>
        <v>85</v>
      </c>
      <c r="G85" s="65" t="str">
        <f t="shared" si="6"/>
        <v>atom_icon0085</v>
      </c>
    </row>
    <row r="86" spans="1:7">
      <c r="A86">
        <v>86</v>
      </c>
      <c r="B86">
        <v>1</v>
      </c>
      <c r="C86">
        <v>85</v>
      </c>
      <c r="D86">
        <f t="shared" si="4"/>
        <v>0</v>
      </c>
      <c r="E86">
        <v>4</v>
      </c>
      <c r="F86" s="64">
        <f t="shared" si="5"/>
        <v>106</v>
      </c>
      <c r="G86" s="65" t="str">
        <f t="shared" si="6"/>
        <v>atom_icon0106</v>
      </c>
    </row>
    <row r="87" spans="1:7">
      <c r="A87">
        <v>87</v>
      </c>
      <c r="B87">
        <f t="shared" si="7"/>
        <v>2</v>
      </c>
      <c r="C87">
        <v>86</v>
      </c>
      <c r="D87">
        <f t="shared" si="4"/>
        <v>1</v>
      </c>
      <c r="E87">
        <v>4</v>
      </c>
      <c r="F87" s="64">
        <f t="shared" si="5"/>
        <v>86</v>
      </c>
      <c r="G87" s="65" t="str">
        <f t="shared" si="6"/>
        <v>atom_icon0086</v>
      </c>
    </row>
    <row r="88" spans="1:7">
      <c r="A88">
        <v>88</v>
      </c>
      <c r="B88">
        <f t="shared" si="7"/>
        <v>2</v>
      </c>
      <c r="C88">
        <v>87</v>
      </c>
      <c r="D88">
        <f t="shared" si="4"/>
        <v>0</v>
      </c>
      <c r="E88">
        <v>4</v>
      </c>
      <c r="F88" s="64">
        <f t="shared" si="5"/>
        <v>107</v>
      </c>
      <c r="G88" s="65" t="str">
        <f t="shared" si="6"/>
        <v>atom_icon0107</v>
      </c>
    </row>
    <row r="89" spans="1:7">
      <c r="A89">
        <v>89</v>
      </c>
      <c r="B89">
        <f t="shared" si="7"/>
        <v>3</v>
      </c>
      <c r="C89">
        <v>88</v>
      </c>
      <c r="D89">
        <f t="shared" si="4"/>
        <v>1</v>
      </c>
      <c r="E89">
        <v>4</v>
      </c>
      <c r="F89" s="64">
        <f t="shared" si="5"/>
        <v>87</v>
      </c>
      <c r="G89" s="65" t="str">
        <f t="shared" si="6"/>
        <v>atom_icon0087</v>
      </c>
    </row>
    <row r="90" spans="1:7">
      <c r="A90">
        <v>90</v>
      </c>
      <c r="B90">
        <f t="shared" si="7"/>
        <v>3</v>
      </c>
      <c r="C90">
        <v>89</v>
      </c>
      <c r="D90">
        <f t="shared" si="4"/>
        <v>0</v>
      </c>
      <c r="E90">
        <v>4</v>
      </c>
      <c r="F90" s="64">
        <f t="shared" si="5"/>
        <v>108</v>
      </c>
      <c r="G90" s="65" t="str">
        <f t="shared" si="6"/>
        <v>atom_icon0108</v>
      </c>
    </row>
    <row r="91" spans="1:7">
      <c r="A91">
        <v>91</v>
      </c>
      <c r="B91">
        <f t="shared" si="7"/>
        <v>4</v>
      </c>
      <c r="C91">
        <v>90</v>
      </c>
      <c r="D91">
        <f t="shared" si="4"/>
        <v>1</v>
      </c>
      <c r="E91">
        <v>4</v>
      </c>
      <c r="F91" s="64">
        <f t="shared" si="5"/>
        <v>88</v>
      </c>
      <c r="G91" s="65" t="str">
        <f t="shared" si="6"/>
        <v>atom_icon0088</v>
      </c>
    </row>
    <row r="92" spans="1:7">
      <c r="A92">
        <v>92</v>
      </c>
      <c r="B92">
        <f t="shared" si="7"/>
        <v>4</v>
      </c>
      <c r="C92">
        <v>91</v>
      </c>
      <c r="D92">
        <f t="shared" si="4"/>
        <v>0</v>
      </c>
      <c r="E92">
        <v>4</v>
      </c>
      <c r="F92" s="64">
        <f t="shared" si="5"/>
        <v>109</v>
      </c>
      <c r="G92" s="65" t="str">
        <f t="shared" si="6"/>
        <v>atom_icon0109</v>
      </c>
    </row>
    <row r="93" spans="1:7">
      <c r="A93">
        <v>93</v>
      </c>
      <c r="B93">
        <f t="shared" si="7"/>
        <v>5</v>
      </c>
      <c r="C93">
        <v>92</v>
      </c>
      <c r="D93">
        <f t="shared" si="4"/>
        <v>1</v>
      </c>
      <c r="E93">
        <v>4</v>
      </c>
      <c r="F93" s="64">
        <f t="shared" si="5"/>
        <v>89</v>
      </c>
      <c r="G93" s="65" t="str">
        <f t="shared" si="6"/>
        <v>atom_icon0089</v>
      </c>
    </row>
    <row r="94" spans="1:7">
      <c r="A94">
        <v>94</v>
      </c>
      <c r="B94">
        <f t="shared" si="7"/>
        <v>5</v>
      </c>
      <c r="C94">
        <v>93</v>
      </c>
      <c r="D94">
        <f t="shared" si="4"/>
        <v>0</v>
      </c>
      <c r="E94">
        <v>4</v>
      </c>
      <c r="F94" s="64">
        <f t="shared" si="5"/>
        <v>110</v>
      </c>
      <c r="G94" s="65" t="str">
        <f t="shared" si="6"/>
        <v>atom_icon0110</v>
      </c>
    </row>
    <row r="95" spans="1:7">
      <c r="A95">
        <v>95</v>
      </c>
      <c r="B95">
        <f t="shared" si="7"/>
        <v>6</v>
      </c>
      <c r="C95">
        <v>94</v>
      </c>
      <c r="D95">
        <f t="shared" si="4"/>
        <v>1</v>
      </c>
      <c r="E95">
        <v>4</v>
      </c>
      <c r="F95" s="64">
        <f t="shared" si="5"/>
        <v>90</v>
      </c>
      <c r="G95" s="65" t="str">
        <f t="shared" si="6"/>
        <v>atom_icon0090</v>
      </c>
    </row>
    <row r="96" spans="1:7">
      <c r="A96">
        <v>96</v>
      </c>
      <c r="B96">
        <f t="shared" si="7"/>
        <v>6</v>
      </c>
      <c r="C96">
        <v>95</v>
      </c>
      <c r="D96">
        <f t="shared" si="4"/>
        <v>0</v>
      </c>
      <c r="E96">
        <v>4</v>
      </c>
      <c r="F96" s="64">
        <f t="shared" si="5"/>
        <v>111</v>
      </c>
      <c r="G96" s="65" t="str">
        <f t="shared" si="6"/>
        <v>atom_icon0111</v>
      </c>
    </row>
    <row r="97" spans="1:7">
      <c r="A97">
        <v>97</v>
      </c>
      <c r="B97">
        <f t="shared" si="7"/>
        <v>7</v>
      </c>
      <c r="C97">
        <v>96</v>
      </c>
      <c r="D97">
        <f t="shared" si="4"/>
        <v>1</v>
      </c>
      <c r="E97">
        <v>4</v>
      </c>
      <c r="F97" s="64">
        <f t="shared" si="5"/>
        <v>91</v>
      </c>
      <c r="G97" s="65" t="str">
        <f t="shared" si="6"/>
        <v>atom_icon0091</v>
      </c>
    </row>
    <row r="98" spans="1:7">
      <c r="A98">
        <v>98</v>
      </c>
      <c r="B98">
        <f t="shared" si="7"/>
        <v>7</v>
      </c>
      <c r="C98">
        <v>97</v>
      </c>
      <c r="D98">
        <f t="shared" si="4"/>
        <v>0</v>
      </c>
      <c r="E98">
        <v>4</v>
      </c>
      <c r="F98" s="64">
        <f t="shared" si="5"/>
        <v>112</v>
      </c>
      <c r="G98" s="65" t="str">
        <f t="shared" si="6"/>
        <v>atom_icon0112</v>
      </c>
    </row>
    <row r="99" spans="1:7">
      <c r="A99">
        <v>99</v>
      </c>
      <c r="B99">
        <f t="shared" si="7"/>
        <v>8</v>
      </c>
      <c r="C99">
        <v>98</v>
      </c>
      <c r="D99">
        <f t="shared" si="4"/>
        <v>1</v>
      </c>
      <c r="E99">
        <v>4</v>
      </c>
      <c r="F99" s="64">
        <f t="shared" si="5"/>
        <v>92</v>
      </c>
      <c r="G99" s="65" t="str">
        <f t="shared" si="6"/>
        <v>atom_icon0092</v>
      </c>
    </row>
    <row r="100" spans="1:7">
      <c r="A100">
        <v>100</v>
      </c>
      <c r="B100">
        <f t="shared" si="7"/>
        <v>8</v>
      </c>
      <c r="C100">
        <v>99</v>
      </c>
      <c r="D100">
        <f t="shared" si="4"/>
        <v>0</v>
      </c>
      <c r="E100">
        <v>4</v>
      </c>
      <c r="F100" s="64">
        <f t="shared" si="5"/>
        <v>113</v>
      </c>
      <c r="G100" s="65" t="str">
        <f t="shared" si="6"/>
        <v>atom_icon0113</v>
      </c>
    </row>
    <row r="101" spans="1:7">
      <c r="A101">
        <v>101</v>
      </c>
      <c r="B101">
        <f t="shared" si="7"/>
        <v>9</v>
      </c>
      <c r="C101">
        <v>100</v>
      </c>
      <c r="D101">
        <f t="shared" si="4"/>
        <v>1</v>
      </c>
      <c r="E101">
        <v>4</v>
      </c>
      <c r="F101" s="64">
        <f t="shared" si="5"/>
        <v>93</v>
      </c>
      <c r="G101" s="65" t="str">
        <f t="shared" si="6"/>
        <v>atom_icon0093</v>
      </c>
    </row>
    <row r="102" spans="1:7">
      <c r="A102">
        <v>102</v>
      </c>
      <c r="B102">
        <f t="shared" si="7"/>
        <v>9</v>
      </c>
      <c r="C102">
        <v>101</v>
      </c>
      <c r="D102">
        <f t="shared" si="4"/>
        <v>0</v>
      </c>
      <c r="E102">
        <v>4</v>
      </c>
      <c r="F102" s="64">
        <f t="shared" si="5"/>
        <v>114</v>
      </c>
      <c r="G102" s="65" t="str">
        <f t="shared" si="6"/>
        <v>atom_icon0114</v>
      </c>
    </row>
    <row r="103" spans="1:7">
      <c r="A103">
        <v>103</v>
      </c>
      <c r="B103">
        <f t="shared" si="7"/>
        <v>10</v>
      </c>
      <c r="C103">
        <v>102</v>
      </c>
      <c r="D103">
        <f t="shared" si="4"/>
        <v>1</v>
      </c>
      <c r="E103">
        <v>4</v>
      </c>
      <c r="F103" s="64">
        <f t="shared" si="5"/>
        <v>94</v>
      </c>
      <c r="G103" s="65" t="str">
        <f t="shared" si="6"/>
        <v>atom_icon0094</v>
      </c>
    </row>
    <row r="104" spans="1:7">
      <c r="A104">
        <v>104</v>
      </c>
      <c r="B104">
        <f t="shared" si="7"/>
        <v>10</v>
      </c>
      <c r="C104">
        <v>103</v>
      </c>
      <c r="D104">
        <f t="shared" si="4"/>
        <v>0</v>
      </c>
      <c r="E104">
        <v>4</v>
      </c>
      <c r="F104" s="64">
        <f t="shared" si="5"/>
        <v>115</v>
      </c>
      <c r="G104" s="65" t="str">
        <f t="shared" si="6"/>
        <v>atom_icon0115</v>
      </c>
    </row>
    <row r="105" spans="1:7">
      <c r="A105">
        <v>105</v>
      </c>
      <c r="B105">
        <f t="shared" si="7"/>
        <v>11</v>
      </c>
      <c r="C105">
        <v>104</v>
      </c>
      <c r="D105">
        <f t="shared" si="4"/>
        <v>1</v>
      </c>
      <c r="E105">
        <v>4</v>
      </c>
      <c r="F105" s="64">
        <f t="shared" si="5"/>
        <v>95</v>
      </c>
      <c r="G105" s="65" t="str">
        <f t="shared" si="6"/>
        <v>atom_icon0095</v>
      </c>
    </row>
    <row r="106" spans="1:7">
      <c r="A106">
        <v>106</v>
      </c>
      <c r="B106">
        <f t="shared" si="7"/>
        <v>11</v>
      </c>
      <c r="C106">
        <v>105</v>
      </c>
      <c r="D106">
        <f t="shared" si="4"/>
        <v>0</v>
      </c>
      <c r="E106">
        <v>4</v>
      </c>
      <c r="F106" s="64">
        <f t="shared" si="5"/>
        <v>116</v>
      </c>
      <c r="G106" s="65" t="str">
        <f t="shared" si="6"/>
        <v>atom_icon0116</v>
      </c>
    </row>
    <row r="107" spans="1:7">
      <c r="A107">
        <v>107</v>
      </c>
      <c r="B107">
        <f t="shared" si="7"/>
        <v>12</v>
      </c>
      <c r="C107">
        <v>106</v>
      </c>
      <c r="D107">
        <f t="shared" si="4"/>
        <v>1</v>
      </c>
      <c r="E107">
        <v>4</v>
      </c>
      <c r="F107" s="64">
        <f t="shared" si="5"/>
        <v>96</v>
      </c>
      <c r="G107" s="65" t="str">
        <f t="shared" si="6"/>
        <v>atom_icon0096</v>
      </c>
    </row>
    <row r="108" spans="1:7">
      <c r="A108">
        <v>108</v>
      </c>
      <c r="B108">
        <f t="shared" si="7"/>
        <v>12</v>
      </c>
      <c r="C108">
        <v>107</v>
      </c>
      <c r="D108">
        <f t="shared" si="4"/>
        <v>0</v>
      </c>
      <c r="E108">
        <v>4</v>
      </c>
      <c r="F108" s="64">
        <f t="shared" si="5"/>
        <v>117</v>
      </c>
      <c r="G108" s="65" t="str">
        <f t="shared" si="6"/>
        <v>atom_icon0117</v>
      </c>
    </row>
    <row r="109" spans="1:7">
      <c r="A109">
        <v>109</v>
      </c>
      <c r="B109">
        <f t="shared" si="7"/>
        <v>13</v>
      </c>
      <c r="C109">
        <v>108</v>
      </c>
      <c r="D109">
        <f t="shared" si="4"/>
        <v>1</v>
      </c>
      <c r="E109">
        <v>4</v>
      </c>
      <c r="F109" s="64">
        <f t="shared" si="5"/>
        <v>97</v>
      </c>
      <c r="G109" s="65" t="str">
        <f t="shared" si="6"/>
        <v>atom_icon0097</v>
      </c>
    </row>
    <row r="110" spans="1:7">
      <c r="A110">
        <v>110</v>
      </c>
      <c r="B110">
        <f t="shared" si="7"/>
        <v>13</v>
      </c>
      <c r="C110">
        <v>109</v>
      </c>
      <c r="D110">
        <f t="shared" si="4"/>
        <v>0</v>
      </c>
      <c r="E110">
        <v>4</v>
      </c>
      <c r="F110" s="64">
        <f t="shared" si="5"/>
        <v>118</v>
      </c>
      <c r="G110" s="65" t="str">
        <f t="shared" si="6"/>
        <v>atom_icon0118</v>
      </c>
    </row>
    <row r="111" spans="1:7">
      <c r="A111">
        <v>111</v>
      </c>
      <c r="B111">
        <f t="shared" si="7"/>
        <v>14</v>
      </c>
      <c r="C111">
        <v>110</v>
      </c>
      <c r="D111">
        <f t="shared" si="4"/>
        <v>1</v>
      </c>
      <c r="E111">
        <v>4</v>
      </c>
      <c r="F111" s="64">
        <f t="shared" si="5"/>
        <v>98</v>
      </c>
      <c r="G111" s="65" t="str">
        <f t="shared" si="6"/>
        <v>atom_icon0098</v>
      </c>
    </row>
    <row r="112" spans="1:7">
      <c r="A112">
        <v>112</v>
      </c>
      <c r="B112">
        <f t="shared" si="7"/>
        <v>14</v>
      </c>
      <c r="C112">
        <v>111</v>
      </c>
      <c r="D112">
        <f t="shared" si="4"/>
        <v>0</v>
      </c>
      <c r="E112">
        <v>4</v>
      </c>
      <c r="F112" s="64">
        <f t="shared" si="5"/>
        <v>119</v>
      </c>
      <c r="G112" s="65" t="str">
        <f t="shared" si="6"/>
        <v>atom_icon0119</v>
      </c>
    </row>
    <row r="113" spans="1:7">
      <c r="A113">
        <v>113</v>
      </c>
      <c r="B113">
        <f t="shared" si="7"/>
        <v>15</v>
      </c>
      <c r="C113">
        <v>112</v>
      </c>
      <c r="D113">
        <f t="shared" si="4"/>
        <v>1</v>
      </c>
      <c r="E113">
        <v>4</v>
      </c>
      <c r="F113" s="64">
        <f t="shared" si="5"/>
        <v>99</v>
      </c>
      <c r="G113" s="65" t="str">
        <f t="shared" si="6"/>
        <v>atom_icon0099</v>
      </c>
    </row>
    <row r="114" spans="1:7">
      <c r="A114">
        <v>114</v>
      </c>
      <c r="B114">
        <f t="shared" si="7"/>
        <v>15</v>
      </c>
      <c r="C114">
        <v>113</v>
      </c>
      <c r="D114">
        <f t="shared" si="4"/>
        <v>0</v>
      </c>
      <c r="E114">
        <v>4</v>
      </c>
      <c r="F114" s="64">
        <f t="shared" si="5"/>
        <v>120</v>
      </c>
      <c r="G114" s="65" t="str">
        <f t="shared" si="6"/>
        <v>atom_icon0120</v>
      </c>
    </row>
    <row r="115" spans="1:7">
      <c r="A115">
        <v>115</v>
      </c>
      <c r="B115">
        <f t="shared" si="7"/>
        <v>16</v>
      </c>
      <c r="C115">
        <v>114</v>
      </c>
      <c r="D115">
        <f t="shared" si="4"/>
        <v>1</v>
      </c>
      <c r="E115">
        <v>4</v>
      </c>
      <c r="F115" s="64">
        <f t="shared" si="5"/>
        <v>100</v>
      </c>
      <c r="G115" s="65" t="str">
        <f t="shared" si="6"/>
        <v>atom_icon0100</v>
      </c>
    </row>
    <row r="116" spans="1:7">
      <c r="A116">
        <v>116</v>
      </c>
      <c r="B116">
        <f t="shared" si="7"/>
        <v>16</v>
      </c>
      <c r="C116">
        <v>115</v>
      </c>
      <c r="D116">
        <f t="shared" si="4"/>
        <v>0</v>
      </c>
      <c r="E116">
        <v>4</v>
      </c>
      <c r="F116" s="64">
        <f t="shared" si="5"/>
        <v>121</v>
      </c>
      <c r="G116" s="65" t="str">
        <f t="shared" si="6"/>
        <v>atom_icon0121</v>
      </c>
    </row>
    <row r="117" spans="1:7">
      <c r="A117">
        <v>117</v>
      </c>
      <c r="B117">
        <f t="shared" si="7"/>
        <v>17</v>
      </c>
      <c r="C117">
        <v>116</v>
      </c>
      <c r="D117">
        <f t="shared" si="4"/>
        <v>1</v>
      </c>
      <c r="E117">
        <v>4</v>
      </c>
      <c r="F117" s="64">
        <f t="shared" si="5"/>
        <v>101</v>
      </c>
      <c r="G117" s="65" t="str">
        <f t="shared" si="6"/>
        <v>atom_icon0101</v>
      </c>
    </row>
    <row r="118" spans="1:7">
      <c r="A118">
        <v>118</v>
      </c>
      <c r="B118">
        <f t="shared" si="7"/>
        <v>17</v>
      </c>
      <c r="C118">
        <v>117</v>
      </c>
      <c r="D118">
        <f t="shared" si="4"/>
        <v>0</v>
      </c>
      <c r="E118">
        <v>4</v>
      </c>
      <c r="F118" s="64">
        <f t="shared" si="5"/>
        <v>122</v>
      </c>
      <c r="G118" s="65" t="str">
        <f t="shared" si="6"/>
        <v>atom_icon0122</v>
      </c>
    </row>
    <row r="119" spans="1:7">
      <c r="A119">
        <v>119</v>
      </c>
      <c r="B119">
        <f t="shared" si="7"/>
        <v>18</v>
      </c>
      <c r="C119">
        <v>118</v>
      </c>
      <c r="D119">
        <f t="shared" si="4"/>
        <v>1</v>
      </c>
      <c r="E119">
        <v>4</v>
      </c>
      <c r="F119" s="64">
        <f t="shared" si="5"/>
        <v>102</v>
      </c>
      <c r="G119" s="65" t="str">
        <f t="shared" si="6"/>
        <v>atom_icon0102</v>
      </c>
    </row>
    <row r="120" spans="1:7">
      <c r="A120">
        <v>120</v>
      </c>
      <c r="B120">
        <f t="shared" si="7"/>
        <v>18</v>
      </c>
      <c r="C120">
        <v>119</v>
      </c>
      <c r="D120">
        <f t="shared" si="4"/>
        <v>0</v>
      </c>
      <c r="E120">
        <v>4</v>
      </c>
      <c r="F120" s="64">
        <f t="shared" si="5"/>
        <v>123</v>
      </c>
      <c r="G120" s="65" t="str">
        <f t="shared" si="6"/>
        <v>atom_icon0123</v>
      </c>
    </row>
    <row r="121" spans="1:7">
      <c r="A121">
        <v>121</v>
      </c>
      <c r="B121">
        <f t="shared" si="7"/>
        <v>19</v>
      </c>
      <c r="C121">
        <v>120</v>
      </c>
      <c r="D121">
        <f t="shared" si="4"/>
        <v>1</v>
      </c>
      <c r="E121">
        <v>4</v>
      </c>
      <c r="F121" s="64">
        <f t="shared" si="5"/>
        <v>103</v>
      </c>
      <c r="G121" s="65" t="str">
        <f t="shared" si="6"/>
        <v>atom_icon0103</v>
      </c>
    </row>
    <row r="122" spans="1:7">
      <c r="A122">
        <v>122</v>
      </c>
      <c r="B122">
        <f t="shared" si="7"/>
        <v>19</v>
      </c>
      <c r="C122">
        <v>121</v>
      </c>
      <c r="D122">
        <f t="shared" si="4"/>
        <v>0</v>
      </c>
      <c r="E122">
        <v>4</v>
      </c>
      <c r="F122" s="64">
        <f t="shared" si="5"/>
        <v>124</v>
      </c>
      <c r="G122" s="65" t="str">
        <f t="shared" si="6"/>
        <v>atom_icon0124</v>
      </c>
    </row>
    <row r="123" spans="1:7">
      <c r="A123">
        <v>123</v>
      </c>
      <c r="B123">
        <f t="shared" si="7"/>
        <v>20</v>
      </c>
      <c r="C123">
        <v>122</v>
      </c>
      <c r="D123">
        <f t="shared" si="4"/>
        <v>1</v>
      </c>
      <c r="E123">
        <v>4</v>
      </c>
      <c r="F123" s="64">
        <f t="shared" si="5"/>
        <v>104</v>
      </c>
      <c r="G123" s="65" t="str">
        <f t="shared" si="6"/>
        <v>atom_icon0104</v>
      </c>
    </row>
    <row r="124" spans="1:7">
      <c r="A124">
        <v>124</v>
      </c>
      <c r="B124">
        <f t="shared" si="7"/>
        <v>20</v>
      </c>
      <c r="C124">
        <v>123</v>
      </c>
      <c r="D124">
        <f t="shared" si="4"/>
        <v>0</v>
      </c>
      <c r="E124">
        <v>4</v>
      </c>
      <c r="F124" s="64">
        <f t="shared" si="5"/>
        <v>125</v>
      </c>
      <c r="G124" s="65" t="str">
        <f t="shared" si="6"/>
        <v>atom_icon0125</v>
      </c>
    </row>
    <row r="125" spans="1:7">
      <c r="A125">
        <v>125</v>
      </c>
      <c r="B125">
        <f t="shared" si="7"/>
        <v>21</v>
      </c>
      <c r="C125">
        <v>124</v>
      </c>
      <c r="D125">
        <f t="shared" si="4"/>
        <v>1</v>
      </c>
      <c r="E125">
        <v>4</v>
      </c>
      <c r="F125" s="64">
        <f t="shared" si="5"/>
        <v>105</v>
      </c>
      <c r="G125" s="65" t="str">
        <f t="shared" si="6"/>
        <v>atom_icon0105</v>
      </c>
    </row>
    <row r="126" spans="1:7">
      <c r="A126">
        <v>126</v>
      </c>
      <c r="B126">
        <f t="shared" si="7"/>
        <v>21</v>
      </c>
      <c r="C126">
        <v>125</v>
      </c>
      <c r="D126">
        <f t="shared" si="4"/>
        <v>0</v>
      </c>
      <c r="E126">
        <v>4</v>
      </c>
      <c r="F126" s="64">
        <f t="shared" si="5"/>
        <v>126</v>
      </c>
      <c r="G126" s="65" t="str">
        <f t="shared" si="6"/>
        <v>atom_icon0126</v>
      </c>
    </row>
  </sheetData>
  <phoneticPr fontId="1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5" enableFormatConditionsCalculation="0"/>
  <dimension ref="A1:C126"/>
  <sheetViews>
    <sheetView workbookViewId="0"/>
  </sheetViews>
  <sheetFormatPr defaultColWidth="8.875" defaultRowHeight="13.5"/>
  <cols>
    <col min="1" max="1" width="26.625" customWidth="1"/>
    <col min="3" max="3" width="23.375" customWidth="1"/>
  </cols>
  <sheetData>
    <row r="1" spans="1:3">
      <c r="A1" t="s">
        <v>917</v>
      </c>
      <c r="B1" t="s">
        <v>918</v>
      </c>
      <c r="C1" t="str">
        <f>B1&amp;"/"&amp;A1</f>
        <v>Sea/1-1-128.mp3</v>
      </c>
    </row>
    <row r="2" spans="1:3">
      <c r="A2" t="s">
        <v>919</v>
      </c>
      <c r="B2" t="s">
        <v>918</v>
      </c>
      <c r="C2" t="str">
        <f t="shared" ref="C2:C65" si="0">B2&amp;"/"&amp;A2</f>
        <v>Sea/1-2-128.mp3</v>
      </c>
    </row>
    <row r="3" spans="1:3">
      <c r="A3" t="s">
        <v>920</v>
      </c>
      <c r="B3" t="s">
        <v>918</v>
      </c>
      <c r="C3" t="str">
        <f t="shared" si="0"/>
        <v>Sea/2-1-128.mp3</v>
      </c>
    </row>
    <row r="4" spans="1:3">
      <c r="A4" t="s">
        <v>921</v>
      </c>
      <c r="B4" t="s">
        <v>918</v>
      </c>
      <c r="C4" t="str">
        <f t="shared" si="0"/>
        <v>Sea/2-2-128.mp3</v>
      </c>
    </row>
    <row r="5" spans="1:3">
      <c r="A5" t="s">
        <v>922</v>
      </c>
      <c r="B5" t="s">
        <v>918</v>
      </c>
      <c r="C5" t="str">
        <f t="shared" si="0"/>
        <v>Sea/3-1-128.mp3</v>
      </c>
    </row>
    <row r="6" spans="1:3">
      <c r="A6" t="s">
        <v>923</v>
      </c>
      <c r="B6" t="s">
        <v>918</v>
      </c>
      <c r="C6" t="str">
        <f t="shared" si="0"/>
        <v>Sea/3-2-128.mp3</v>
      </c>
    </row>
    <row r="7" spans="1:3">
      <c r="A7" t="s">
        <v>924</v>
      </c>
      <c r="B7" t="s">
        <v>918</v>
      </c>
      <c r="C7" t="str">
        <f t="shared" si="0"/>
        <v>Sea/4-1-128.mp3</v>
      </c>
    </row>
    <row r="8" spans="1:3">
      <c r="A8" t="s">
        <v>925</v>
      </c>
      <c r="B8" t="s">
        <v>918</v>
      </c>
      <c r="C8" t="str">
        <f t="shared" si="0"/>
        <v>Sea/4-2-128.mp3</v>
      </c>
    </row>
    <row r="9" spans="1:3">
      <c r="A9" t="s">
        <v>926</v>
      </c>
      <c r="B9" t="s">
        <v>918</v>
      </c>
      <c r="C9" t="str">
        <f t="shared" si="0"/>
        <v>Sea/5-1-128.mp3</v>
      </c>
    </row>
    <row r="10" spans="1:3">
      <c r="A10" t="s">
        <v>927</v>
      </c>
      <c r="B10" t="s">
        <v>918</v>
      </c>
      <c r="C10" t="str">
        <f t="shared" si="0"/>
        <v>Sea/5-2-128.mp3</v>
      </c>
    </row>
    <row r="11" spans="1:3">
      <c r="A11" t="s">
        <v>928</v>
      </c>
      <c r="B11" t="s">
        <v>918</v>
      </c>
      <c r="C11" t="str">
        <f t="shared" si="0"/>
        <v>Sea/6-1-128.mp3</v>
      </c>
    </row>
    <row r="12" spans="1:3">
      <c r="A12" t="s">
        <v>929</v>
      </c>
      <c r="B12" t="s">
        <v>918</v>
      </c>
      <c r="C12" t="str">
        <f t="shared" si="0"/>
        <v>Sea/6-2-128.mp3</v>
      </c>
    </row>
    <row r="13" spans="1:3">
      <c r="A13" t="s">
        <v>930</v>
      </c>
      <c r="B13" t="s">
        <v>918</v>
      </c>
      <c r="C13" t="str">
        <f t="shared" si="0"/>
        <v>Sea/7-1-128.mp3</v>
      </c>
    </row>
    <row r="14" spans="1:3">
      <c r="A14" t="s">
        <v>931</v>
      </c>
      <c r="B14" t="s">
        <v>918</v>
      </c>
      <c r="C14" t="str">
        <f t="shared" si="0"/>
        <v>Sea/7-2-128.mp3</v>
      </c>
    </row>
    <row r="15" spans="1:3">
      <c r="A15" t="s">
        <v>932</v>
      </c>
      <c r="B15" t="s">
        <v>918</v>
      </c>
      <c r="C15" t="str">
        <f t="shared" si="0"/>
        <v>Sea/8-1-128.mp3</v>
      </c>
    </row>
    <row r="16" spans="1:3">
      <c r="A16" t="s">
        <v>933</v>
      </c>
      <c r="B16" t="s">
        <v>918</v>
      </c>
      <c r="C16" t="str">
        <f t="shared" si="0"/>
        <v>Sea/8-2-128.mp3</v>
      </c>
    </row>
    <row r="17" spans="1:3">
      <c r="A17" t="s">
        <v>934</v>
      </c>
      <c r="B17" t="s">
        <v>918</v>
      </c>
      <c r="C17" t="str">
        <f t="shared" si="0"/>
        <v>Sea/9-1-128.mp3</v>
      </c>
    </row>
    <row r="18" spans="1:3">
      <c r="A18" t="s">
        <v>935</v>
      </c>
      <c r="B18" t="s">
        <v>918</v>
      </c>
      <c r="C18" t="str">
        <f t="shared" si="0"/>
        <v>Sea/9-2-128.mp3</v>
      </c>
    </row>
    <row r="19" spans="1:3">
      <c r="A19" t="s">
        <v>936</v>
      </c>
      <c r="B19" t="s">
        <v>918</v>
      </c>
      <c r="C19" t="str">
        <f t="shared" si="0"/>
        <v>Sea/10-1-128.mp3</v>
      </c>
    </row>
    <row r="20" spans="1:3">
      <c r="A20" t="s">
        <v>937</v>
      </c>
      <c r="B20" t="s">
        <v>918</v>
      </c>
      <c r="C20" t="str">
        <f t="shared" si="0"/>
        <v>Sea/10-2-128.mp3</v>
      </c>
    </row>
    <row r="21" spans="1:3">
      <c r="A21" t="s">
        <v>938</v>
      </c>
      <c r="B21" t="s">
        <v>918</v>
      </c>
      <c r="C21" t="str">
        <f t="shared" si="0"/>
        <v>Sea/11-1-128.mp3</v>
      </c>
    </row>
    <row r="22" spans="1:3">
      <c r="A22" t="s">
        <v>939</v>
      </c>
      <c r="B22" t="s">
        <v>918</v>
      </c>
      <c r="C22" t="str">
        <f t="shared" si="0"/>
        <v>Sea/11-2-128.mp3</v>
      </c>
    </row>
    <row r="23" spans="1:3">
      <c r="A23" t="s">
        <v>940</v>
      </c>
      <c r="B23" t="s">
        <v>918</v>
      </c>
      <c r="C23" t="str">
        <f t="shared" si="0"/>
        <v>Sea/12-1-128.mp3</v>
      </c>
    </row>
    <row r="24" spans="1:3">
      <c r="A24" t="s">
        <v>941</v>
      </c>
      <c r="B24" t="s">
        <v>918</v>
      </c>
      <c r="C24" t="str">
        <f t="shared" si="0"/>
        <v>Sea/12-2-128.mp3</v>
      </c>
    </row>
    <row r="25" spans="1:3">
      <c r="A25" t="s">
        <v>942</v>
      </c>
      <c r="B25" t="s">
        <v>918</v>
      </c>
      <c r="C25" t="str">
        <f t="shared" si="0"/>
        <v>Sea/13-1-128.mp3</v>
      </c>
    </row>
    <row r="26" spans="1:3">
      <c r="A26" t="s">
        <v>943</v>
      </c>
      <c r="B26" t="s">
        <v>918</v>
      </c>
      <c r="C26" t="str">
        <f t="shared" si="0"/>
        <v>Sea/13-2-128.mp3</v>
      </c>
    </row>
    <row r="27" spans="1:3">
      <c r="A27" t="s">
        <v>944</v>
      </c>
      <c r="B27" t="s">
        <v>918</v>
      </c>
      <c r="C27" t="str">
        <f t="shared" si="0"/>
        <v>Sea/14-1-128.mp3</v>
      </c>
    </row>
    <row r="28" spans="1:3">
      <c r="A28" t="s">
        <v>945</v>
      </c>
      <c r="B28" t="s">
        <v>918</v>
      </c>
      <c r="C28" t="str">
        <f t="shared" si="0"/>
        <v>Sea/14-2-128.mp3</v>
      </c>
    </row>
    <row r="29" spans="1:3">
      <c r="A29" t="s">
        <v>946</v>
      </c>
      <c r="B29" t="s">
        <v>918</v>
      </c>
      <c r="C29" t="str">
        <f t="shared" si="0"/>
        <v>Sea/15-1-128.mp3</v>
      </c>
    </row>
    <row r="30" spans="1:3">
      <c r="A30" t="s">
        <v>947</v>
      </c>
      <c r="B30" t="s">
        <v>918</v>
      </c>
      <c r="C30" t="str">
        <f t="shared" si="0"/>
        <v>Sea/15-2-128.mp3</v>
      </c>
    </row>
    <row r="31" spans="1:3">
      <c r="A31" t="s">
        <v>948</v>
      </c>
      <c r="B31" t="s">
        <v>918</v>
      </c>
      <c r="C31" t="str">
        <f t="shared" si="0"/>
        <v>Sea/16-1-128.mp3</v>
      </c>
    </row>
    <row r="32" spans="1:3">
      <c r="A32" t="s">
        <v>949</v>
      </c>
      <c r="B32" t="s">
        <v>918</v>
      </c>
      <c r="C32" t="str">
        <f t="shared" si="0"/>
        <v>Sea/16-2-128.mp3</v>
      </c>
    </row>
    <row r="33" spans="1:3">
      <c r="A33" t="s">
        <v>950</v>
      </c>
      <c r="B33" t="s">
        <v>918</v>
      </c>
      <c r="C33" t="str">
        <f t="shared" si="0"/>
        <v>Sea/17-1-128.mp3</v>
      </c>
    </row>
    <row r="34" spans="1:3">
      <c r="A34" t="s">
        <v>951</v>
      </c>
      <c r="B34" t="s">
        <v>918</v>
      </c>
      <c r="C34" t="str">
        <f t="shared" si="0"/>
        <v>Sea/17-2-128.mp3</v>
      </c>
    </row>
    <row r="35" spans="1:3">
      <c r="A35" t="s">
        <v>952</v>
      </c>
      <c r="B35" t="s">
        <v>918</v>
      </c>
      <c r="C35" t="str">
        <f t="shared" si="0"/>
        <v>Sea/18-1-128.mp3</v>
      </c>
    </row>
    <row r="36" spans="1:3">
      <c r="A36" t="s">
        <v>953</v>
      </c>
      <c r="B36" t="s">
        <v>918</v>
      </c>
      <c r="C36" t="str">
        <f t="shared" si="0"/>
        <v>Sea/18-2-128.mp3</v>
      </c>
    </row>
    <row r="37" spans="1:3">
      <c r="A37" t="s">
        <v>954</v>
      </c>
      <c r="B37" t="s">
        <v>918</v>
      </c>
      <c r="C37" t="str">
        <f t="shared" si="0"/>
        <v>Sea/19-1-128.mp3</v>
      </c>
    </row>
    <row r="38" spans="1:3">
      <c r="A38" t="s">
        <v>955</v>
      </c>
      <c r="B38" t="s">
        <v>918</v>
      </c>
      <c r="C38" t="str">
        <f t="shared" si="0"/>
        <v>Sea/19-2-128.mp3</v>
      </c>
    </row>
    <row r="39" spans="1:3">
      <c r="A39" t="s">
        <v>956</v>
      </c>
      <c r="B39" t="s">
        <v>918</v>
      </c>
      <c r="C39" t="str">
        <f t="shared" si="0"/>
        <v>Sea/20-1-128.mp3</v>
      </c>
    </row>
    <row r="40" spans="1:3">
      <c r="A40" t="s">
        <v>957</v>
      </c>
      <c r="B40" t="s">
        <v>918</v>
      </c>
      <c r="C40" t="str">
        <f t="shared" si="0"/>
        <v>Sea/20-2-128.mp3</v>
      </c>
    </row>
    <row r="41" spans="1:3">
      <c r="A41" t="s">
        <v>958</v>
      </c>
      <c r="B41" t="s">
        <v>918</v>
      </c>
      <c r="C41" t="str">
        <f t="shared" si="0"/>
        <v>Sea/21-1-128.mp3</v>
      </c>
    </row>
    <row r="42" spans="1:3">
      <c r="A42" t="s">
        <v>959</v>
      </c>
      <c r="B42" t="s">
        <v>918</v>
      </c>
      <c r="C42" t="str">
        <f t="shared" si="0"/>
        <v>Sea/21-2-128.mp3</v>
      </c>
    </row>
    <row r="43" spans="1:3">
      <c r="A43" t="s">
        <v>960</v>
      </c>
      <c r="B43" t="s">
        <v>961</v>
      </c>
      <c r="C43" t="str">
        <f t="shared" si="0"/>
        <v>Forest/森林-1-1.mp3</v>
      </c>
    </row>
    <row r="44" spans="1:3">
      <c r="A44" t="s">
        <v>962</v>
      </c>
      <c r="B44" t="s">
        <v>961</v>
      </c>
      <c r="C44" t="str">
        <f t="shared" si="0"/>
        <v>Forest/森林-1-2.mp3</v>
      </c>
    </row>
    <row r="45" spans="1:3">
      <c r="A45" t="s">
        <v>963</v>
      </c>
      <c r="B45" t="s">
        <v>961</v>
      </c>
      <c r="C45" t="str">
        <f t="shared" si="0"/>
        <v>Forest/森林-2-1.mp3</v>
      </c>
    </row>
    <row r="46" spans="1:3">
      <c r="A46" t="s">
        <v>964</v>
      </c>
      <c r="B46" t="s">
        <v>961</v>
      </c>
      <c r="C46" t="str">
        <f t="shared" si="0"/>
        <v>Forest/森林-2-2.mp3</v>
      </c>
    </row>
    <row r="47" spans="1:3">
      <c r="A47" t="s">
        <v>965</v>
      </c>
      <c r="B47" t="s">
        <v>961</v>
      </c>
      <c r="C47" t="str">
        <f t="shared" si="0"/>
        <v>Forest/森林-3-1.mp3</v>
      </c>
    </row>
    <row r="48" spans="1:3">
      <c r="A48" t="s">
        <v>966</v>
      </c>
      <c r="B48" t="s">
        <v>961</v>
      </c>
      <c r="C48" t="str">
        <f t="shared" si="0"/>
        <v>Forest/森林-3-2.mp3</v>
      </c>
    </row>
    <row r="49" spans="1:3">
      <c r="A49" t="s">
        <v>967</v>
      </c>
      <c r="B49" t="s">
        <v>961</v>
      </c>
      <c r="C49" t="str">
        <f t="shared" si="0"/>
        <v>Forest/森林-4-1.mp3</v>
      </c>
    </row>
    <row r="50" spans="1:3">
      <c r="A50" t="s">
        <v>968</v>
      </c>
      <c r="B50" t="s">
        <v>961</v>
      </c>
      <c r="C50" t="str">
        <f t="shared" si="0"/>
        <v>Forest/森林-4-2.mp3</v>
      </c>
    </row>
    <row r="51" spans="1:3">
      <c r="A51" t="s">
        <v>969</v>
      </c>
      <c r="B51" t="s">
        <v>961</v>
      </c>
      <c r="C51" t="str">
        <f t="shared" si="0"/>
        <v>Forest/森林-5-1.mp3</v>
      </c>
    </row>
    <row r="52" spans="1:3">
      <c r="A52" t="s">
        <v>970</v>
      </c>
      <c r="B52" t="s">
        <v>961</v>
      </c>
      <c r="C52" t="str">
        <f t="shared" si="0"/>
        <v>Forest/森林-5-2.mp3</v>
      </c>
    </row>
    <row r="53" spans="1:3">
      <c r="A53" t="s">
        <v>971</v>
      </c>
      <c r="B53" t="s">
        <v>961</v>
      </c>
      <c r="C53" t="str">
        <f t="shared" si="0"/>
        <v>Forest/森林-6-1.mp3</v>
      </c>
    </row>
    <row r="54" spans="1:3">
      <c r="A54" t="s">
        <v>972</v>
      </c>
      <c r="B54" t="s">
        <v>961</v>
      </c>
      <c r="C54" t="str">
        <f t="shared" si="0"/>
        <v>Forest/森林-6-2.mp3</v>
      </c>
    </row>
    <row r="55" spans="1:3">
      <c r="A55" t="s">
        <v>973</v>
      </c>
      <c r="B55" t="s">
        <v>961</v>
      </c>
      <c r="C55" t="str">
        <f t="shared" si="0"/>
        <v>Forest/森林-7-1.mp3</v>
      </c>
    </row>
    <row r="56" spans="1:3">
      <c r="A56" t="s">
        <v>974</v>
      </c>
      <c r="B56" t="s">
        <v>961</v>
      </c>
      <c r="C56" t="str">
        <f t="shared" si="0"/>
        <v>Forest/森林-7-2.mp3</v>
      </c>
    </row>
    <row r="57" spans="1:3">
      <c r="A57" t="s">
        <v>975</v>
      </c>
      <c r="B57" t="s">
        <v>961</v>
      </c>
      <c r="C57" t="str">
        <f t="shared" si="0"/>
        <v>Forest/森林-8-1.mp3</v>
      </c>
    </row>
    <row r="58" spans="1:3">
      <c r="A58" t="s">
        <v>976</v>
      </c>
      <c r="B58" t="s">
        <v>961</v>
      </c>
      <c r="C58" t="str">
        <f t="shared" si="0"/>
        <v>Forest/森林-8-2.mp3</v>
      </c>
    </row>
    <row r="59" spans="1:3">
      <c r="A59" t="s">
        <v>977</v>
      </c>
      <c r="B59" t="s">
        <v>961</v>
      </c>
      <c r="C59" t="str">
        <f t="shared" si="0"/>
        <v>Forest/森林-9-1.mp3</v>
      </c>
    </row>
    <row r="60" spans="1:3">
      <c r="A60" t="s">
        <v>978</v>
      </c>
      <c r="B60" t="s">
        <v>961</v>
      </c>
      <c r="C60" t="str">
        <f t="shared" si="0"/>
        <v>Forest/森林-9-2.mp3</v>
      </c>
    </row>
    <row r="61" spans="1:3">
      <c r="A61" t="s">
        <v>979</v>
      </c>
      <c r="B61" t="s">
        <v>961</v>
      </c>
      <c r="C61" t="str">
        <f t="shared" si="0"/>
        <v>Forest/森林-10-1.mp3</v>
      </c>
    </row>
    <row r="62" spans="1:3">
      <c r="A62" t="s">
        <v>980</v>
      </c>
      <c r="B62" t="s">
        <v>961</v>
      </c>
      <c r="C62" t="str">
        <f t="shared" si="0"/>
        <v>Forest/森林-10-2.mp3</v>
      </c>
    </row>
    <row r="63" spans="1:3">
      <c r="A63" t="s">
        <v>981</v>
      </c>
      <c r="B63" t="s">
        <v>961</v>
      </c>
      <c r="C63" t="str">
        <f t="shared" si="0"/>
        <v>Forest/森林-11-1.mp3</v>
      </c>
    </row>
    <row r="64" spans="1:3">
      <c r="A64" t="s">
        <v>982</v>
      </c>
      <c r="B64" t="s">
        <v>961</v>
      </c>
      <c r="C64" t="str">
        <f t="shared" si="0"/>
        <v>Forest/森林-11-2.mp3</v>
      </c>
    </row>
    <row r="65" spans="1:3">
      <c r="A65" t="s">
        <v>983</v>
      </c>
      <c r="B65" t="s">
        <v>961</v>
      </c>
      <c r="C65" t="str">
        <f t="shared" si="0"/>
        <v>Forest/森林-12-1.mp3</v>
      </c>
    </row>
    <row r="66" spans="1:3">
      <c r="A66" t="s">
        <v>984</v>
      </c>
      <c r="B66" t="s">
        <v>961</v>
      </c>
      <c r="C66" t="str">
        <f t="shared" ref="C66:C126" si="1">B66&amp;"/"&amp;A66</f>
        <v>Forest/森林-12-2.mp3</v>
      </c>
    </row>
    <row r="67" spans="1:3">
      <c r="A67" t="s">
        <v>985</v>
      </c>
      <c r="B67" t="s">
        <v>961</v>
      </c>
      <c r="C67" t="str">
        <f t="shared" si="1"/>
        <v>Forest/森林-13-1.mp3</v>
      </c>
    </row>
    <row r="68" spans="1:3">
      <c r="A68" t="s">
        <v>986</v>
      </c>
      <c r="B68" t="s">
        <v>961</v>
      </c>
      <c r="C68" t="str">
        <f t="shared" si="1"/>
        <v>Forest/森林-13-2.mp3</v>
      </c>
    </row>
    <row r="69" spans="1:3">
      <c r="A69" t="s">
        <v>987</v>
      </c>
      <c r="B69" t="s">
        <v>961</v>
      </c>
      <c r="C69" t="str">
        <f t="shared" si="1"/>
        <v>Forest/森林-14-1.mp3</v>
      </c>
    </row>
    <row r="70" spans="1:3">
      <c r="A70" t="s">
        <v>988</v>
      </c>
      <c r="B70" t="s">
        <v>961</v>
      </c>
      <c r="C70" t="str">
        <f t="shared" si="1"/>
        <v>Forest/森林-14-2.mp3</v>
      </c>
    </row>
    <row r="71" spans="1:3">
      <c r="A71" t="s">
        <v>989</v>
      </c>
      <c r="B71" t="s">
        <v>961</v>
      </c>
      <c r="C71" t="str">
        <f t="shared" si="1"/>
        <v>Forest/森林-15-1.mp3</v>
      </c>
    </row>
    <row r="72" spans="1:3">
      <c r="A72" t="s">
        <v>990</v>
      </c>
      <c r="B72" t="s">
        <v>961</v>
      </c>
      <c r="C72" t="str">
        <f t="shared" si="1"/>
        <v>Forest/森林-15-2.mp3</v>
      </c>
    </row>
    <row r="73" spans="1:3">
      <c r="A73" t="s">
        <v>991</v>
      </c>
      <c r="B73" t="s">
        <v>961</v>
      </c>
      <c r="C73" t="str">
        <f t="shared" si="1"/>
        <v>Forest/森林-16-1.mp3</v>
      </c>
    </row>
    <row r="74" spans="1:3">
      <c r="A74" t="s">
        <v>992</v>
      </c>
      <c r="B74" t="s">
        <v>961</v>
      </c>
      <c r="C74" t="str">
        <f t="shared" si="1"/>
        <v>Forest/森林-16-2.mp3</v>
      </c>
    </row>
    <row r="75" spans="1:3">
      <c r="A75" t="s">
        <v>993</v>
      </c>
      <c r="B75" t="s">
        <v>961</v>
      </c>
      <c r="C75" t="str">
        <f t="shared" si="1"/>
        <v>Forest/森林-17-1.mp3</v>
      </c>
    </row>
    <row r="76" spans="1:3">
      <c r="A76" t="s">
        <v>994</v>
      </c>
      <c r="B76" t="s">
        <v>961</v>
      </c>
      <c r="C76" t="str">
        <f t="shared" si="1"/>
        <v>Forest/森林-17-2.mp3</v>
      </c>
    </row>
    <row r="77" spans="1:3">
      <c r="A77" t="s">
        <v>995</v>
      </c>
      <c r="B77" t="s">
        <v>961</v>
      </c>
      <c r="C77" t="str">
        <f t="shared" si="1"/>
        <v>Forest/森林-18-1.mp3</v>
      </c>
    </row>
    <row r="78" spans="1:3">
      <c r="A78" t="s">
        <v>996</v>
      </c>
      <c r="B78" t="s">
        <v>961</v>
      </c>
      <c r="C78" t="str">
        <f t="shared" si="1"/>
        <v>Forest/森林-18-2.mp3</v>
      </c>
    </row>
    <row r="79" spans="1:3">
      <c r="A79" t="s">
        <v>997</v>
      </c>
      <c r="B79" t="s">
        <v>961</v>
      </c>
      <c r="C79" t="str">
        <f t="shared" si="1"/>
        <v>Forest/森林-19-1.mp3</v>
      </c>
    </row>
    <row r="80" spans="1:3">
      <c r="A80" t="s">
        <v>998</v>
      </c>
      <c r="B80" t="s">
        <v>961</v>
      </c>
      <c r="C80" t="str">
        <f t="shared" si="1"/>
        <v>Forest/森林-19-2.mp3</v>
      </c>
    </row>
    <row r="81" spans="1:3">
      <c r="A81" t="s">
        <v>999</v>
      </c>
      <c r="B81" t="s">
        <v>961</v>
      </c>
      <c r="C81" t="str">
        <f t="shared" si="1"/>
        <v>Forest/森林-20-1.mp3</v>
      </c>
    </row>
    <row r="82" spans="1:3">
      <c r="A82" t="s">
        <v>1000</v>
      </c>
      <c r="B82" t="s">
        <v>961</v>
      </c>
      <c r="C82" t="str">
        <f t="shared" si="1"/>
        <v>Forest/森林-20-2.mp3</v>
      </c>
    </row>
    <row r="83" spans="1:3">
      <c r="A83" t="s">
        <v>1001</v>
      </c>
      <c r="B83" t="s">
        <v>961</v>
      </c>
      <c r="C83" t="str">
        <f t="shared" si="1"/>
        <v>Forest/森林-21-1.mp3</v>
      </c>
    </row>
    <row r="84" spans="1:3">
      <c r="A84" t="s">
        <v>1002</v>
      </c>
      <c r="B84" t="s">
        <v>961</v>
      </c>
      <c r="C84" t="str">
        <f t="shared" si="1"/>
        <v>Forest/森林-21-2.mp3</v>
      </c>
    </row>
    <row r="85" spans="1:3">
      <c r="A85" t="s">
        <v>1003</v>
      </c>
      <c r="B85" t="s">
        <v>1004</v>
      </c>
      <c r="C85" t="str">
        <f t="shared" si="1"/>
        <v>Desert/1-1滚沙小怪.mp3</v>
      </c>
    </row>
    <row r="86" spans="1:3">
      <c r="A86" t="s">
        <v>1005</v>
      </c>
      <c r="B86" t="s">
        <v>1004</v>
      </c>
      <c r="C86" t="str">
        <f t="shared" si="1"/>
        <v>Desert/1-2滚沙小怪.mp3</v>
      </c>
    </row>
    <row r="87" spans="1:3">
      <c r="A87" t="s">
        <v>1006</v>
      </c>
      <c r="B87" t="s">
        <v>1004</v>
      </c>
      <c r="C87" t="str">
        <f t="shared" si="1"/>
        <v>Desert/2-1沙洞怪.mp3</v>
      </c>
    </row>
    <row r="88" spans="1:3">
      <c r="A88" t="s">
        <v>1007</v>
      </c>
      <c r="B88" t="s">
        <v>1004</v>
      </c>
      <c r="C88" t="str">
        <f t="shared" si="1"/>
        <v>Desert/2-2沙洞怪.mp3</v>
      </c>
    </row>
    <row r="89" spans="1:3">
      <c r="A89" t="s">
        <v>1008</v>
      </c>
      <c r="B89" t="s">
        <v>1004</v>
      </c>
      <c r="C89" t="str">
        <f t="shared" si="1"/>
        <v>Desert/3-1复活草.mp3</v>
      </c>
    </row>
    <row r="90" spans="1:3">
      <c r="A90" t="s">
        <v>1009</v>
      </c>
      <c r="B90" t="s">
        <v>1004</v>
      </c>
      <c r="C90" t="str">
        <f t="shared" si="1"/>
        <v>Desert/3-2复活草.mp3</v>
      </c>
    </row>
    <row r="91" spans="1:3">
      <c r="A91" t="s">
        <v>1010</v>
      </c>
      <c r="B91" t="s">
        <v>1004</v>
      </c>
      <c r="C91" t="str">
        <f t="shared" si="1"/>
        <v>Desert/4-1骆驼爬爬与彩蛋蜂.mp3</v>
      </c>
    </row>
    <row r="92" spans="1:3">
      <c r="A92" t="s">
        <v>1011</v>
      </c>
      <c r="B92" t="s">
        <v>1004</v>
      </c>
      <c r="C92" t="str">
        <f t="shared" si="1"/>
        <v>Desert/4-2骆驼爬爬与彩蛋蜂.mp3</v>
      </c>
    </row>
    <row r="93" spans="1:3">
      <c r="A93" t="s">
        <v>1012</v>
      </c>
      <c r="B93" t="s">
        <v>1004</v>
      </c>
      <c r="C93" t="str">
        <f t="shared" si="1"/>
        <v>Desert/5-1风暴猪.mp3</v>
      </c>
    </row>
    <row r="94" spans="1:3">
      <c r="A94" t="s">
        <v>1013</v>
      </c>
      <c r="B94" t="s">
        <v>1004</v>
      </c>
      <c r="C94" t="str">
        <f t="shared" si="1"/>
        <v>Desert/5-2风暴猪.mp3</v>
      </c>
    </row>
    <row r="95" spans="1:3">
      <c r="A95" t="s">
        <v>1014</v>
      </c>
      <c r="B95" t="s">
        <v>1004</v>
      </c>
      <c r="C95" t="str">
        <f t="shared" si="1"/>
        <v>Desert/6-1变脸小鸟.mp3</v>
      </c>
    </row>
    <row r="96" spans="1:3">
      <c r="A96" t="s">
        <v>1015</v>
      </c>
      <c r="B96" t="s">
        <v>1004</v>
      </c>
      <c r="C96" t="str">
        <f t="shared" si="1"/>
        <v>Desert/6-2变脸小鸟.mp3</v>
      </c>
    </row>
    <row r="97" spans="1:3">
      <c r="A97" t="s">
        <v>1016</v>
      </c>
      <c r="B97" t="s">
        <v>1004</v>
      </c>
      <c r="C97" t="str">
        <f t="shared" si="1"/>
        <v>Desert/7-1沙精骨头.mp3</v>
      </c>
    </row>
    <row r="98" spans="1:3">
      <c r="A98" t="s">
        <v>1017</v>
      </c>
      <c r="B98" t="s">
        <v>1004</v>
      </c>
      <c r="C98" t="str">
        <f t="shared" si="1"/>
        <v>Desert/7-2沙精骨头.mp3</v>
      </c>
    </row>
    <row r="99" spans="1:3">
      <c r="A99" t="s">
        <v>1018</v>
      </c>
      <c r="B99" t="s">
        <v>1004</v>
      </c>
      <c r="C99" t="str">
        <f t="shared" si="1"/>
        <v>Desert/8-1碎石草.mp3</v>
      </c>
    </row>
    <row r="100" spans="1:3">
      <c r="A100" t="s">
        <v>1019</v>
      </c>
      <c r="B100" t="s">
        <v>1004</v>
      </c>
      <c r="C100" t="str">
        <f t="shared" si="1"/>
        <v>Desert/8-2碎石草.mp3</v>
      </c>
    </row>
    <row r="101" spans="1:3">
      <c r="A101" t="s">
        <v>1020</v>
      </c>
      <c r="B101" t="s">
        <v>1004</v>
      </c>
      <c r="C101" t="str">
        <f t="shared" si="1"/>
        <v>Desert/9-1霹雳和啪啦.mp3</v>
      </c>
    </row>
    <row r="102" spans="1:3">
      <c r="A102" t="s">
        <v>1021</v>
      </c>
      <c r="B102" t="s">
        <v>1004</v>
      </c>
      <c r="C102" t="str">
        <f t="shared" si="1"/>
        <v>Desert/9-2霹雳和啪啦.mp3</v>
      </c>
    </row>
    <row r="103" spans="1:3">
      <c r="A103" t="s">
        <v>1022</v>
      </c>
      <c r="B103" t="s">
        <v>1004</v>
      </c>
      <c r="C103" t="str">
        <f t="shared" si="1"/>
        <v>Desert/10-1豆豆蛇.mp3</v>
      </c>
    </row>
    <row r="104" spans="1:3">
      <c r="A104" t="s">
        <v>1023</v>
      </c>
      <c r="B104" t="s">
        <v>1004</v>
      </c>
      <c r="C104" t="str">
        <f t="shared" si="1"/>
        <v>Desert/10-2豆豆蛇.mp3</v>
      </c>
    </row>
    <row r="105" spans="1:3">
      <c r="A105" t="s">
        <v>1024</v>
      </c>
      <c r="B105" t="s">
        <v>1004</v>
      </c>
      <c r="C105" t="str">
        <f t="shared" si="1"/>
        <v>Desert/11-1旋风兄弟.mp3</v>
      </c>
    </row>
    <row r="106" spans="1:3">
      <c r="A106" t="s">
        <v>1025</v>
      </c>
      <c r="B106" t="s">
        <v>1004</v>
      </c>
      <c r="C106" t="str">
        <f t="shared" si="1"/>
        <v>Desert/11-2旋风兄弟.mp3</v>
      </c>
    </row>
    <row r="107" spans="1:3">
      <c r="A107" t="s">
        <v>1026</v>
      </c>
      <c r="B107" t="s">
        <v>1004</v>
      </c>
      <c r="C107" t="str">
        <f t="shared" si="1"/>
        <v>Desert/12-1小甜甜.mp3</v>
      </c>
    </row>
    <row r="108" spans="1:3">
      <c r="A108" t="s">
        <v>1027</v>
      </c>
      <c r="B108" t="s">
        <v>1004</v>
      </c>
      <c r="C108" t="str">
        <f t="shared" si="1"/>
        <v>Desert/12-2小甜甜.mp3</v>
      </c>
    </row>
    <row r="109" spans="1:3">
      <c r="A109" t="s">
        <v>1028</v>
      </c>
      <c r="B109" t="s">
        <v>1004</v>
      </c>
      <c r="C109" t="str">
        <f t="shared" si="1"/>
        <v>Desert/13-1火焰团团.mp3</v>
      </c>
    </row>
    <row r="110" spans="1:3">
      <c r="A110" t="s">
        <v>1029</v>
      </c>
      <c r="B110" t="s">
        <v>1004</v>
      </c>
      <c r="C110" t="str">
        <f t="shared" si="1"/>
        <v>Desert/13-2火焰团团.mp3</v>
      </c>
    </row>
    <row r="111" spans="1:3">
      <c r="A111" t="s">
        <v>1030</v>
      </c>
      <c r="B111" t="s">
        <v>1004</v>
      </c>
      <c r="C111" t="str">
        <f t="shared" si="1"/>
        <v>Desert/14-1羞羞果.mp3</v>
      </c>
    </row>
    <row r="112" spans="1:3">
      <c r="A112" t="s">
        <v>1031</v>
      </c>
      <c r="B112" t="s">
        <v>1004</v>
      </c>
      <c r="C112" t="str">
        <f t="shared" si="1"/>
        <v>Desert/14-2羞羞果.mp3</v>
      </c>
    </row>
    <row r="113" spans="1:3">
      <c r="A113" t="s">
        <v>1032</v>
      </c>
      <c r="B113" t="s">
        <v>1004</v>
      </c>
      <c r="C113" t="str">
        <f t="shared" si="1"/>
        <v>Desert/15-1叮叮当叮叮咚.mp3</v>
      </c>
    </row>
    <row r="114" spans="1:3">
      <c r="A114" t="s">
        <v>1033</v>
      </c>
      <c r="B114" t="s">
        <v>1004</v>
      </c>
      <c r="C114" t="str">
        <f t="shared" si="1"/>
        <v>Desert/15-2叮叮当叮叮咚.mp3</v>
      </c>
    </row>
    <row r="115" spans="1:3">
      <c r="A115" t="s">
        <v>1034</v>
      </c>
      <c r="B115" t="s">
        <v>1004</v>
      </c>
      <c r="C115" t="str">
        <f t="shared" si="1"/>
        <v>Desert/16-1锥锥怪.mp3</v>
      </c>
    </row>
    <row r="116" spans="1:3">
      <c r="A116" t="s">
        <v>1035</v>
      </c>
      <c r="B116" t="s">
        <v>1004</v>
      </c>
      <c r="C116" t="str">
        <f t="shared" si="1"/>
        <v>Desert/16-2锥锥怪.mp3</v>
      </c>
    </row>
    <row r="117" spans="1:3">
      <c r="A117" t="s">
        <v>1036</v>
      </c>
      <c r="B117" t="s">
        <v>1004</v>
      </c>
      <c r="C117" t="str">
        <f t="shared" si="1"/>
        <v>Desert/17-1帽帽花.mp3</v>
      </c>
    </row>
    <row r="118" spans="1:3">
      <c r="A118" t="s">
        <v>1037</v>
      </c>
      <c r="B118" t="s">
        <v>1004</v>
      </c>
      <c r="C118" t="str">
        <f t="shared" si="1"/>
        <v>Desert/17-2帽帽花.mp3</v>
      </c>
    </row>
    <row r="119" spans="1:3">
      <c r="A119" t="s">
        <v>1038</v>
      </c>
      <c r="B119" t="s">
        <v>1004</v>
      </c>
      <c r="C119" t="str">
        <f t="shared" si="1"/>
        <v>Desert/18-1层层魔法师.mp3</v>
      </c>
    </row>
    <row r="120" spans="1:3">
      <c r="A120" t="s">
        <v>1039</v>
      </c>
      <c r="B120" t="s">
        <v>1004</v>
      </c>
      <c r="C120" t="str">
        <f t="shared" si="1"/>
        <v>Desert/18-2层层魔法师.mp3</v>
      </c>
    </row>
    <row r="121" spans="1:3">
      <c r="A121" t="s">
        <v>1040</v>
      </c>
      <c r="B121" t="s">
        <v>1004</v>
      </c>
      <c r="C121" t="str">
        <f t="shared" si="1"/>
        <v>Desert/19-1魔毯飘飘.mp3</v>
      </c>
    </row>
    <row r="122" spans="1:3">
      <c r="A122" t="s">
        <v>1041</v>
      </c>
      <c r="B122" t="s">
        <v>1004</v>
      </c>
      <c r="C122" t="str">
        <f t="shared" si="1"/>
        <v>Desert/19-2魔毯飘飘.mp3</v>
      </c>
    </row>
    <row r="123" spans="1:3">
      <c r="A123" t="s">
        <v>1042</v>
      </c>
      <c r="B123" t="s">
        <v>1004</v>
      </c>
      <c r="C123" t="str">
        <f t="shared" si="1"/>
        <v>Desert/20-1蛋糕大厨和贪吃鱼.mp3</v>
      </c>
    </row>
    <row r="124" spans="1:3">
      <c r="A124" t="s">
        <v>1043</v>
      </c>
      <c r="B124" t="s">
        <v>1004</v>
      </c>
      <c r="C124" t="str">
        <f t="shared" si="1"/>
        <v>Desert/20-2蛋糕大厨和贪吃鱼.mp3</v>
      </c>
    </row>
    <row r="125" spans="1:3">
      <c r="A125" t="s">
        <v>1044</v>
      </c>
      <c r="B125" t="s">
        <v>1004</v>
      </c>
      <c r="C125" t="str">
        <f t="shared" si="1"/>
        <v>Desert/21-1小太阳与小月亮.mp3</v>
      </c>
    </row>
    <row r="126" spans="1:3">
      <c r="A126" t="s">
        <v>1045</v>
      </c>
      <c r="B126" t="s">
        <v>1004</v>
      </c>
      <c r="C126" t="str">
        <f t="shared" si="1"/>
        <v>Desert/21-2小太阳与小月亮.mp3</v>
      </c>
    </row>
  </sheetData>
  <phoneticPr fontId="16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6" enableFormatConditionsCalculation="0"/>
  <dimension ref="A1:C126"/>
  <sheetViews>
    <sheetView workbookViewId="0">
      <selection activeCell="D1" sqref="D1"/>
    </sheetView>
  </sheetViews>
  <sheetFormatPr defaultColWidth="8.875" defaultRowHeight="13.5"/>
  <cols>
    <col min="1" max="1" width="17.375" customWidth="1"/>
    <col min="3" max="3" width="23.625" customWidth="1"/>
  </cols>
  <sheetData>
    <row r="1" spans="1:3">
      <c r="A1" t="s">
        <v>1046</v>
      </c>
      <c r="B1" t="s">
        <v>1047</v>
      </c>
      <c r="C1" t="str">
        <f>B1&amp;"/"&amp;A1</f>
        <v>Ocean/imgNim01011</v>
      </c>
    </row>
    <row r="2" spans="1:3">
      <c r="A2" t="s">
        <v>1048</v>
      </c>
      <c r="B2" t="s">
        <v>1047</v>
      </c>
      <c r="C2" t="str">
        <f t="shared" ref="C2:C65" si="0">B2&amp;"/"&amp;A2</f>
        <v>Ocean/imgNim01012</v>
      </c>
    </row>
    <row r="3" spans="1:3">
      <c r="A3" t="s">
        <v>1049</v>
      </c>
      <c r="B3" t="s">
        <v>1047</v>
      </c>
      <c r="C3" t="str">
        <f t="shared" si="0"/>
        <v>Ocean/imgNim01021</v>
      </c>
    </row>
    <row r="4" spans="1:3">
      <c r="A4" t="s">
        <v>1050</v>
      </c>
      <c r="B4" t="s">
        <v>1047</v>
      </c>
      <c r="C4" t="str">
        <f t="shared" si="0"/>
        <v>Ocean/imgNim01022</v>
      </c>
    </row>
    <row r="5" spans="1:3">
      <c r="A5" t="s">
        <v>1051</v>
      </c>
      <c r="B5" t="s">
        <v>1047</v>
      </c>
      <c r="C5" t="str">
        <f t="shared" si="0"/>
        <v>Ocean/imgNim01031</v>
      </c>
    </row>
    <row r="6" spans="1:3">
      <c r="A6" t="s">
        <v>1052</v>
      </c>
      <c r="B6" t="s">
        <v>1047</v>
      </c>
      <c r="C6" t="str">
        <f t="shared" si="0"/>
        <v>Ocean/imgNim01032</v>
      </c>
    </row>
    <row r="7" spans="1:3">
      <c r="A7" t="s">
        <v>1053</v>
      </c>
      <c r="B7" t="s">
        <v>1047</v>
      </c>
      <c r="C7" t="str">
        <f t="shared" si="0"/>
        <v>Ocean/imgNim01041</v>
      </c>
    </row>
    <row r="8" spans="1:3">
      <c r="A8" t="s">
        <v>1054</v>
      </c>
      <c r="B8" t="s">
        <v>1047</v>
      </c>
      <c r="C8" t="str">
        <f t="shared" si="0"/>
        <v>Ocean/imgNim01042</v>
      </c>
    </row>
    <row r="9" spans="1:3">
      <c r="A9" t="s">
        <v>1055</v>
      </c>
      <c r="B9" t="s">
        <v>1047</v>
      </c>
      <c r="C9" t="str">
        <f t="shared" si="0"/>
        <v>Ocean/imgNim01051</v>
      </c>
    </row>
    <row r="10" spans="1:3">
      <c r="A10" t="s">
        <v>1056</v>
      </c>
      <c r="B10" t="s">
        <v>1047</v>
      </c>
      <c r="C10" t="str">
        <f t="shared" si="0"/>
        <v>Ocean/imgNim01052</v>
      </c>
    </row>
    <row r="11" spans="1:3">
      <c r="A11" t="s">
        <v>1057</v>
      </c>
      <c r="B11" t="s">
        <v>1047</v>
      </c>
      <c r="C11" t="str">
        <f t="shared" si="0"/>
        <v>Ocean/imgNim01061</v>
      </c>
    </row>
    <row r="12" spans="1:3">
      <c r="A12" t="s">
        <v>1058</v>
      </c>
      <c r="B12" t="s">
        <v>1047</v>
      </c>
      <c r="C12" t="str">
        <f t="shared" si="0"/>
        <v>Ocean/imgNim01062</v>
      </c>
    </row>
    <row r="13" spans="1:3">
      <c r="A13" t="s">
        <v>1059</v>
      </c>
      <c r="B13" t="s">
        <v>1047</v>
      </c>
      <c r="C13" t="str">
        <f t="shared" si="0"/>
        <v>Ocean/imgNim01071</v>
      </c>
    </row>
    <row r="14" spans="1:3">
      <c r="A14" t="s">
        <v>1060</v>
      </c>
      <c r="B14" t="s">
        <v>1047</v>
      </c>
      <c r="C14" t="str">
        <f t="shared" si="0"/>
        <v>Ocean/imgNim01072</v>
      </c>
    </row>
    <row r="15" spans="1:3">
      <c r="A15" t="s">
        <v>1061</v>
      </c>
      <c r="B15" t="s">
        <v>1047</v>
      </c>
      <c r="C15" t="str">
        <f t="shared" si="0"/>
        <v>Ocean/imgNim01081</v>
      </c>
    </row>
    <row r="16" spans="1:3">
      <c r="A16" t="s">
        <v>1062</v>
      </c>
      <c r="B16" t="s">
        <v>1047</v>
      </c>
      <c r="C16" t="str">
        <f t="shared" si="0"/>
        <v>Ocean/imgNim01082</v>
      </c>
    </row>
    <row r="17" spans="1:3">
      <c r="A17" t="s">
        <v>1063</v>
      </c>
      <c r="B17" t="s">
        <v>1047</v>
      </c>
      <c r="C17" t="str">
        <f t="shared" si="0"/>
        <v>Ocean/imgNim01091</v>
      </c>
    </row>
    <row r="18" spans="1:3">
      <c r="A18" t="s">
        <v>1064</v>
      </c>
      <c r="B18" t="s">
        <v>1047</v>
      </c>
      <c r="C18" t="str">
        <f t="shared" si="0"/>
        <v>Ocean/imgNim01092</v>
      </c>
    </row>
    <row r="19" spans="1:3">
      <c r="A19" t="s">
        <v>1065</v>
      </c>
      <c r="B19" t="s">
        <v>1047</v>
      </c>
      <c r="C19" t="str">
        <f t="shared" si="0"/>
        <v>Ocean/imgNim01101</v>
      </c>
    </row>
    <row r="20" spans="1:3">
      <c r="A20" t="s">
        <v>1066</v>
      </c>
      <c r="B20" t="s">
        <v>1047</v>
      </c>
      <c r="C20" t="str">
        <f t="shared" si="0"/>
        <v>Ocean/imgNim01102</v>
      </c>
    </row>
    <row r="21" spans="1:3">
      <c r="A21" t="s">
        <v>1067</v>
      </c>
      <c r="B21" t="s">
        <v>1047</v>
      </c>
      <c r="C21" t="str">
        <f t="shared" si="0"/>
        <v>Ocean/imgNim01111</v>
      </c>
    </row>
    <row r="22" spans="1:3">
      <c r="A22" t="s">
        <v>1068</v>
      </c>
      <c r="B22" t="s">
        <v>1047</v>
      </c>
      <c r="C22" t="str">
        <f t="shared" si="0"/>
        <v>Ocean/imgNim01112</v>
      </c>
    </row>
    <row r="23" spans="1:3">
      <c r="A23" t="s">
        <v>1069</v>
      </c>
      <c r="B23" t="s">
        <v>1047</v>
      </c>
      <c r="C23" t="str">
        <f t="shared" si="0"/>
        <v>Ocean/imgNim01121</v>
      </c>
    </row>
    <row r="24" spans="1:3">
      <c r="A24" t="s">
        <v>1070</v>
      </c>
      <c r="B24" t="s">
        <v>1047</v>
      </c>
      <c r="C24" t="str">
        <f t="shared" si="0"/>
        <v>Ocean/imgNim01122</v>
      </c>
    </row>
    <row r="25" spans="1:3">
      <c r="A25" t="s">
        <v>1071</v>
      </c>
      <c r="B25" t="s">
        <v>1047</v>
      </c>
      <c r="C25" t="str">
        <f t="shared" si="0"/>
        <v>Ocean/imgNim01131</v>
      </c>
    </row>
    <row r="26" spans="1:3">
      <c r="A26" t="s">
        <v>1072</v>
      </c>
      <c r="B26" t="s">
        <v>1047</v>
      </c>
      <c r="C26" t="str">
        <f t="shared" si="0"/>
        <v>Ocean/imgNim01132</v>
      </c>
    </row>
    <row r="27" spans="1:3">
      <c r="A27" t="s">
        <v>1073</v>
      </c>
      <c r="B27" t="s">
        <v>1047</v>
      </c>
      <c r="C27" t="str">
        <f t="shared" si="0"/>
        <v>Ocean/imgNim01141</v>
      </c>
    </row>
    <row r="28" spans="1:3">
      <c r="A28" t="s">
        <v>1074</v>
      </c>
      <c r="B28" t="s">
        <v>1047</v>
      </c>
      <c r="C28" t="str">
        <f t="shared" si="0"/>
        <v>Ocean/imgNim01142</v>
      </c>
    </row>
    <row r="29" spans="1:3">
      <c r="A29" t="s">
        <v>1075</v>
      </c>
      <c r="B29" t="s">
        <v>1047</v>
      </c>
      <c r="C29" t="str">
        <f t="shared" si="0"/>
        <v>Ocean/imgNim01151</v>
      </c>
    </row>
    <row r="30" spans="1:3">
      <c r="A30" t="s">
        <v>1076</v>
      </c>
      <c r="B30" t="s">
        <v>1047</v>
      </c>
      <c r="C30" t="str">
        <f t="shared" si="0"/>
        <v>Ocean/imgNim01152</v>
      </c>
    </row>
    <row r="31" spans="1:3">
      <c r="A31" t="s">
        <v>1077</v>
      </c>
      <c r="B31" t="s">
        <v>1047</v>
      </c>
      <c r="C31" t="str">
        <f t="shared" si="0"/>
        <v>Ocean/imgNim01161</v>
      </c>
    </row>
    <row r="32" spans="1:3">
      <c r="A32" t="s">
        <v>1078</v>
      </c>
      <c r="B32" t="s">
        <v>1047</v>
      </c>
      <c r="C32" t="str">
        <f t="shared" si="0"/>
        <v>Ocean/imgNim01162</v>
      </c>
    </row>
    <row r="33" spans="1:3">
      <c r="A33" t="s">
        <v>1079</v>
      </c>
      <c r="B33" t="s">
        <v>1047</v>
      </c>
      <c r="C33" t="str">
        <f t="shared" si="0"/>
        <v>Ocean/imgNim01171</v>
      </c>
    </row>
    <row r="34" spans="1:3">
      <c r="A34" t="s">
        <v>1080</v>
      </c>
      <c r="B34" t="s">
        <v>1047</v>
      </c>
      <c r="C34" t="str">
        <f t="shared" si="0"/>
        <v>Ocean/imgNim01172</v>
      </c>
    </row>
    <row r="35" spans="1:3">
      <c r="A35" t="s">
        <v>1081</v>
      </c>
      <c r="B35" t="s">
        <v>1047</v>
      </c>
      <c r="C35" t="str">
        <f t="shared" si="0"/>
        <v>Ocean/imgNim01181</v>
      </c>
    </row>
    <row r="36" spans="1:3">
      <c r="A36" t="s">
        <v>1082</v>
      </c>
      <c r="B36" t="s">
        <v>1047</v>
      </c>
      <c r="C36" t="str">
        <f t="shared" si="0"/>
        <v>Ocean/imgNim01182</v>
      </c>
    </row>
    <row r="37" spans="1:3">
      <c r="A37" t="s">
        <v>1083</v>
      </c>
      <c r="B37" t="s">
        <v>1047</v>
      </c>
      <c r="C37" t="str">
        <f t="shared" si="0"/>
        <v>Ocean/imgNim01191</v>
      </c>
    </row>
    <row r="38" spans="1:3">
      <c r="A38" t="s">
        <v>1084</v>
      </c>
      <c r="B38" t="s">
        <v>1047</v>
      </c>
      <c r="C38" t="str">
        <f t="shared" si="0"/>
        <v>Ocean/imgNim01192</v>
      </c>
    </row>
    <row r="39" spans="1:3">
      <c r="A39" t="s">
        <v>1085</v>
      </c>
      <c r="B39" t="s">
        <v>1047</v>
      </c>
      <c r="C39" t="str">
        <f t="shared" si="0"/>
        <v>Ocean/imgNim01201</v>
      </c>
    </row>
    <row r="40" spans="1:3">
      <c r="A40" t="s">
        <v>1086</v>
      </c>
      <c r="B40" t="s">
        <v>1047</v>
      </c>
      <c r="C40" t="str">
        <f t="shared" si="0"/>
        <v>Ocean/imgNim01202</v>
      </c>
    </row>
    <row r="41" spans="1:3">
      <c r="A41" t="s">
        <v>1087</v>
      </c>
      <c r="B41" t="s">
        <v>1047</v>
      </c>
      <c r="C41" t="str">
        <f t="shared" si="0"/>
        <v>Ocean/imgNim01211</v>
      </c>
    </row>
    <row r="42" spans="1:3">
      <c r="A42" t="s">
        <v>1088</v>
      </c>
      <c r="B42" t="s">
        <v>1047</v>
      </c>
      <c r="C42" t="str">
        <f t="shared" si="0"/>
        <v>Ocean/imgNim01212</v>
      </c>
    </row>
    <row r="43" spans="1:3">
      <c r="A43" t="s">
        <v>1089</v>
      </c>
      <c r="B43" t="s">
        <v>961</v>
      </c>
      <c r="C43" t="str">
        <f t="shared" si="0"/>
        <v>Forest/imgNim02011</v>
      </c>
    </row>
    <row r="44" spans="1:3">
      <c r="A44" t="s">
        <v>1090</v>
      </c>
      <c r="B44" t="s">
        <v>961</v>
      </c>
      <c r="C44" t="str">
        <f t="shared" si="0"/>
        <v>Forest/imgNim02012</v>
      </c>
    </row>
    <row r="45" spans="1:3">
      <c r="A45" t="s">
        <v>1091</v>
      </c>
      <c r="B45" t="s">
        <v>961</v>
      </c>
      <c r="C45" t="str">
        <f t="shared" si="0"/>
        <v>Forest/imgNim02021</v>
      </c>
    </row>
    <row r="46" spans="1:3">
      <c r="A46" t="s">
        <v>1092</v>
      </c>
      <c r="B46" t="s">
        <v>961</v>
      </c>
      <c r="C46" t="str">
        <f t="shared" si="0"/>
        <v>Forest/imgNim02022</v>
      </c>
    </row>
    <row r="47" spans="1:3">
      <c r="A47" t="s">
        <v>1093</v>
      </c>
      <c r="B47" t="s">
        <v>961</v>
      </c>
      <c r="C47" t="str">
        <f t="shared" si="0"/>
        <v>Forest/imgNim02031</v>
      </c>
    </row>
    <row r="48" spans="1:3">
      <c r="A48" t="s">
        <v>1094</v>
      </c>
      <c r="B48" t="s">
        <v>961</v>
      </c>
      <c r="C48" t="str">
        <f t="shared" si="0"/>
        <v>Forest/imgNim02032</v>
      </c>
    </row>
    <row r="49" spans="1:3">
      <c r="A49" t="s">
        <v>1095</v>
      </c>
      <c r="B49" t="s">
        <v>961</v>
      </c>
      <c r="C49" t="str">
        <f t="shared" si="0"/>
        <v>Forest/imgNim02041</v>
      </c>
    </row>
    <row r="50" spans="1:3">
      <c r="A50" t="s">
        <v>1096</v>
      </c>
      <c r="B50" t="s">
        <v>961</v>
      </c>
      <c r="C50" t="str">
        <f t="shared" si="0"/>
        <v>Forest/imgNim02042</v>
      </c>
    </row>
    <row r="51" spans="1:3">
      <c r="A51" t="s">
        <v>1097</v>
      </c>
      <c r="B51" t="s">
        <v>961</v>
      </c>
      <c r="C51" t="str">
        <f t="shared" si="0"/>
        <v>Forest/imgNim02051</v>
      </c>
    </row>
    <row r="52" spans="1:3">
      <c r="A52" t="s">
        <v>1098</v>
      </c>
      <c r="B52" t="s">
        <v>961</v>
      </c>
      <c r="C52" t="str">
        <f t="shared" si="0"/>
        <v>Forest/imgNim02052</v>
      </c>
    </row>
    <row r="53" spans="1:3">
      <c r="A53" t="s">
        <v>1099</v>
      </c>
      <c r="B53" t="s">
        <v>961</v>
      </c>
      <c r="C53" t="str">
        <f t="shared" si="0"/>
        <v>Forest/imgNim02061</v>
      </c>
    </row>
    <row r="54" spans="1:3">
      <c r="A54" t="s">
        <v>1100</v>
      </c>
      <c r="B54" t="s">
        <v>961</v>
      </c>
      <c r="C54" t="str">
        <f t="shared" si="0"/>
        <v>Forest/imgNim02062</v>
      </c>
    </row>
    <row r="55" spans="1:3">
      <c r="A55" t="s">
        <v>1101</v>
      </c>
      <c r="B55" t="s">
        <v>961</v>
      </c>
      <c r="C55" t="str">
        <f t="shared" si="0"/>
        <v>Forest/imgNim02071</v>
      </c>
    </row>
    <row r="56" spans="1:3">
      <c r="A56" t="s">
        <v>1102</v>
      </c>
      <c r="B56" t="s">
        <v>961</v>
      </c>
      <c r="C56" t="str">
        <f t="shared" si="0"/>
        <v>Forest/imgNim02072</v>
      </c>
    </row>
    <row r="57" spans="1:3">
      <c r="A57" t="s">
        <v>1103</v>
      </c>
      <c r="B57" t="s">
        <v>961</v>
      </c>
      <c r="C57" t="str">
        <f t="shared" si="0"/>
        <v>Forest/imgNim02081</v>
      </c>
    </row>
    <row r="58" spans="1:3">
      <c r="A58" t="s">
        <v>1104</v>
      </c>
      <c r="B58" t="s">
        <v>961</v>
      </c>
      <c r="C58" t="str">
        <f t="shared" si="0"/>
        <v>Forest/imgNim02082</v>
      </c>
    </row>
    <row r="59" spans="1:3">
      <c r="A59" t="s">
        <v>1105</v>
      </c>
      <c r="B59" t="s">
        <v>961</v>
      </c>
      <c r="C59" t="str">
        <f t="shared" si="0"/>
        <v>Forest/imgNim02091</v>
      </c>
    </row>
    <row r="60" spans="1:3">
      <c r="A60" t="s">
        <v>1106</v>
      </c>
      <c r="B60" t="s">
        <v>961</v>
      </c>
      <c r="C60" t="str">
        <f t="shared" si="0"/>
        <v>Forest/imgNim02092</v>
      </c>
    </row>
    <row r="61" spans="1:3">
      <c r="A61" t="s">
        <v>1107</v>
      </c>
      <c r="B61" t="s">
        <v>961</v>
      </c>
      <c r="C61" t="str">
        <f t="shared" si="0"/>
        <v>Forest/imgNim02101</v>
      </c>
    </row>
    <row r="62" spans="1:3">
      <c r="A62" t="s">
        <v>1108</v>
      </c>
      <c r="B62" t="s">
        <v>961</v>
      </c>
      <c r="C62" t="str">
        <f t="shared" si="0"/>
        <v>Forest/imgNim02102</v>
      </c>
    </row>
    <row r="63" spans="1:3">
      <c r="A63" t="s">
        <v>1109</v>
      </c>
      <c r="B63" t="s">
        <v>961</v>
      </c>
      <c r="C63" t="str">
        <f t="shared" si="0"/>
        <v>Forest/imgNim02111</v>
      </c>
    </row>
    <row r="64" spans="1:3">
      <c r="A64" t="s">
        <v>1110</v>
      </c>
      <c r="B64" t="s">
        <v>961</v>
      </c>
      <c r="C64" t="str">
        <f t="shared" si="0"/>
        <v>Forest/imgNim02112</v>
      </c>
    </row>
    <row r="65" spans="1:3">
      <c r="A65" t="s">
        <v>1111</v>
      </c>
      <c r="B65" t="s">
        <v>961</v>
      </c>
      <c r="C65" t="str">
        <f t="shared" si="0"/>
        <v>Forest/imgNim02121</v>
      </c>
    </row>
    <row r="66" spans="1:3">
      <c r="A66" t="s">
        <v>1112</v>
      </c>
      <c r="B66" t="s">
        <v>961</v>
      </c>
      <c r="C66" t="str">
        <f t="shared" ref="C66:C126" si="1">B66&amp;"/"&amp;A66</f>
        <v>Forest/imgNim02122</v>
      </c>
    </row>
    <row r="67" spans="1:3">
      <c r="A67" t="s">
        <v>1113</v>
      </c>
      <c r="B67" t="s">
        <v>961</v>
      </c>
      <c r="C67" t="str">
        <f t="shared" si="1"/>
        <v>Forest/imgNim02131</v>
      </c>
    </row>
    <row r="68" spans="1:3">
      <c r="A68" t="s">
        <v>1114</v>
      </c>
      <c r="B68" t="s">
        <v>961</v>
      </c>
      <c r="C68" t="str">
        <f t="shared" si="1"/>
        <v>Forest/imgNim02132</v>
      </c>
    </row>
    <row r="69" spans="1:3">
      <c r="A69" t="s">
        <v>1115</v>
      </c>
      <c r="B69" t="s">
        <v>961</v>
      </c>
      <c r="C69" t="str">
        <f t="shared" si="1"/>
        <v>Forest/imgNim02141</v>
      </c>
    </row>
    <row r="70" spans="1:3">
      <c r="A70" t="s">
        <v>1116</v>
      </c>
      <c r="B70" t="s">
        <v>961</v>
      </c>
      <c r="C70" t="str">
        <f t="shared" si="1"/>
        <v>Forest/imgNim02142</v>
      </c>
    </row>
    <row r="71" spans="1:3">
      <c r="A71" t="s">
        <v>1117</v>
      </c>
      <c r="B71" t="s">
        <v>961</v>
      </c>
      <c r="C71" t="str">
        <f t="shared" si="1"/>
        <v>Forest/imgNim02151</v>
      </c>
    </row>
    <row r="72" spans="1:3">
      <c r="A72" t="s">
        <v>1118</v>
      </c>
      <c r="B72" t="s">
        <v>961</v>
      </c>
      <c r="C72" t="str">
        <f t="shared" si="1"/>
        <v>Forest/imgNim02152</v>
      </c>
    </row>
    <row r="73" spans="1:3">
      <c r="A73" t="s">
        <v>1119</v>
      </c>
      <c r="B73" t="s">
        <v>961</v>
      </c>
      <c r="C73" t="str">
        <f t="shared" si="1"/>
        <v>Forest/imgNim02161</v>
      </c>
    </row>
    <row r="74" spans="1:3">
      <c r="A74" t="s">
        <v>1120</v>
      </c>
      <c r="B74" t="s">
        <v>961</v>
      </c>
      <c r="C74" t="str">
        <f t="shared" si="1"/>
        <v>Forest/imgNim02162</v>
      </c>
    </row>
    <row r="75" spans="1:3">
      <c r="A75" t="s">
        <v>1121</v>
      </c>
      <c r="B75" t="s">
        <v>961</v>
      </c>
      <c r="C75" t="str">
        <f t="shared" si="1"/>
        <v>Forest/imgNim02171</v>
      </c>
    </row>
    <row r="76" spans="1:3">
      <c r="A76" t="s">
        <v>1122</v>
      </c>
      <c r="B76" t="s">
        <v>961</v>
      </c>
      <c r="C76" t="str">
        <f t="shared" si="1"/>
        <v>Forest/imgNim02172</v>
      </c>
    </row>
    <row r="77" spans="1:3">
      <c r="A77" t="s">
        <v>1123</v>
      </c>
      <c r="B77" t="s">
        <v>961</v>
      </c>
      <c r="C77" t="str">
        <f t="shared" si="1"/>
        <v>Forest/imgNim02181</v>
      </c>
    </row>
    <row r="78" spans="1:3">
      <c r="A78" t="s">
        <v>1124</v>
      </c>
      <c r="B78" t="s">
        <v>961</v>
      </c>
      <c r="C78" t="str">
        <f t="shared" si="1"/>
        <v>Forest/imgNim02182</v>
      </c>
    </row>
    <row r="79" spans="1:3">
      <c r="A79" t="s">
        <v>1125</v>
      </c>
      <c r="B79" t="s">
        <v>961</v>
      </c>
      <c r="C79" t="str">
        <f t="shared" si="1"/>
        <v>Forest/imgNim02191</v>
      </c>
    </row>
    <row r="80" spans="1:3">
      <c r="A80" t="s">
        <v>1126</v>
      </c>
      <c r="B80" t="s">
        <v>961</v>
      </c>
      <c r="C80" t="str">
        <f t="shared" si="1"/>
        <v>Forest/imgNim02192</v>
      </c>
    </row>
    <row r="81" spans="1:3">
      <c r="A81" t="s">
        <v>1127</v>
      </c>
      <c r="B81" t="s">
        <v>961</v>
      </c>
      <c r="C81" t="str">
        <f t="shared" si="1"/>
        <v>Forest/imgNim02201</v>
      </c>
    </row>
    <row r="82" spans="1:3">
      <c r="A82" t="s">
        <v>1128</v>
      </c>
      <c r="B82" t="s">
        <v>961</v>
      </c>
      <c r="C82" t="str">
        <f t="shared" si="1"/>
        <v>Forest/imgNim02202</v>
      </c>
    </row>
    <row r="83" spans="1:3">
      <c r="A83" t="s">
        <v>1129</v>
      </c>
      <c r="B83" t="s">
        <v>961</v>
      </c>
      <c r="C83" t="str">
        <f t="shared" si="1"/>
        <v>Forest/imgNim02211</v>
      </c>
    </row>
    <row r="84" spans="1:3">
      <c r="A84" t="s">
        <v>1130</v>
      </c>
      <c r="B84" t="s">
        <v>961</v>
      </c>
      <c r="C84" t="str">
        <f t="shared" si="1"/>
        <v>Forest/imgNim02212</v>
      </c>
    </row>
    <row r="85" spans="1:3">
      <c r="A85" t="s">
        <v>1131</v>
      </c>
      <c r="B85" t="s">
        <v>1004</v>
      </c>
      <c r="C85" t="str">
        <f t="shared" si="1"/>
        <v>Desert/imgNim03011</v>
      </c>
    </row>
    <row r="86" spans="1:3">
      <c r="A86" t="s">
        <v>1132</v>
      </c>
      <c r="B86" t="s">
        <v>1004</v>
      </c>
      <c r="C86" t="str">
        <f t="shared" si="1"/>
        <v>Desert/imgNim03012</v>
      </c>
    </row>
    <row r="87" spans="1:3">
      <c r="A87" t="s">
        <v>1133</v>
      </c>
      <c r="B87" t="s">
        <v>1004</v>
      </c>
      <c r="C87" t="str">
        <f t="shared" si="1"/>
        <v>Desert/imgNim03021</v>
      </c>
    </row>
    <row r="88" spans="1:3">
      <c r="A88" t="s">
        <v>1134</v>
      </c>
      <c r="B88" t="s">
        <v>1004</v>
      </c>
      <c r="C88" t="str">
        <f t="shared" si="1"/>
        <v>Desert/imgNim03022</v>
      </c>
    </row>
    <row r="89" spans="1:3">
      <c r="A89" t="s">
        <v>1135</v>
      </c>
      <c r="B89" t="s">
        <v>1004</v>
      </c>
      <c r="C89" t="str">
        <f t="shared" si="1"/>
        <v>Desert/imgNim03031</v>
      </c>
    </row>
    <row r="90" spans="1:3">
      <c r="A90" t="s">
        <v>1136</v>
      </c>
      <c r="B90" t="s">
        <v>1004</v>
      </c>
      <c r="C90" t="str">
        <f t="shared" si="1"/>
        <v>Desert/imgNim03032</v>
      </c>
    </row>
    <row r="91" spans="1:3">
      <c r="A91" t="s">
        <v>1137</v>
      </c>
      <c r="B91" t="s">
        <v>1004</v>
      </c>
      <c r="C91" t="str">
        <f t="shared" si="1"/>
        <v>Desert/imgNim03041</v>
      </c>
    </row>
    <row r="92" spans="1:3">
      <c r="A92" t="s">
        <v>1138</v>
      </c>
      <c r="B92" t="s">
        <v>1004</v>
      </c>
      <c r="C92" t="str">
        <f t="shared" si="1"/>
        <v>Desert/imgNim03042</v>
      </c>
    </row>
    <row r="93" spans="1:3">
      <c r="A93" t="s">
        <v>1139</v>
      </c>
      <c r="B93" t="s">
        <v>1004</v>
      </c>
      <c r="C93" t="str">
        <f t="shared" si="1"/>
        <v>Desert/imgNim03051</v>
      </c>
    </row>
    <row r="94" spans="1:3">
      <c r="A94" t="s">
        <v>1140</v>
      </c>
      <c r="B94" t="s">
        <v>1004</v>
      </c>
      <c r="C94" t="str">
        <f t="shared" si="1"/>
        <v>Desert/imgNim03052</v>
      </c>
    </row>
    <row r="95" spans="1:3">
      <c r="A95" t="s">
        <v>1141</v>
      </c>
      <c r="B95" t="s">
        <v>1004</v>
      </c>
      <c r="C95" t="str">
        <f t="shared" si="1"/>
        <v>Desert/imgNim03061</v>
      </c>
    </row>
    <row r="96" spans="1:3">
      <c r="A96" t="s">
        <v>1142</v>
      </c>
      <c r="B96" t="s">
        <v>1004</v>
      </c>
      <c r="C96" t="str">
        <f t="shared" si="1"/>
        <v>Desert/imgNim03062</v>
      </c>
    </row>
    <row r="97" spans="1:3">
      <c r="A97" t="s">
        <v>1143</v>
      </c>
      <c r="B97" t="s">
        <v>1004</v>
      </c>
      <c r="C97" t="str">
        <f t="shared" si="1"/>
        <v>Desert/imgNim03071</v>
      </c>
    </row>
    <row r="98" spans="1:3">
      <c r="A98" t="s">
        <v>1144</v>
      </c>
      <c r="B98" t="s">
        <v>1004</v>
      </c>
      <c r="C98" t="str">
        <f t="shared" si="1"/>
        <v>Desert/imgNim03072</v>
      </c>
    </row>
    <row r="99" spans="1:3">
      <c r="A99" t="s">
        <v>1145</v>
      </c>
      <c r="B99" t="s">
        <v>1004</v>
      </c>
      <c r="C99" t="str">
        <f t="shared" si="1"/>
        <v>Desert/imgNim03081</v>
      </c>
    </row>
    <row r="100" spans="1:3">
      <c r="A100" t="s">
        <v>1146</v>
      </c>
      <c r="B100" t="s">
        <v>1004</v>
      </c>
      <c r="C100" t="str">
        <f t="shared" si="1"/>
        <v>Desert/imgNim03082</v>
      </c>
    </row>
    <row r="101" spans="1:3">
      <c r="A101" t="s">
        <v>1147</v>
      </c>
      <c r="B101" t="s">
        <v>1004</v>
      </c>
      <c r="C101" t="str">
        <f t="shared" si="1"/>
        <v>Desert/imgNim03091</v>
      </c>
    </row>
    <row r="102" spans="1:3">
      <c r="A102" t="s">
        <v>1148</v>
      </c>
      <c r="B102" t="s">
        <v>1004</v>
      </c>
      <c r="C102" t="str">
        <f t="shared" si="1"/>
        <v>Desert/imgNim03092</v>
      </c>
    </row>
    <row r="103" spans="1:3">
      <c r="A103" t="s">
        <v>1149</v>
      </c>
      <c r="B103" t="s">
        <v>1004</v>
      </c>
      <c r="C103" t="str">
        <f t="shared" si="1"/>
        <v>Desert/imgNim03101</v>
      </c>
    </row>
    <row r="104" spans="1:3">
      <c r="A104" t="s">
        <v>1150</v>
      </c>
      <c r="B104" t="s">
        <v>1004</v>
      </c>
      <c r="C104" t="str">
        <f t="shared" si="1"/>
        <v>Desert/imgNim03102</v>
      </c>
    </row>
    <row r="105" spans="1:3">
      <c r="A105" t="s">
        <v>1151</v>
      </c>
      <c r="B105" t="s">
        <v>1004</v>
      </c>
      <c r="C105" t="str">
        <f t="shared" si="1"/>
        <v>Desert/imgNim03111</v>
      </c>
    </row>
    <row r="106" spans="1:3">
      <c r="A106" t="s">
        <v>1152</v>
      </c>
      <c r="B106" t="s">
        <v>1004</v>
      </c>
      <c r="C106" t="str">
        <f t="shared" si="1"/>
        <v>Desert/imgNim03112</v>
      </c>
    </row>
    <row r="107" spans="1:3">
      <c r="A107" t="s">
        <v>1153</v>
      </c>
      <c r="B107" t="s">
        <v>1004</v>
      </c>
      <c r="C107" t="str">
        <f t="shared" si="1"/>
        <v>Desert/imgNim03121</v>
      </c>
    </row>
    <row r="108" spans="1:3">
      <c r="A108" t="s">
        <v>1154</v>
      </c>
      <c r="B108" t="s">
        <v>1004</v>
      </c>
      <c r="C108" t="str">
        <f t="shared" si="1"/>
        <v>Desert/imgNim03122</v>
      </c>
    </row>
    <row r="109" spans="1:3">
      <c r="A109" t="s">
        <v>1155</v>
      </c>
      <c r="B109" t="s">
        <v>1004</v>
      </c>
      <c r="C109" t="str">
        <f t="shared" si="1"/>
        <v>Desert/imgNim03131</v>
      </c>
    </row>
    <row r="110" spans="1:3">
      <c r="A110" t="s">
        <v>1156</v>
      </c>
      <c r="B110" t="s">
        <v>1004</v>
      </c>
      <c r="C110" t="str">
        <f t="shared" si="1"/>
        <v>Desert/imgNim03132</v>
      </c>
    </row>
    <row r="111" spans="1:3">
      <c r="A111" t="s">
        <v>1157</v>
      </c>
      <c r="B111" t="s">
        <v>1004</v>
      </c>
      <c r="C111" t="str">
        <f t="shared" si="1"/>
        <v>Desert/imgNim03141</v>
      </c>
    </row>
    <row r="112" spans="1:3">
      <c r="A112" t="s">
        <v>1158</v>
      </c>
      <c r="B112" t="s">
        <v>1004</v>
      </c>
      <c r="C112" t="str">
        <f t="shared" si="1"/>
        <v>Desert/imgNim03142</v>
      </c>
    </row>
    <row r="113" spans="1:3">
      <c r="A113" t="s">
        <v>1159</v>
      </c>
      <c r="B113" t="s">
        <v>1004</v>
      </c>
      <c r="C113" t="str">
        <f t="shared" si="1"/>
        <v>Desert/imgNim03151</v>
      </c>
    </row>
    <row r="114" spans="1:3">
      <c r="A114" t="s">
        <v>1160</v>
      </c>
      <c r="B114" t="s">
        <v>1004</v>
      </c>
      <c r="C114" t="str">
        <f t="shared" si="1"/>
        <v>Desert/imgNim03152</v>
      </c>
    </row>
    <row r="115" spans="1:3">
      <c r="A115" t="s">
        <v>1161</v>
      </c>
      <c r="B115" t="s">
        <v>1004</v>
      </c>
      <c r="C115" t="str">
        <f t="shared" si="1"/>
        <v>Desert/imgNim03161</v>
      </c>
    </row>
    <row r="116" spans="1:3">
      <c r="A116" t="s">
        <v>1162</v>
      </c>
      <c r="B116" t="s">
        <v>1004</v>
      </c>
      <c r="C116" t="str">
        <f t="shared" si="1"/>
        <v>Desert/imgNim03162</v>
      </c>
    </row>
    <row r="117" spans="1:3">
      <c r="A117" t="s">
        <v>1163</v>
      </c>
      <c r="B117" t="s">
        <v>1004</v>
      </c>
      <c r="C117" t="str">
        <f t="shared" si="1"/>
        <v>Desert/imgNim03171</v>
      </c>
    </row>
    <row r="118" spans="1:3">
      <c r="A118" t="s">
        <v>1164</v>
      </c>
      <c r="B118" t="s">
        <v>1004</v>
      </c>
      <c r="C118" t="str">
        <f t="shared" si="1"/>
        <v>Desert/imgNim03172</v>
      </c>
    </row>
    <row r="119" spans="1:3">
      <c r="A119" t="s">
        <v>1165</v>
      </c>
      <c r="B119" t="s">
        <v>1004</v>
      </c>
      <c r="C119" t="str">
        <f t="shared" si="1"/>
        <v>Desert/imgNim03181</v>
      </c>
    </row>
    <row r="120" spans="1:3">
      <c r="A120" t="s">
        <v>1166</v>
      </c>
      <c r="B120" t="s">
        <v>1004</v>
      </c>
      <c r="C120" t="str">
        <f t="shared" si="1"/>
        <v>Desert/imgNim03182</v>
      </c>
    </row>
    <row r="121" spans="1:3">
      <c r="A121" t="s">
        <v>1167</v>
      </c>
      <c r="B121" t="s">
        <v>1004</v>
      </c>
      <c r="C121" t="str">
        <f t="shared" si="1"/>
        <v>Desert/imgNim03191</v>
      </c>
    </row>
    <row r="122" spans="1:3">
      <c r="A122" t="s">
        <v>1168</v>
      </c>
      <c r="B122" t="s">
        <v>1004</v>
      </c>
      <c r="C122" t="str">
        <f t="shared" si="1"/>
        <v>Desert/imgNim03192</v>
      </c>
    </row>
    <row r="123" spans="1:3">
      <c r="A123" t="s">
        <v>1169</v>
      </c>
      <c r="B123" t="s">
        <v>1004</v>
      </c>
      <c r="C123" t="str">
        <f t="shared" si="1"/>
        <v>Desert/imgNim03201</v>
      </c>
    </row>
    <row r="124" spans="1:3">
      <c r="A124" t="s">
        <v>1170</v>
      </c>
      <c r="B124" t="s">
        <v>1004</v>
      </c>
      <c r="C124" t="str">
        <f t="shared" si="1"/>
        <v>Desert/imgNim03202</v>
      </c>
    </row>
    <row r="125" spans="1:3">
      <c r="A125" t="s">
        <v>1171</v>
      </c>
      <c r="B125" t="s">
        <v>1004</v>
      </c>
      <c r="C125" t="str">
        <f t="shared" si="1"/>
        <v>Desert/imgNim03211</v>
      </c>
    </row>
    <row r="126" spans="1:3">
      <c r="A126" t="s">
        <v>1172</v>
      </c>
      <c r="B126" t="s">
        <v>1004</v>
      </c>
      <c r="C126" t="str">
        <f t="shared" si="1"/>
        <v>Desert/imgNim03212</v>
      </c>
    </row>
  </sheetData>
  <phoneticPr fontId="16" type="noConversion"/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7" enableFormatConditionsCalculation="0"/>
  <dimension ref="A1:C42"/>
  <sheetViews>
    <sheetView workbookViewId="0"/>
  </sheetViews>
  <sheetFormatPr defaultColWidth="8.875" defaultRowHeight="13.5"/>
  <cols>
    <col min="1" max="1" width="35.625" customWidth="1"/>
    <col min="2" max="2" width="43.625" customWidth="1"/>
    <col min="3" max="3" width="35.125" customWidth="1"/>
  </cols>
  <sheetData>
    <row r="1" spans="1:3">
      <c r="A1" t="s">
        <v>1173</v>
      </c>
      <c r="C1" t="str">
        <f>IF(A1&lt;&gt;"",A1,B1)</f>
        <v>nim_01_01_SkeletonData.asset</v>
      </c>
    </row>
    <row r="2" spans="1:3">
      <c r="B2" t="s">
        <v>1173</v>
      </c>
      <c r="C2" t="str">
        <f t="shared" ref="C2:C42" si="0">IF(A2&lt;&gt;"",A2,B2)</f>
        <v>nim_01_01_SkeletonData.asset</v>
      </c>
    </row>
    <row r="3" spans="1:3">
      <c r="A3" t="s">
        <v>1174</v>
      </c>
      <c r="C3" t="str">
        <f t="shared" si="0"/>
        <v>nim_01_02_SkeletonData.asset</v>
      </c>
    </row>
    <row r="4" spans="1:3">
      <c r="B4" t="s">
        <v>1174</v>
      </c>
      <c r="C4" t="str">
        <f t="shared" si="0"/>
        <v>nim_01_02_SkeletonData.asset</v>
      </c>
    </row>
    <row r="5" spans="1:3">
      <c r="A5" t="s">
        <v>1175</v>
      </c>
      <c r="C5" t="str">
        <f t="shared" si="0"/>
        <v>nim_01_03_SkeletonData.asset</v>
      </c>
    </row>
    <row r="6" spans="1:3">
      <c r="B6" t="s">
        <v>1175</v>
      </c>
      <c r="C6" t="str">
        <f t="shared" si="0"/>
        <v>nim_01_03_SkeletonData.asset</v>
      </c>
    </row>
    <row r="7" spans="1:3">
      <c r="A7" t="s">
        <v>1176</v>
      </c>
      <c r="C7" t="str">
        <f t="shared" si="0"/>
        <v>nim_01_04_SkeletonData.asset</v>
      </c>
    </row>
    <row r="8" spans="1:3">
      <c r="B8" t="s">
        <v>1176</v>
      </c>
      <c r="C8" t="str">
        <f t="shared" si="0"/>
        <v>nim_01_04_SkeletonData.asset</v>
      </c>
    </row>
    <row r="9" spans="1:3">
      <c r="A9" t="s">
        <v>1177</v>
      </c>
      <c r="C9" t="str">
        <f t="shared" si="0"/>
        <v>nim_01_05_SkeletonData.asset</v>
      </c>
    </row>
    <row r="10" spans="1:3">
      <c r="B10" t="s">
        <v>1177</v>
      </c>
      <c r="C10" t="str">
        <f t="shared" si="0"/>
        <v>nim_01_05_SkeletonData.asset</v>
      </c>
    </row>
    <row r="11" spans="1:3">
      <c r="A11" t="s">
        <v>1178</v>
      </c>
      <c r="C11" t="str">
        <f t="shared" si="0"/>
        <v>nim_01_06_SkeletonData.asset</v>
      </c>
    </row>
    <row r="12" spans="1:3">
      <c r="B12" t="s">
        <v>1178</v>
      </c>
      <c r="C12" t="str">
        <f t="shared" si="0"/>
        <v>nim_01_06_SkeletonData.asset</v>
      </c>
    </row>
    <row r="13" spans="1:3">
      <c r="A13" t="s">
        <v>1179</v>
      </c>
      <c r="C13" t="str">
        <f t="shared" si="0"/>
        <v>nim_01_07_SkeletonData.asset</v>
      </c>
    </row>
    <row r="14" spans="1:3">
      <c r="B14" t="s">
        <v>1179</v>
      </c>
      <c r="C14" t="str">
        <f t="shared" si="0"/>
        <v>nim_01_07_SkeletonData.asset</v>
      </c>
    </row>
    <row r="15" spans="1:3">
      <c r="A15" t="s">
        <v>1180</v>
      </c>
      <c r="C15" t="str">
        <f t="shared" si="0"/>
        <v>nim_01_08_SkeletonData.asset</v>
      </c>
    </row>
    <row r="16" spans="1:3">
      <c r="B16" t="s">
        <v>1180</v>
      </c>
      <c r="C16" t="str">
        <f t="shared" si="0"/>
        <v>nim_01_08_SkeletonData.asset</v>
      </c>
    </row>
    <row r="17" spans="1:3">
      <c r="A17" t="s">
        <v>1181</v>
      </c>
      <c r="C17" t="str">
        <f t="shared" si="0"/>
        <v>nim_01_09_SkeletonData.asset</v>
      </c>
    </row>
    <row r="18" spans="1:3">
      <c r="B18" t="s">
        <v>1181</v>
      </c>
      <c r="C18" t="str">
        <f t="shared" si="0"/>
        <v>nim_01_09_SkeletonData.asset</v>
      </c>
    </row>
    <row r="19" spans="1:3">
      <c r="A19" t="s">
        <v>1182</v>
      </c>
      <c r="C19" t="str">
        <f t="shared" si="0"/>
        <v>nim_01_10_SkeletonData.asset</v>
      </c>
    </row>
    <row r="20" spans="1:3">
      <c r="B20" t="s">
        <v>1182</v>
      </c>
      <c r="C20" t="str">
        <f t="shared" si="0"/>
        <v>nim_01_10_SkeletonData.asset</v>
      </c>
    </row>
    <row r="21" spans="1:3">
      <c r="A21" t="s">
        <v>1183</v>
      </c>
      <c r="C21" t="str">
        <f t="shared" si="0"/>
        <v>nim_01_11_SkeletonData.asset</v>
      </c>
    </row>
    <row r="22" spans="1:3">
      <c r="B22" t="s">
        <v>1183</v>
      </c>
      <c r="C22" t="str">
        <f t="shared" si="0"/>
        <v>nim_01_11_SkeletonData.asset</v>
      </c>
    </row>
    <row r="23" spans="1:3">
      <c r="A23" t="s">
        <v>1184</v>
      </c>
      <c r="C23" t="str">
        <f t="shared" si="0"/>
        <v>nim_01_12_SkeletonData.asset</v>
      </c>
    </row>
    <row r="24" spans="1:3">
      <c r="B24" t="s">
        <v>1184</v>
      </c>
      <c r="C24" t="str">
        <f t="shared" si="0"/>
        <v>nim_01_12_SkeletonData.asset</v>
      </c>
    </row>
    <row r="25" spans="1:3">
      <c r="A25" t="s">
        <v>1185</v>
      </c>
      <c r="C25" t="str">
        <f t="shared" si="0"/>
        <v>nim_01_13_SkeletonData.asset</v>
      </c>
    </row>
    <row r="26" spans="1:3">
      <c r="B26" t="s">
        <v>1185</v>
      </c>
      <c r="C26" t="str">
        <f t="shared" si="0"/>
        <v>nim_01_13_SkeletonData.asset</v>
      </c>
    </row>
    <row r="27" spans="1:3">
      <c r="A27" t="s">
        <v>1186</v>
      </c>
      <c r="C27" t="str">
        <f t="shared" si="0"/>
        <v>nim_01_14_SkeletonData.asset</v>
      </c>
    </row>
    <row r="28" spans="1:3">
      <c r="B28" t="s">
        <v>1186</v>
      </c>
      <c r="C28" t="str">
        <f t="shared" si="0"/>
        <v>nim_01_14_SkeletonData.asset</v>
      </c>
    </row>
    <row r="29" spans="1:3">
      <c r="A29" t="s">
        <v>1187</v>
      </c>
      <c r="C29" t="str">
        <f t="shared" si="0"/>
        <v>nim_01_15_SkeletonData.asset</v>
      </c>
    </row>
    <row r="30" spans="1:3">
      <c r="B30" t="s">
        <v>1187</v>
      </c>
      <c r="C30" t="str">
        <f t="shared" si="0"/>
        <v>nim_01_15_SkeletonData.asset</v>
      </c>
    </row>
    <row r="31" spans="1:3">
      <c r="A31" t="s">
        <v>1188</v>
      </c>
      <c r="C31" t="str">
        <f t="shared" si="0"/>
        <v>nim_01_16_SkeletonData.asset</v>
      </c>
    </row>
    <row r="32" spans="1:3">
      <c r="B32" t="s">
        <v>1188</v>
      </c>
      <c r="C32" t="str">
        <f t="shared" si="0"/>
        <v>nim_01_16_SkeletonData.asset</v>
      </c>
    </row>
    <row r="33" spans="1:3">
      <c r="A33" t="s">
        <v>1189</v>
      </c>
      <c r="C33" t="str">
        <f t="shared" si="0"/>
        <v>Home_Nim_oceam brim17_SkeletonData.asset</v>
      </c>
    </row>
    <row r="34" spans="1:3">
      <c r="B34" t="s">
        <v>1189</v>
      </c>
      <c r="C34" t="str">
        <f t="shared" si="0"/>
        <v>Home_Nim_oceam brim17_SkeletonData.asset</v>
      </c>
    </row>
    <row r="35" spans="1:3">
      <c r="A35" t="s">
        <v>1190</v>
      </c>
      <c r="C35" t="str">
        <f t="shared" si="0"/>
        <v>nim_01_18_SkeletonData.asset</v>
      </c>
    </row>
    <row r="36" spans="1:3">
      <c r="B36" t="s">
        <v>1190</v>
      </c>
      <c r="C36" t="str">
        <f t="shared" si="0"/>
        <v>nim_01_18_SkeletonData.asset</v>
      </c>
    </row>
    <row r="37" spans="1:3">
      <c r="A37" t="s">
        <v>1191</v>
      </c>
      <c r="C37" t="str">
        <f t="shared" si="0"/>
        <v>nim_01_19_SkeletonData.asset</v>
      </c>
    </row>
    <row r="38" spans="1:3">
      <c r="B38" t="s">
        <v>1191</v>
      </c>
      <c r="C38" t="str">
        <f t="shared" si="0"/>
        <v>nim_01_19_SkeletonData.asset</v>
      </c>
    </row>
    <row r="39" spans="1:3">
      <c r="A39" t="s">
        <v>1192</v>
      </c>
      <c r="C39" t="str">
        <f t="shared" si="0"/>
        <v>nim_01_20_SkeletonData.asset</v>
      </c>
    </row>
    <row r="40" spans="1:3">
      <c r="B40" t="s">
        <v>1192</v>
      </c>
      <c r="C40" t="str">
        <f t="shared" si="0"/>
        <v>nim_01_20_SkeletonData.asset</v>
      </c>
    </row>
    <row r="41" spans="1:3">
      <c r="A41" t="s">
        <v>1193</v>
      </c>
      <c r="C41" t="str">
        <f t="shared" si="0"/>
        <v>nim_01_21_SkeletonData.asset</v>
      </c>
    </row>
    <row r="42" spans="1:3">
      <c r="B42" t="s">
        <v>1193</v>
      </c>
      <c r="C42" t="str">
        <f t="shared" si="0"/>
        <v>nim_01_21_SkeletonData.asset</v>
      </c>
    </row>
  </sheetData>
  <phoneticPr fontId="16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8" enableFormatConditionsCalculation="0"/>
  <dimension ref="A1:C42"/>
  <sheetViews>
    <sheetView workbookViewId="0"/>
  </sheetViews>
  <sheetFormatPr defaultColWidth="8.875" defaultRowHeight="13.5"/>
  <cols>
    <col min="1" max="1" width="35.625" customWidth="1"/>
    <col min="2" max="2" width="43.625" customWidth="1"/>
    <col min="3" max="3" width="35.125" customWidth="1"/>
  </cols>
  <sheetData>
    <row r="1" spans="1:3">
      <c r="A1" t="s">
        <v>1194</v>
      </c>
      <c r="C1" t="str">
        <f>IF(A1&lt;&gt;"",A1,B1)</f>
        <v>nim_02_01_SkeletonData.asset</v>
      </c>
    </row>
    <row r="2" spans="1:3">
      <c r="B2" t="s">
        <v>1194</v>
      </c>
      <c r="C2" t="str">
        <f t="shared" ref="C2:C42" si="0">IF(A2&lt;&gt;"",A2,B2)</f>
        <v>nim_02_01_SkeletonData.asset</v>
      </c>
    </row>
    <row r="3" spans="1:3">
      <c r="A3" t="s">
        <v>1195</v>
      </c>
      <c r="C3" t="str">
        <f t="shared" si="0"/>
        <v>nim_02_02_SkeletonData.asset</v>
      </c>
    </row>
    <row r="4" spans="1:3">
      <c r="B4" t="s">
        <v>1195</v>
      </c>
      <c r="C4" t="str">
        <f t="shared" si="0"/>
        <v>nim_02_02_SkeletonData.asset</v>
      </c>
    </row>
    <row r="5" spans="1:3">
      <c r="A5" t="s">
        <v>1196</v>
      </c>
      <c r="C5" t="str">
        <f t="shared" si="0"/>
        <v>nim_02_03_SkeletonData.asset</v>
      </c>
    </row>
    <row r="6" spans="1:3">
      <c r="B6" t="s">
        <v>1196</v>
      </c>
      <c r="C6" t="str">
        <f t="shared" si="0"/>
        <v>nim_02_03_SkeletonData.asset</v>
      </c>
    </row>
    <row r="7" spans="1:3">
      <c r="A7" t="s">
        <v>1197</v>
      </c>
      <c r="C7" t="str">
        <f t="shared" si="0"/>
        <v>nim_02_04_SkeletonData.asset</v>
      </c>
    </row>
    <row r="8" spans="1:3">
      <c r="B8" t="s">
        <v>1197</v>
      </c>
      <c r="C8" t="str">
        <f t="shared" si="0"/>
        <v>nim_02_04_SkeletonData.asset</v>
      </c>
    </row>
    <row r="9" spans="1:3">
      <c r="A9" t="s">
        <v>1198</v>
      </c>
      <c r="C9" t="str">
        <f t="shared" si="0"/>
        <v>nim_02_05_SkeletonData.asset</v>
      </c>
    </row>
    <row r="10" spans="1:3">
      <c r="B10" t="s">
        <v>1198</v>
      </c>
      <c r="C10" t="str">
        <f t="shared" si="0"/>
        <v>nim_02_05_SkeletonData.asset</v>
      </c>
    </row>
    <row r="11" spans="1:3">
      <c r="A11" t="s">
        <v>1199</v>
      </c>
      <c r="C11" t="str">
        <f t="shared" si="0"/>
        <v>nim_02_06_SkeletonData.asset</v>
      </c>
    </row>
    <row r="12" spans="1:3">
      <c r="B12" t="s">
        <v>1199</v>
      </c>
      <c r="C12" t="str">
        <f t="shared" si="0"/>
        <v>nim_02_06_SkeletonData.asset</v>
      </c>
    </row>
    <row r="13" spans="1:3">
      <c r="A13" t="s">
        <v>1200</v>
      </c>
      <c r="C13" t="str">
        <f t="shared" si="0"/>
        <v>nim_02_07_SkeletonData.asset</v>
      </c>
    </row>
    <row r="14" spans="1:3">
      <c r="B14" t="s">
        <v>1200</v>
      </c>
      <c r="C14" t="str">
        <f t="shared" si="0"/>
        <v>nim_02_07_SkeletonData.asset</v>
      </c>
    </row>
    <row r="15" spans="1:3">
      <c r="A15" t="s">
        <v>1201</v>
      </c>
      <c r="C15" t="str">
        <f t="shared" si="0"/>
        <v>nim_02_08_SkeletonData.asset</v>
      </c>
    </row>
    <row r="16" spans="1:3">
      <c r="B16" t="s">
        <v>1201</v>
      </c>
      <c r="C16" t="str">
        <f t="shared" si="0"/>
        <v>nim_02_08_SkeletonData.asset</v>
      </c>
    </row>
    <row r="17" spans="1:3">
      <c r="A17" t="s">
        <v>1202</v>
      </c>
      <c r="C17" t="str">
        <f t="shared" si="0"/>
        <v>nim_02_09_SkeletonData.asset</v>
      </c>
    </row>
    <row r="18" spans="1:3">
      <c r="B18" t="s">
        <v>1202</v>
      </c>
      <c r="C18" t="str">
        <f t="shared" si="0"/>
        <v>nim_02_09_SkeletonData.asset</v>
      </c>
    </row>
    <row r="19" spans="1:3">
      <c r="A19" t="s">
        <v>1203</v>
      </c>
      <c r="C19" t="str">
        <f t="shared" si="0"/>
        <v>nim_02_10_SkeletonData.asset</v>
      </c>
    </row>
    <row r="20" spans="1:3">
      <c r="B20" t="s">
        <v>1203</v>
      </c>
      <c r="C20" t="str">
        <f t="shared" si="0"/>
        <v>nim_02_10_SkeletonData.asset</v>
      </c>
    </row>
    <row r="21" spans="1:3">
      <c r="A21" t="s">
        <v>1204</v>
      </c>
      <c r="C21" t="str">
        <f t="shared" si="0"/>
        <v>nim_02_11_SkeletonData.asset</v>
      </c>
    </row>
    <row r="22" spans="1:3">
      <c r="B22" t="s">
        <v>1204</v>
      </c>
      <c r="C22" t="str">
        <f t="shared" si="0"/>
        <v>nim_02_11_SkeletonData.asset</v>
      </c>
    </row>
    <row r="23" spans="1:3">
      <c r="A23" t="s">
        <v>1205</v>
      </c>
      <c r="C23" t="str">
        <f t="shared" si="0"/>
        <v>nim_02_12_SkeletonData.asset</v>
      </c>
    </row>
    <row r="24" spans="1:3">
      <c r="B24" t="s">
        <v>1205</v>
      </c>
      <c r="C24" t="str">
        <f t="shared" si="0"/>
        <v>nim_02_12_SkeletonData.asset</v>
      </c>
    </row>
    <row r="25" spans="1:3">
      <c r="A25" t="s">
        <v>1206</v>
      </c>
      <c r="C25" t="str">
        <f t="shared" si="0"/>
        <v>nim_02_13_SkeletonData.asset</v>
      </c>
    </row>
    <row r="26" spans="1:3">
      <c r="B26" t="s">
        <v>1206</v>
      </c>
      <c r="C26" t="str">
        <f t="shared" si="0"/>
        <v>nim_02_13_SkeletonData.asset</v>
      </c>
    </row>
    <row r="27" spans="1:3">
      <c r="A27" t="s">
        <v>1207</v>
      </c>
      <c r="C27" t="str">
        <f t="shared" si="0"/>
        <v>nim_02_14_SkeletonData.asset</v>
      </c>
    </row>
    <row r="28" spans="1:3">
      <c r="B28" t="s">
        <v>1207</v>
      </c>
      <c r="C28" t="str">
        <f t="shared" si="0"/>
        <v>nim_02_14_SkeletonData.asset</v>
      </c>
    </row>
    <row r="29" spans="1:3">
      <c r="A29" t="s">
        <v>1208</v>
      </c>
      <c r="C29" t="str">
        <f t="shared" si="0"/>
        <v>nim_02_15_SkeletonData.asset</v>
      </c>
    </row>
    <row r="30" spans="1:3">
      <c r="B30" t="s">
        <v>1208</v>
      </c>
      <c r="C30" t="str">
        <f t="shared" si="0"/>
        <v>nim_02_15_SkeletonData.asset</v>
      </c>
    </row>
    <row r="31" spans="1:3">
      <c r="A31" t="s">
        <v>1209</v>
      </c>
      <c r="C31" t="str">
        <f t="shared" si="0"/>
        <v>nim_02_16_SkeletonData.asset</v>
      </c>
    </row>
    <row r="32" spans="1:3">
      <c r="B32" t="s">
        <v>1209</v>
      </c>
      <c r="C32" t="str">
        <f t="shared" si="0"/>
        <v>nim_02_16_SkeletonData.asset</v>
      </c>
    </row>
    <row r="33" spans="1:3">
      <c r="A33" t="s">
        <v>1210</v>
      </c>
      <c r="C33" t="str">
        <f t="shared" si="0"/>
        <v>nim_02_17_SkeletonData.asset</v>
      </c>
    </row>
    <row r="34" spans="1:3">
      <c r="B34" t="s">
        <v>1210</v>
      </c>
      <c r="C34" t="str">
        <f t="shared" si="0"/>
        <v>nim_02_17_SkeletonData.asset</v>
      </c>
    </row>
    <row r="35" spans="1:3">
      <c r="A35" t="s">
        <v>1211</v>
      </c>
      <c r="C35" t="str">
        <f t="shared" si="0"/>
        <v>nim_02_18_SkeletonData.asset</v>
      </c>
    </row>
    <row r="36" spans="1:3">
      <c r="B36" t="s">
        <v>1211</v>
      </c>
      <c r="C36" t="str">
        <f t="shared" si="0"/>
        <v>nim_02_18_SkeletonData.asset</v>
      </c>
    </row>
    <row r="37" spans="1:3">
      <c r="A37" t="s">
        <v>1212</v>
      </c>
      <c r="C37" t="str">
        <f t="shared" si="0"/>
        <v>nim_02_19_SkeletonData.asset</v>
      </c>
    </row>
    <row r="38" spans="1:3">
      <c r="B38" t="s">
        <v>1212</v>
      </c>
      <c r="C38" t="str">
        <f t="shared" si="0"/>
        <v>nim_02_19_SkeletonData.asset</v>
      </c>
    </row>
    <row r="39" spans="1:3">
      <c r="A39" t="s">
        <v>1213</v>
      </c>
      <c r="C39" t="str">
        <f t="shared" si="0"/>
        <v>nim_02_20_SkeletonData.asset</v>
      </c>
    </row>
    <row r="40" spans="1:3">
      <c r="B40" t="s">
        <v>1213</v>
      </c>
      <c r="C40" t="str">
        <f t="shared" si="0"/>
        <v>nim_02_20_SkeletonData.asset</v>
      </c>
    </row>
    <row r="41" spans="1:3">
      <c r="A41" t="s">
        <v>1214</v>
      </c>
      <c r="C41" t="str">
        <f t="shared" si="0"/>
        <v>nim_02_21_SkeletonData.asset</v>
      </c>
    </row>
    <row r="42" spans="1:3">
      <c r="B42" t="s">
        <v>1214</v>
      </c>
      <c r="C42" t="str">
        <f t="shared" si="0"/>
        <v>nim_02_21_SkeletonData.asset</v>
      </c>
    </row>
  </sheetData>
  <phoneticPr fontId="1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19</vt:i4>
      </vt:variant>
    </vt:vector>
  </HeadingPairs>
  <TitlesOfParts>
    <vt:vector size="19" baseType="lpstr">
      <vt:lpstr>Item</vt:lpstr>
      <vt:lpstr>ItemFood</vt:lpstr>
      <vt:lpstr>Plant</vt:lpstr>
      <vt:lpstr>Accessory</vt:lpstr>
      <vt:lpstr>Image</vt:lpstr>
      <vt:lpstr>Audio</vt:lpstr>
      <vt:lpstr>Preview</vt:lpstr>
      <vt:lpstr>Ocean</vt:lpstr>
      <vt:lpstr>Forest</vt:lpstr>
      <vt:lpstr>Desert</vt:lpstr>
      <vt:lpstr>Rock</vt:lpstr>
      <vt:lpstr>Level</vt:lpstr>
      <vt:lpstr>Mission</vt:lpstr>
      <vt:lpstr>TreasureBox</vt:lpstr>
      <vt:lpstr>Sound</vt:lpstr>
      <vt:lpstr>Award</vt:lpstr>
      <vt:lpstr>Module</vt:lpstr>
      <vt:lpstr>Expression</vt:lpstr>
      <vt:lpstr>GardenLevel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XiTongTianDi</cp:lastModifiedBy>
  <dcterms:created xsi:type="dcterms:W3CDTF">2015-06-05T18:19:00Z</dcterms:created>
  <dcterms:modified xsi:type="dcterms:W3CDTF">2020-12-01T11:11:37Z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