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65CEFC2D-C89A-4477-A1F2-7C28539E513D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Item" sheetId="15" r:id="rId1"/>
    <sheet name="ItemFood" sheetId="12" r:id="rId2"/>
    <sheet name="Image" sheetId="5" state="hidden" r:id="rId3"/>
    <sheet name="Audio" sheetId="6" state="hidden" r:id="rId4"/>
    <sheet name="Preview" sheetId="7" state="hidden" r:id="rId5"/>
    <sheet name="Ocean" sheetId="2" state="hidden" r:id="rId6"/>
    <sheet name="Forest" sheetId="3" state="hidden" r:id="rId7"/>
    <sheet name="Desert" sheetId="4" state="hidden" r:id="rId8"/>
    <sheet name="Rock" sheetId="8" state="hidden" r:id="rId9"/>
    <sheet name="Mission" sheetId="16" r:id="rId10"/>
    <sheet name="TreasureBox" sheetId="11" r:id="rId11"/>
    <sheet name="Level" sheetId="13" r:id="rId12"/>
  </sheets>
  <definedNames>
    <definedName name="_xlnm._FilterDatabase" localSheetId="0" hidden="1">Item!$A$1:$O$151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2" i="16"/>
  <c r="C83" i="16"/>
  <c r="C82" i="16"/>
  <c r="C81" i="16"/>
  <c r="C80" i="16"/>
  <c r="C79" i="16"/>
  <c r="C78" i="16"/>
  <c r="C77" i="16"/>
  <c r="C76" i="16"/>
  <c r="B75" i="16"/>
  <c r="C75" i="16"/>
  <c r="D75" i="16"/>
  <c r="E75" i="16"/>
  <c r="G75" i="16"/>
  <c r="B74" i="16"/>
  <c r="C74" i="16"/>
  <c r="D74" i="16"/>
  <c r="E74" i="16"/>
  <c r="G74" i="16"/>
  <c r="B73" i="16"/>
  <c r="C73" i="16"/>
  <c r="D73" i="16"/>
  <c r="E73" i="16"/>
  <c r="G73" i="16"/>
  <c r="B72" i="16"/>
  <c r="C72" i="16"/>
  <c r="D72" i="16"/>
  <c r="E72" i="16"/>
  <c r="G72" i="16"/>
  <c r="B71" i="16"/>
  <c r="C71" i="16"/>
  <c r="D71" i="16"/>
  <c r="E71" i="16"/>
  <c r="G71" i="16"/>
  <c r="B70" i="16"/>
  <c r="C70" i="16"/>
  <c r="D70" i="16"/>
  <c r="E70" i="16"/>
  <c r="G70" i="16"/>
  <c r="B69" i="16"/>
  <c r="C69" i="16"/>
  <c r="D69" i="16"/>
  <c r="E69" i="16"/>
  <c r="G69" i="16"/>
  <c r="B68" i="16"/>
  <c r="C68" i="16"/>
  <c r="D68" i="16"/>
  <c r="E68" i="16"/>
  <c r="G68" i="16"/>
  <c r="B67" i="16"/>
  <c r="C67" i="16"/>
  <c r="D67" i="16"/>
  <c r="E67" i="16"/>
  <c r="G67" i="16"/>
  <c r="B66" i="16"/>
  <c r="C66" i="16"/>
  <c r="D66" i="16"/>
  <c r="E66" i="16"/>
  <c r="G66" i="16"/>
  <c r="B65" i="16"/>
  <c r="C65" i="16"/>
  <c r="D65" i="16"/>
  <c r="E65" i="16"/>
  <c r="G65" i="16"/>
  <c r="I65" i="16"/>
  <c r="B64" i="16"/>
  <c r="C64" i="16"/>
  <c r="D64" i="16"/>
  <c r="E64" i="16"/>
  <c r="G64" i="16"/>
  <c r="I64" i="16"/>
  <c r="B63" i="16"/>
  <c r="C63" i="16"/>
  <c r="D63" i="16"/>
  <c r="E63" i="16"/>
  <c r="G63" i="16"/>
  <c r="I63" i="16"/>
  <c r="B62" i="16"/>
  <c r="C62" i="16"/>
  <c r="D62" i="16"/>
  <c r="E62" i="16"/>
  <c r="G62" i="16"/>
  <c r="I62" i="16"/>
  <c r="B61" i="16"/>
  <c r="C61" i="16"/>
  <c r="D61" i="16"/>
  <c r="E61" i="16"/>
  <c r="G61" i="16"/>
  <c r="I61" i="16"/>
  <c r="B60" i="16"/>
  <c r="C60" i="16"/>
  <c r="D60" i="16"/>
  <c r="E60" i="16"/>
  <c r="G60" i="16"/>
  <c r="I60" i="16"/>
  <c r="B59" i="16"/>
  <c r="C59" i="16"/>
  <c r="D59" i="16"/>
  <c r="E59" i="16"/>
  <c r="G59" i="16"/>
  <c r="I59" i="16"/>
  <c r="B58" i="16"/>
  <c r="C58" i="16"/>
  <c r="D58" i="16"/>
  <c r="E58" i="16"/>
  <c r="G58" i="16"/>
  <c r="I58" i="16"/>
  <c r="B57" i="16"/>
  <c r="C57" i="16"/>
  <c r="D57" i="16"/>
  <c r="E57" i="16"/>
  <c r="G57" i="16"/>
  <c r="I57" i="16"/>
  <c r="B56" i="16"/>
  <c r="C56" i="16"/>
  <c r="D56" i="16"/>
  <c r="E56" i="16"/>
  <c r="G56" i="16"/>
  <c r="I56" i="16"/>
  <c r="B55" i="16"/>
  <c r="C55" i="16"/>
  <c r="D55" i="16"/>
  <c r="E55" i="16"/>
  <c r="G55" i="16"/>
  <c r="I55" i="16"/>
  <c r="B54" i="16"/>
  <c r="C54" i="16"/>
  <c r="D54" i="16"/>
  <c r="E54" i="16"/>
  <c r="G54" i="16"/>
  <c r="I54" i="16"/>
  <c r="B53" i="16"/>
  <c r="C53" i="16"/>
  <c r="D53" i="16"/>
  <c r="E53" i="16"/>
  <c r="G53" i="16"/>
  <c r="I53" i="16"/>
  <c r="B52" i="16"/>
  <c r="C52" i="16"/>
  <c r="D52" i="16"/>
  <c r="E52" i="16"/>
  <c r="G52" i="16"/>
  <c r="H52" i="16"/>
  <c r="I52" i="16"/>
  <c r="B51" i="16"/>
  <c r="C51" i="16"/>
  <c r="D51" i="16"/>
  <c r="E51" i="16"/>
  <c r="G51" i="16"/>
  <c r="H51" i="16"/>
  <c r="I51" i="16"/>
  <c r="B50" i="16"/>
  <c r="C50" i="16"/>
  <c r="D50" i="16"/>
  <c r="E50" i="16"/>
  <c r="G50" i="16"/>
  <c r="H50" i="16"/>
  <c r="I50" i="16"/>
  <c r="B49" i="16"/>
  <c r="C49" i="16"/>
  <c r="D49" i="16"/>
  <c r="E49" i="16"/>
  <c r="G49" i="16"/>
  <c r="I49" i="16"/>
  <c r="B48" i="16"/>
  <c r="C48" i="16"/>
  <c r="D48" i="16"/>
  <c r="E48" i="16"/>
  <c r="G48" i="16"/>
  <c r="I48" i="16"/>
  <c r="B47" i="16"/>
  <c r="C47" i="16"/>
  <c r="D47" i="16"/>
  <c r="E47" i="16"/>
  <c r="G47" i="16"/>
  <c r="I47" i="16"/>
  <c r="B46" i="16"/>
  <c r="C46" i="16"/>
  <c r="D46" i="16"/>
  <c r="E46" i="16"/>
  <c r="G46" i="16"/>
  <c r="I46" i="16"/>
  <c r="B45" i="16"/>
  <c r="C45" i="16"/>
  <c r="D45" i="16"/>
  <c r="E45" i="16"/>
  <c r="G45" i="16"/>
  <c r="I45" i="16"/>
  <c r="B44" i="16"/>
  <c r="C44" i="16"/>
  <c r="D44" i="16"/>
  <c r="E44" i="16"/>
  <c r="G44" i="16"/>
  <c r="I44" i="16"/>
  <c r="B43" i="16"/>
  <c r="C43" i="16"/>
  <c r="D43" i="16"/>
  <c r="E43" i="16"/>
  <c r="G43" i="16"/>
  <c r="I43" i="16"/>
  <c r="B42" i="16"/>
  <c r="C42" i="16"/>
  <c r="D42" i="16"/>
  <c r="E42" i="16"/>
  <c r="G42" i="16"/>
  <c r="I42" i="16"/>
  <c r="B41" i="16"/>
  <c r="C41" i="16"/>
  <c r="D41" i="16"/>
  <c r="E41" i="16"/>
  <c r="G41" i="16"/>
  <c r="I41" i="16"/>
  <c r="B40" i="16"/>
  <c r="C40" i="16"/>
  <c r="D40" i="16"/>
  <c r="E40" i="16"/>
  <c r="G40" i="16"/>
  <c r="I40" i="16"/>
  <c r="B39" i="16"/>
  <c r="C39" i="16"/>
  <c r="D39" i="16"/>
  <c r="E39" i="16"/>
  <c r="G39" i="16"/>
  <c r="I39" i="16"/>
  <c r="B38" i="16"/>
  <c r="C38" i="16"/>
  <c r="D38" i="16"/>
  <c r="E38" i="16"/>
  <c r="G38" i="16"/>
  <c r="H38" i="16"/>
  <c r="I38" i="16"/>
  <c r="B37" i="16"/>
  <c r="C37" i="16"/>
  <c r="D37" i="16"/>
  <c r="E37" i="16"/>
  <c r="G37" i="16"/>
  <c r="I37" i="16"/>
  <c r="B36" i="16"/>
  <c r="C36" i="16"/>
  <c r="D36" i="16"/>
  <c r="E36" i="16"/>
  <c r="G36" i="16"/>
  <c r="I36" i="16"/>
  <c r="B35" i="16"/>
  <c r="C35" i="16"/>
  <c r="D35" i="16"/>
  <c r="E35" i="16"/>
  <c r="G35" i="16"/>
  <c r="I35" i="16"/>
  <c r="B34" i="16"/>
  <c r="C34" i="16"/>
  <c r="D34" i="16"/>
  <c r="E34" i="16"/>
  <c r="G34" i="16"/>
  <c r="I34" i="16"/>
  <c r="B33" i="16"/>
  <c r="C33" i="16"/>
  <c r="D33" i="16"/>
  <c r="E33" i="16"/>
  <c r="G33" i="16"/>
  <c r="I33" i="16"/>
  <c r="B32" i="16"/>
  <c r="C32" i="16"/>
  <c r="D32" i="16"/>
  <c r="E32" i="16"/>
  <c r="G32" i="16"/>
  <c r="I32" i="16"/>
  <c r="B31" i="16"/>
  <c r="C31" i="16"/>
  <c r="D31" i="16"/>
  <c r="E31" i="16"/>
  <c r="G31" i="16"/>
  <c r="H31" i="16"/>
  <c r="I31" i="16"/>
  <c r="B30" i="16"/>
  <c r="C30" i="16"/>
  <c r="D30" i="16"/>
  <c r="E30" i="16"/>
  <c r="G30" i="16"/>
  <c r="I30" i="16"/>
  <c r="B29" i="16"/>
  <c r="C29" i="16"/>
  <c r="D29" i="16"/>
  <c r="E29" i="16"/>
  <c r="G29" i="16"/>
  <c r="I29" i="16"/>
  <c r="B28" i="16"/>
  <c r="C28" i="16"/>
  <c r="D28" i="16"/>
  <c r="E28" i="16"/>
  <c r="G28" i="16"/>
  <c r="I28" i="16"/>
  <c r="B27" i="16"/>
  <c r="C27" i="16"/>
  <c r="D27" i="16"/>
  <c r="E27" i="16"/>
  <c r="G27" i="16"/>
  <c r="I27" i="16"/>
  <c r="B26" i="16"/>
  <c r="C26" i="16"/>
  <c r="D26" i="16"/>
  <c r="E26" i="16"/>
  <c r="G26" i="16"/>
  <c r="I26" i="16"/>
  <c r="B25" i="16"/>
  <c r="C25" i="16"/>
  <c r="D25" i="16"/>
  <c r="E25" i="16"/>
  <c r="G25" i="16"/>
  <c r="I25" i="16"/>
  <c r="B24" i="16"/>
  <c r="C24" i="16"/>
  <c r="D24" i="16"/>
  <c r="E24" i="16"/>
  <c r="G24" i="16"/>
  <c r="I24" i="16"/>
  <c r="B23" i="16"/>
  <c r="C23" i="16"/>
  <c r="D23" i="16"/>
  <c r="E23" i="16"/>
  <c r="G23" i="16"/>
  <c r="I23" i="16"/>
  <c r="B22" i="16"/>
  <c r="C22" i="16"/>
  <c r="D22" i="16"/>
  <c r="E22" i="16"/>
  <c r="G22" i="16"/>
  <c r="H22" i="16"/>
  <c r="I22" i="16"/>
  <c r="B21" i="16"/>
  <c r="C21" i="16"/>
  <c r="D21" i="16"/>
  <c r="E21" i="16"/>
  <c r="G21" i="16"/>
  <c r="H21" i="16"/>
  <c r="I21" i="16"/>
  <c r="B20" i="16"/>
  <c r="C20" i="16"/>
  <c r="D20" i="16"/>
  <c r="E20" i="16"/>
  <c r="G20" i="16"/>
  <c r="H20" i="16"/>
  <c r="I20" i="16"/>
  <c r="B19" i="16"/>
  <c r="C19" i="16"/>
  <c r="D19" i="16"/>
  <c r="E19" i="16"/>
  <c r="G19" i="16"/>
  <c r="H19" i="16"/>
  <c r="I19" i="16"/>
  <c r="B18" i="16"/>
  <c r="C18" i="16"/>
  <c r="D18" i="16"/>
  <c r="E18" i="16"/>
  <c r="G18" i="16"/>
  <c r="H18" i="16"/>
  <c r="I18" i="16"/>
  <c r="B17" i="16"/>
  <c r="C17" i="16"/>
  <c r="D17" i="16"/>
  <c r="E17" i="16"/>
  <c r="G17" i="16"/>
  <c r="H17" i="16"/>
  <c r="I17" i="16"/>
  <c r="B16" i="16"/>
  <c r="C16" i="16"/>
  <c r="D16" i="16"/>
  <c r="E16" i="16"/>
  <c r="G16" i="16"/>
  <c r="H16" i="16"/>
  <c r="I16" i="16"/>
  <c r="B15" i="16"/>
  <c r="C15" i="16"/>
  <c r="D15" i="16"/>
  <c r="E15" i="16"/>
  <c r="G15" i="16"/>
  <c r="H15" i="16"/>
  <c r="I15" i="16"/>
  <c r="B14" i="16"/>
  <c r="C14" i="16"/>
  <c r="D14" i="16"/>
  <c r="E14" i="16"/>
  <c r="G14" i="16"/>
  <c r="H14" i="16"/>
  <c r="I14" i="16"/>
  <c r="B13" i="16"/>
  <c r="C13" i="16"/>
  <c r="D13" i="16"/>
  <c r="E13" i="16"/>
  <c r="G13" i="16"/>
  <c r="H13" i="16"/>
  <c r="I13" i="16"/>
  <c r="B12" i="16"/>
  <c r="C12" i="16"/>
  <c r="D12" i="16"/>
  <c r="E12" i="16"/>
  <c r="G12" i="16"/>
  <c r="H12" i="16"/>
  <c r="I12" i="16"/>
  <c r="B11" i="16"/>
  <c r="C11" i="16"/>
  <c r="D11" i="16"/>
  <c r="E11" i="16"/>
  <c r="G11" i="16"/>
  <c r="H11" i="16"/>
  <c r="I11" i="16"/>
  <c r="B10" i="16"/>
  <c r="C10" i="16"/>
  <c r="D10" i="16"/>
  <c r="E10" i="16"/>
  <c r="G10" i="16"/>
  <c r="H10" i="16"/>
  <c r="I10" i="16"/>
  <c r="B9" i="16"/>
  <c r="C9" i="16"/>
  <c r="D9" i="16"/>
  <c r="E9" i="16"/>
  <c r="G9" i="16"/>
  <c r="H9" i="16"/>
  <c r="I9" i="16"/>
  <c r="B8" i="16"/>
  <c r="C8" i="16"/>
  <c r="D8" i="16"/>
  <c r="E8" i="16"/>
  <c r="G8" i="16"/>
  <c r="H8" i="16"/>
  <c r="I8" i="16"/>
  <c r="B7" i="16"/>
  <c r="C7" i="16"/>
  <c r="D7" i="16"/>
  <c r="E7" i="16"/>
  <c r="G7" i="16"/>
  <c r="H7" i="16"/>
  <c r="I7" i="16"/>
  <c r="B6" i="16"/>
  <c r="C6" i="16"/>
  <c r="D6" i="16"/>
  <c r="E6" i="16"/>
  <c r="G6" i="16"/>
  <c r="H6" i="16"/>
  <c r="I6" i="16"/>
  <c r="B5" i="16"/>
  <c r="C5" i="16"/>
  <c r="D5" i="16"/>
  <c r="E5" i="16"/>
  <c r="G5" i="16"/>
  <c r="H5" i="16"/>
  <c r="I5" i="16"/>
  <c r="B4" i="16"/>
  <c r="C4" i="16"/>
  <c r="D4" i="16"/>
  <c r="E4" i="16"/>
  <c r="G4" i="16"/>
  <c r="H4" i="16"/>
  <c r="I4" i="16"/>
  <c r="B3" i="16"/>
  <c r="C3" i="16"/>
  <c r="D3" i="16"/>
  <c r="E3" i="16"/>
  <c r="G3" i="16"/>
  <c r="H3" i="16"/>
  <c r="I3" i="16"/>
  <c r="D2" i="16"/>
  <c r="H2" i="16"/>
  <c r="I2" i="16"/>
  <c r="C153" i="15"/>
  <c r="C154" i="15"/>
  <c r="C155" i="15"/>
  <c r="C152" i="15"/>
  <c r="D149" i="15"/>
  <c r="D150" i="15"/>
  <c r="D151" i="15"/>
  <c r="D148" i="15"/>
  <c r="D153" i="15"/>
  <c r="D154" i="15"/>
  <c r="D155" i="15"/>
  <c r="D152" i="15"/>
  <c r="A153" i="15"/>
  <c r="A154" i="15"/>
  <c r="A155" i="15"/>
  <c r="A152" i="15"/>
  <c r="B155" i="15"/>
  <c r="N155" i="15"/>
  <c r="B154" i="15"/>
  <c r="N154" i="15"/>
  <c r="B153" i="15"/>
  <c r="N153" i="15"/>
  <c r="B152" i="15"/>
  <c r="N152" i="15"/>
  <c r="A151" i="15"/>
  <c r="B151" i="15"/>
  <c r="C151" i="15"/>
  <c r="N151" i="15"/>
  <c r="A150" i="15"/>
  <c r="B150" i="15"/>
  <c r="C150" i="15"/>
  <c r="N150" i="15"/>
  <c r="A149" i="15"/>
  <c r="B149" i="15"/>
  <c r="C149" i="15"/>
  <c r="N149" i="15"/>
  <c r="A148" i="15"/>
  <c r="B148" i="15"/>
  <c r="C148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ECDF9F36-606B-4D0D-9EA3-D42F94200FA3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<sst xmlns="http://schemas.openxmlformats.org/spreadsheetml/2006/main" count="1753" uniqueCount="1259">
  <si>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</si>
  <si>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</si>
  <si>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</si>
  <si>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</si>
  <si>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</si>
  <si>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</si>
  <si>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</si>
  <si>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</si>
  <si>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</si>
  <si>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</si>
  <si>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</si>
  <si>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</si>
  <si>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</si>
  <si>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</si>
  <si>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</si>
  <si>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</si>
  <si>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</si>
  <si>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</si>
  <si>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</si>
  <si>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</si>
  <si>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</si>
  <si>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</si>
  <si>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</si>
  <si>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</si>
  <si>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</si>
  <si>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</si>
  <si>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</si>
  <si>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</si>
  <si>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</si>
  <si>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</si>
  <si>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</si>
  <si>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</si>
  <si>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</si>
  <si>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</si>
  <si>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</si>
  <si>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</si>
  <si>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</si>
  <si>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</si>
  <si>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</si>
  <si>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</si>
  <si>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</si>
  <si>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</si>
  <si>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</si>
  <si>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</si>
  <si>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</si>
  <si>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</si>
  <si>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</si>
  <si>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</si>
  <si>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</si>
  <si>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</si>
  <si>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</si>
  <si>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</si>
  <si>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</si>
  <si>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</si>
  <si>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</si>
  <si>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</si>
  <si>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</si>
  <si>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</si>
  <si>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</si>
  <si>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</si>
  <si>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</si>
  <si>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</si>
  <si>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</si>
  <si>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</si>
  <si>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</si>
  <si>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</si>
  <si>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</si>
  <si>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</si>
  <si>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</si>
  <si>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</si>
  <si>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</si>
  <si>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</si>
  <si>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</si>
  <si>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</si>
  <si>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</si>
  <si>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</si>
  <si>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</si>
  <si>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</si>
  <si>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</si>
  <si>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</si>
  <si>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</si>
  <si>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</si>
  <si>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</si>
  <si>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</si>
  <si>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</si>
  <si>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</si>
  <si>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</si>
  <si>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</si>
  <si>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</si>
  <si>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</si>
  <si>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</si>
  <si>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</si>
  <si>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</si>
  <si>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</si>
  <si>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</si>
  <si>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</si>
  <si>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</si>
  <si>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</si>
  <si>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</si>
  <si>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</si>
  <si>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</si>
  <si>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</si>
  <si>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</si>
  <si>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</si>
  <si>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</si>
  <si>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</si>
  <si>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</si>
  <si>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</si>
  <si>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</si>
  <si>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</si>
  <si>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</si>
  <si>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</si>
  <si>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</si>
  <si>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</si>
  <si>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</si>
  <si>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</si>
  <si>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</si>
  <si>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</si>
  <si>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</si>
  <si>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</si>
  <si>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</si>
  <si>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</si>
  <si>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</si>
  <si>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</si>
  <si>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</si>
  <si>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</si>
  <si>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</si>
  <si>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</si>
  <si>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</si>
  <si>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</si>
  <si>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</si>
  <si>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</si>
  <si>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</si>
  <si>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</si>
  <si>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</si>
  <si>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</si>
  <si>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</si>
  <si>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</si>
  <si>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</si>
  <si>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</si>
  <si>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</si>
  <si>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</si>
  <si>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</si>
  <si>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</si>
  <si>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</si>
  <si>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</si>
  <si>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</si>
  <si>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</si>
  <si>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</si>
  <si>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</si>
  <si>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</si>
  <si>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</si>
  <si>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</si>
  <si>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</si>
  <si>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</si>
  <si>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</si>
  <si>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</si>
  <si>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</si>
  <si>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</si>
  <si>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</si>
  <si>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</si>
  <si>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</si>
  <si>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</si>
  <si>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</si>
  <si>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</si>
  <si>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</si>
  <si>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</si>
  <si>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</si>
  <si>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</si>
  <si>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</si>
  <si>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</si>
  <si>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</si>
  <si>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</si>
  <si>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</si>
  <si>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</si>
  <si>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</si>
  <si>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</si>
  <si>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</si>
  <si>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</si>
  <si>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</si>
  <si>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</si>
  <si>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</si>
  <si>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</si>
  <si>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</si>
  <si>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</si>
  <si>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</si>
  <si>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</si>
  <si>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</si>
  <si>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</si>
  <si>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</si>
  <si>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</si>
  <si>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</si>
  <si>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</si>
  <si>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</si>
  <si>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</si>
  <si>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</si>
  <si>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</si>
  <si>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</si>
  <si>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</si>
  <si>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</si>
  <si>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</si>
  <si>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</si>
  <si>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</si>
  <si>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</si>
  <si>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</si>
  <si>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</si>
  <si>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</si>
  <si>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</si>
  <si>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</si>
  <si>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</si>
  <si>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</si>
  <si>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</si>
  <si>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</si>
  <si>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</si>
  <si>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</si>
  <si>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</si>
  <si>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</si>
  <si>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</si>
  <si>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</si>
  <si>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</si>
  <si>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</si>
  <si>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</si>
  <si>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</si>
  <si>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</si>
  <si>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</si>
  <si>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</si>
  <si>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</si>
  <si>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</si>
  <si>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</si>
  <si>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</si>
  <si>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</si>
  <si>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</si>
  <si>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</si>
  <si>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</si>
  <si>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</si>
  <si>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</si>
  <si>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</si>
  <si>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</si>
  <si>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</si>
  <si>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</si>
  <si>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</si>
  <si>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</si>
  <si>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</si>
  <si>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</si>
  <si>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</si>
  <si>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</si>
  <si>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</si>
  <si>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</si>
  <si>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</si>
  <si>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</si>
  <si>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</si>
  <si>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</si>
  <si>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</si>
  <si>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</si>
  <si>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</si>
  <si>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</si>
  <si>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</si>
  <si>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</si>
  <si>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</si>
  <si>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</si>
  <si>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</si>
  <si>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</si>
  <si>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</si>
  <si>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</si>
  <si>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</si>
  <si>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</si>
  <si>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</si>
  <si>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</si>
  <si>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</si>
  <si>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</si>
  <si>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</si>
  <si>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</si>
  <si>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</si>
  <si>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</si>
  <si>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</si>
  <si>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</si>
  <si>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</si>
  <si>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</si>
  <si>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</si>
  <si>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</si>
  <si>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</si>
  <si>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</si>
  <si>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</si>
  <si>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</si>
  <si>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</si>
  <si>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</si>
  <si>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</si>
  <si>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</si>
  <si>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</si>
  <si>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</si>
  <si>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</si>
  <si>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</si>
  <si>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</si>
  <si>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</si>
  <si>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</si>
  <si>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</si>
  <si>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</si>
  <si>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</si>
  <si>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</si>
  <si>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</si>
  <si>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</si>
  <si>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</si>
  <si>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</si>
  <si>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</si>
  <si>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</si>
  <si>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</si>
  <si>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</si>
  <si>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</si>
  <si>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</si>
  <si>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</si>
  <si>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</si>
  <si>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</si>
  <si>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</si>
  <si>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</si>
  <si>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</si>
  <si>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</si>
  <si>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</si>
  <si>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</si>
  <si>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</si>
  <si>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</si>
  <si>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</si>
  <si>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</si>
  <si>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</si>
  <si>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</si>
  <si>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</si>
  <si>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</si>
  <si>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</si>
  <si>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</si>
  <si>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</si>
  <si>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</si>
  <si>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</si>
  <si>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</si>
  <si>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</si>
  <si>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</si>
  <si>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</si>
  <si>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</si>
  <si>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</si>
  <si>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</si>
  <si>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</si>
  <si>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</si>
  <si>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</si>
  <si>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</si>
  <si>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</si>
  <si>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</si>
  <si>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</si>
  <si>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</si>
  <si>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</si>
  <si>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</si>
  <si>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</si>
  <si>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</si>
  <si>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</si>
  <si>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</si>
  <si>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</si>
  <si>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</si>
  <si>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</si>
  <si>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</si>
  <si>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</si>
  <si>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</si>
  <si>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</si>
  <si>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</si>
  <si>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</si>
  <si>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</si>
  <si>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</si>
  <si>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</si>
  <si>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</si>
  <si>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</si>
  <si>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</si>
  <si>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</si>
  <si>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</si>
  <si>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</si>
  <si>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</si>
  <si>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</si>
  <si>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</si>
  <si>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</si>
  <si>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</si>
  <si>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</si>
  <si>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</si>
  <si>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</si>
  <si>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</si>
  <si>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</si>
  <si>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</si>
  <si>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</si>
  <si>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</si>
  <si>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</si>
  <si>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</si>
  <si>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</si>
  <si>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</si>
  <si>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</si>
  <si>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</si>
  <si>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</si>
  <si>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</si>
  <si>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</si>
  <si>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</si>
  <si>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</si>
  <si>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</si>
  <si>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</si>
  <si>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</si>
  <si>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</si>
  <si>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</si>
  <si>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</si>
  <si>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</si>
  <si>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</si>
  <si>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</si>
  <si>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</si>
  <si>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</si>
  <si>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</si>
  <si>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</si>
  <si>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</si>
  <si>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</si>
  <si>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</si>
  <si>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</si>
  <si>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</si>
  <si>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</si>
  <si>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</si>
  <si>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</si>
  <si>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</si>
  <si>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</si>
  <si>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</si>
  <si>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</si>
  <si>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</si>
  <si>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</si>
  <si>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</si>
  <si>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</si>
  <si>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</si>
  <si>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</si>
  <si>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</si>
  <si>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</si>
  <si>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</si>
  <si>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</si>
  <si>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</si>
  <si>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</si>
  <si>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</si>
  <si>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</si>
  <si>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</si>
  <si>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</si>
  <si>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</si>
  <si>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</si>
  <si>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</si>
  <si>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</si>
  <si>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</si>
  <si>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</si>
  <si>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</si>
  <si>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</si>
  <si>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</si>
  <si>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</si>
  <si>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</si>
  <si>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</si>
  <si>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</si>
  <si>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</si>
  <si>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</si>
  <si>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</si>
  <si>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</si>
  <si>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</si>
  <si>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</si>
  <si>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</si>
  <si>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</si>
  <si>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</si>
  <si>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</si>
  <si>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</si>
  <si>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</si>
  <si>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</si>
  <si>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</si>
  <si>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</si>
  <si>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</si>
  <si>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</si>
  <si>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</si>
  <si>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</si>
  <si>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</si>
  <si>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</si>
  <si>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</si>
  <si>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</si>
  <si>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</si>
  <si>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</si>
  <si>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</si>
  <si>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</si>
  <si>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</si>
  <si>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</si>
  <si>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</si>
  <si>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</si>
  <si>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</si>
  <si>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</si>
  <si>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</si>
  <si>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</si>
  <si>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</si>
  <si>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</si>
  <si>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</si>
  <si>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</si>
  <si>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</si>
  <si>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</si>
  <si>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</si>
  <si>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</si>
  <si>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</si>
  <si>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</si>
  <si>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</si>
  <si>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</si>
  <si>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</si>
  <si>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</si>
  <si>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</si>
  <si>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</si>
  <si>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</si>
  <si>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</si>
  <si>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</si>
  <si>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</si>
  <si>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</si>
  <si>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</si>
  <si>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</si>
  <si>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</si>
  <si>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</si>
  <si>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</si>
  <si>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</si>
  <si>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</si>
  <si>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</si>
  <si>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</si>
  <si>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</si>
  <si>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</si>
  <si>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</si>
  <si>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</si>
  <si>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</si>
  <si>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</si>
  <si>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</si>
  <si>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</si>
  <si>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</si>
  <si>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</si>
  <si>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</si>
  <si>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</si>
  <si>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</si>
  <si>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</si>
  <si>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</si>
  <si>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</si>
  <si>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</si>
  <si>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</si>
  <si>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</si>
  <si>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</si>
  <si>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</si>
  <si>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</si>
  <si>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</si>
  <si>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</si>
  <si>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</si>
  <si>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</si>
  <si>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</si>
  <si>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</si>
  <si>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</si>
  <si>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</si>
  <si>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</si>
  <si>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</si>
  <si>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</si>
  <si>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</si>
  <si>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</si>
  <si>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</si>
  <si>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</si>
  <si>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</si>
  <si>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</si>
  <si>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</si>
  <si>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</si>
  <si>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</si>
  <si>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</si>
  <si>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</si>
  <si>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</si>
  <si>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</si>
  <si>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</si>
  <si>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</si>
  <si>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</si>
  <si>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</si>
  <si>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</si>
  <si>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</si>
  <si>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</si>
  <si>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</si>
  <si>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</si>
  <si>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</si>
  <si>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</si>
  <si>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</si>
  <si>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</si>
  <si>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</si>
  <si>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</si>
  <si>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</si>
  <si>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</si>
  <si>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</si>
  <si>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</si>
  <si>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</si>
  <si>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</si>
  <si>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</si>
  <si>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</si>
  <si>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</si>
  <si>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</si>
  <si>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</si>
  <si>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</si>
  <si>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</si>
  <si>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</si>
  <si>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</si>
  <si>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</si>
  <si>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</si>
  <si>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</si>
  <si>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</si>
  <si>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</si>
  <si>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</si>
  <si>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</si>
  <si>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</si>
  <si>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</si>
  <si>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</si>
  <si>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</si>
  <si>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</si>
  <si>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</si>
  <si>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</si>
  <si>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</si>
  <si>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</si>
  <si>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</si>
  <si>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</si>
  <si>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</si>
  <si>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</si>
  <si>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</si>
  <si>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</si>
  <si>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</si>
  <si>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</si>
  <si>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</si>
  <si>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</si>
  <si>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</si>
  <si>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</si>
  <si>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</si>
  <si>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</si>
  <si>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</si>
  <si>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</si>
  <si>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</si>
  <si>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</si>
  <si>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</si>
  <si>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</si>
  <si>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</si>
  <si>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</si>
  <si>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</si>
  <si>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</si>
  <si>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</si>
  <si>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</si>
  <si>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</si>
  <si>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</si>
  <si>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</si>
  <si>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</si>
  <si>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</si>
  <si>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</si>
  <si>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</si>
  <si>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</si>
  <si>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</si>
  <si>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</si>
  <si>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</si>
  <si>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</si>
  <si>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</si>
  <si>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</si>
  <si>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</si>
  <si>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</si>
  <si>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</si>
  <si>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</si>
  <si>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</si>
  <si>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</si>
  <si>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</si>
  <si>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</si>
  <si>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</si>
  <si>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</si>
  <si>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</si>
  <si>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</si>
  <si>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</si>
  <si>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</si>
  <si>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</si>
  <si>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</si>
  <si>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</si>
  <si>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</si>
  <si>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</si>
  <si>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</si>
  <si>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</si>
  <si>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</si>
  <si>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</si>
  <si>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</si>
  <si>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</si>
  <si>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</si>
  <si>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</si>
  <si>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</si>
  <si>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</si>
  <si>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</si>
  <si>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</si>
  <si>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</si>
  <si>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</si>
  <si>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</si>
  <si>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</si>
  <si>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</si>
  <si>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</si>
  <si>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</si>
  <si>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</si>
  <si>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</si>
  <si>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</si>
  <si>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</si>
  <si>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</si>
  <si>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</si>
  <si>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</si>
  <si>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</si>
  <si>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</si>
  <si>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</si>
  <si>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</si>
  <si>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</si>
  <si>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</si>
  <si>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</si>
  <si>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</si>
  <si>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</si>
  <si>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</si>
  <si>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</si>
  <si>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</si>
  <si>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</si>
  <si>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</si>
  <si>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</si>
  <si>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</si>
  <si>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</si>
  <si>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</si>
  <si>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</si>
  <si>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</si>
  <si>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</si>
  <si>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</si>
  <si>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</si>
  <si>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</si>
  <si>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</si>
  <si>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</si>
  <si>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</si>
  <si>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</si>
  <si>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</si>
  <si>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</si>
  <si>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</si>
  <si>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</si>
  <si>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</si>
  <si>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</si>
  <si>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</si>
  <si>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</si>
  <si>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</si>
  <si>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</si>
  <si>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</si>
  <si>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</si>
  <si>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</si>
  <si>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</si>
  <si>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</si>
  <si>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</si>
  <si>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</si>
  <si>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</si>
  <si>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</si>
  <si>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</si>
  <si>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</si>
  <si>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</si>
  <si>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</si>
  <si>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</si>
  <si>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</si>
  <si>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</si>
  <si>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</si>
  <si>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</si>
  <si>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</si>
  <si>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</si>
  <si>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</si>
  <si>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</si>
  <si>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</si>
  <si>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</si>
  <si>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</si>
  <si>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</si>
  <si>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</si>
  <si>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</si>
  <si>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</si>
  <si>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</si>
  <si>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</si>
  <si>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</si>
  <si>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</si>
  <si>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</si>
  <si>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</si>
  <si>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</si>
  <si>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</si>
  <si>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</si>
  <si>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</si>
  <si>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</si>
  <si>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</si>
  <si>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</si>
  <si>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</si>
  <si>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</si>
  <si>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</si>
  <si>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</si>
  <si>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</si>
  <si>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</si>
  <si>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</si>
  <si>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</si>
  <si>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</si>
  <si>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</si>
  <si>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</si>
  <si>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</si>
  <si>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</si>
  <si>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</si>
  <si>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</si>
  <si>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</si>
  <si>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</si>
  <si>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</si>
  <si>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</si>
  <si>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</si>
  <si>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</si>
  <si>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</si>
  <si>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</si>
  <si>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</si>
  <si>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</si>
  <si>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</si>
  <si>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</si>
  <si>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</si>
  <si>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</si>
  <si>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</si>
  <si>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</si>
  <si>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</si>
  <si>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</si>
  <si>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</si>
  <si>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</si>
  <si>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</si>
  <si>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</si>
  <si>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</si>
  <si>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</si>
  <si>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</si>
  <si>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</si>
  <si>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</si>
  <si>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</si>
  <si>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</si>
  <si>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</si>
  <si>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</si>
  <si>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</si>
  <si>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</si>
  <si>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</si>
  <si>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</si>
  <si>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</si>
  <si>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</si>
  <si>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</si>
  <si>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</si>
  <si>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</si>
  <si>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</si>
  <si>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</si>
  <si>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</si>
  <si>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</si>
  <si>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</si>
  <si>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</si>
  <si>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</si>
  <si>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</si>
  <si>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</si>
  <si>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</si>
  <si>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</si>
  <si>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</si>
  <si>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</si>
  <si>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</si>
  <si>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</si>
  <si>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</si>
  <si>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</si>
  <si>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</si>
  <si>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</si>
  <si>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</si>
  <si>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</si>
  <si>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</si>
  <si>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</si>
  <si>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</si>
  <si>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</si>
  <si>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</si>
  <si>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</si>
  <si>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</si>
  <si>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</si>
  <si>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</si>
  <si>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</si>
  <si>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</si>
  <si>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</si>
  <si>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</si>
  <si>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</si>
  <si>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</si>
  <si>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</si>
  <si>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</si>
  <si>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</si>
  <si>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</si>
  <si>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</si>
  <si>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</si>
  <si>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</si>
  <si>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</si>
  <si>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</si>
  <si>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</si>
  <si>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</si>
  <si>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</si>
  <si>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</si>
  <si>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</si>
  <si>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</si>
  <si>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</si>
  <si>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</si>
  <si>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</si>
  <si>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</si>
  <si>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</si>
  <si>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</si>
  <si>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</si>
  <si>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</si>
  <si>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</si>
  <si>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</si>
  <si>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</si>
  <si>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</si>
  <si>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</si>
  <si>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</si>
  <si>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</si>
  <si>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</si>
  <si>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</si>
  <si>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</si>
  <si>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</si>
  <si>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</si>
  <si>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</si>
  <si>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</si>
  <si>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</si>
  <si>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</si>
  <si>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</si>
  <si>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</si>
  <si>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</si>
  <si>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</si>
  <si>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</si>
  <si>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</si>
  <si>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</si>
  <si>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</si>
  <si>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</si>
  <si>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</si>
  <si>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</si>
  <si>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</si>
  <si>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</si>
  <si>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</si>
  <si>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</si>
  <si>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</si>
  <si>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</si>
  <si>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</si>
  <si>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</si>
  <si>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</si>
  <si>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</si>
  <si>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</si>
  <si>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</si>
  <si>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</si>
  <si>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</si>
  <si>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</si>
  <si>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</si>
  <si>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</si>
  <si>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</si>
  <si>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</si>
  <si>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</si>
  <si>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</si>
  <si>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</si>
  <si>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</si>
  <si>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</si>
  <si>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</si>
  <si>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</si>
  <si>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</si>
  <si>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</si>
  <si>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</si>
  <si>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</si>
  <si>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</si>
  <si>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</si>
  <si>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</si>
  <si>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</si>
  <si>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</si>
  <si>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</si>
  <si>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</si>
  <si>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</si>
  <si>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</si>
  <si>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</si>
  <si>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</si>
  <si>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</si>
  <si>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</si>
  <si>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</si>
  <si>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</si>
  <si>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</si>
  <si>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</si>
  <si>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</si>
  <si>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</si>
  <si>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</si>
  <si>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</si>
  <si>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</si>
  <si>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</si>
  <si>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</si>
  <si>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</si>
  <si>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</si>
  <si>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</si>
  <si>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</si>
  <si>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</si>
  <si>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</si>
  <si>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</si>
  <si>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</si>
  <si>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</si>
  <si>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</si>
  <si>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</si>
  <si>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</si>
  <si>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</si>
  <si>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</si>
  <si>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</si>
  <si>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</si>
  <si>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</si>
  <si>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</si>
  <si>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</si>
  <si>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</si>
  <si>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</si>
  <si>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</si>
  <si>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</si>
  <si>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</si>
  <si>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</si>
  <si>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</si>
  <si>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</si>
  <si>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</si>
  <si>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</si>
  <si>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</si>
  <si>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</si>
  <si>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</si>
  <si>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</si>
  <si>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</si>
  <si>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</si>
  <si>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</si>
  <si>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</si>
  <si>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</si>
  <si>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</si>
  <si>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</si>
  <si>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</si>
  <si>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</si>
  <si>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</si>
  <si>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</si>
  <si>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</si>
  <si>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</si>
  <si>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</si>
  <si>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</si>
  <si>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</si>
  <si>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</si>
  <si>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</si>
  <si>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</si>
  <si>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</si>
  <si>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</si>
  <si>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</si>
  <si>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</si>
  <si>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</si>
  <si>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</si>
  <si>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</si>
  <si>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</si>
  <si>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</si>
  <si>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</si>
  <si>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</si>
  <si>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</si>
  <si>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</si>
  <si>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</si>
  <si>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</si>
  <si>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</si>
  <si>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</si>
  <si>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</si>
  <si>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</si>
  <si>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</si>
  <si>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</si>
  <si>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</si>
  <si>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</si>
  <si>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</si>
  <si>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</si>
  <si>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</si>
  <si>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</si>
  <si>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</si>
  <si>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</si>
  <si>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</si>
  <si>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</si>
  <si>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</si>
  <si>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</si>
  <si>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</si>
  <si>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</si>
  <si>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</si>
  <si>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</si>
  <si>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</si>
  <si>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</si>
  <si>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</si>
  <si>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</si>
  <si>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</si>
  <si>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</si>
  <si>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</si>
  <si>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</si>
  <si>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</si>
  <si>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</si>
  <si>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</si>
  <si>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</si>
  <si>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</si>
  <si>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</si>
  <si>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</si>
  <si>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</si>
  <si>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</si>
  <si>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</si>
  <si>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</si>
  <si>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</si>
  <si>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</si>
  <si>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</si>
  <si>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</si>
  <si>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</si>
  <si>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</si>
  <si>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</si>
  <si>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</si>
  <si>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</si>
  <si>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</si>
  <si>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</si>
  <si>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</si>
  <si>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</si>
  <si>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</si>
  <si>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</si>
  <si>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</si>
  <si>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</si>
  <si>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</si>
  <si>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</si>
  <si>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</si>
  <si>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</si>
  <si>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</si>
  <si>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</si>
  <si>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</si>
  <si>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</si>
  <si>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</si>
  <si>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</si>
  <si>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</si>
  <si>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</si>
  <si>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</si>
  <si>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</si>
  <si>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</si>
  <si>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</si>
  <si>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</si>
  <si>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</si>
  <si>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</si>
  <si>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</si>
  <si>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</si>
  <si>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</si>
  <si>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</si>
  <si>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</si>
  <si>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</si>
  <si>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</si>
  <si>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</si>
  <si>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</si>
  <si>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</si>
  <si>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</si>
  <si>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</si>
  <si>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</si>
  <si>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</si>
  <si>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</si>
  <si>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</si>
  <si>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</si>
  <si>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</si>
  <si>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</si>
  <si>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</si>
  <si>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</si>
  <si>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</si>
  <si>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</si>
  <si>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</si>
  <si>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</si>
  <si>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</si>
  <si>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</si>
  <si>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</si>
  <si>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</si>
  <si>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</si>
  <si>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</si>
  <si>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</si>
  <si>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</si>
  <si>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</si>
  <si>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</si>
  <si>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</si>
  <si>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</si>
  <si>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</si>
  <si>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</si>
  <si>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</si>
  <si>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</si>
  <si>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</si>
  <si>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</si>
  <si>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</si>
  <si>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</si>
  <si>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</si>
  <si>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</si>
  <si>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</si>
  <si>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</si>
  <si>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</si>
  <si>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</si>
  <si>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</si>
  <si>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</si>
  <si>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</si>
  <si>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</si>
  <si>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</si>
  <si>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</si>
  <si>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</si>
  <si>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</si>
  <si>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</si>
  <si>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</si>
  <si>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</si>
  <si>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</si>
  <si>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</si>
  <si>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</si>
  <si>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</si>
  <si>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</si>
  <si>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</si>
  <si>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</si>
  <si>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</si>
  <si>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</si>
  <si>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</si>
  <si>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</si>
  <si>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</si>
  <si>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</si>
  <si>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</si>
  <si>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</si>
  <si>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</si>
  <si>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</si>
  <si>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</si>
  <si>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</si>
  <si>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</si>
  <si>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</si>
  <si>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</si>
  <si>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</si>
  <si>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</si>
  <si>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</si>
  <si>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</si>
  <si>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</si>
  <si>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</si>
  <si>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</si>
  <si>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</si>
  <si>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</si>
  <si>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</si>
  <si>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</si>
  <si>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</si>
  <si>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</si>
  <si>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</si>
  <si>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</si>
  <si>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</si>
  <si>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</si>
  <si>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</si>
  <si>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</si>
  <si>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</si>
  <si>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</si>
  <si>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</si>
  <si>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</si>
  <si>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</si>
  <si>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</si>
  <si>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</si>
  <si>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</si>
  <si>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</si>
  <si>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</si>
  <si>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</si>
  <si>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</si>
  <si>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</si>
  <si>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</si>
  <si>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</si>
  <si>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</si>
  <si>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</si>
  <si>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</si>
  <si>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</si>
  <si>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</si>
  <si>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</si>
  <si>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</si>
  <si>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2" type="noConversion"/>
  </si>
  <si>
    <t>food_skull_cookie_small</t>
    <phoneticPr fontId="2" type="noConversion"/>
  </si>
  <si>
    <t>food_spider_cake_small</t>
    <phoneticPr fontId="2" type="noConversion"/>
  </si>
  <si>
    <t>food_toffee_apple_small</t>
    <phoneticPr fontId="2" type="noConversion"/>
  </si>
  <si>
    <t>food_mummy_chocolate</t>
    <phoneticPr fontId="2" type="noConversion"/>
  </si>
  <si>
    <t>Home_hallowmas__bg_02</t>
    <phoneticPr fontId="2" type="noConversion"/>
  </si>
  <si>
    <t>Home_hallowmas__bg_03</t>
    <phoneticPr fontId="2" type="noConversion"/>
  </si>
  <si>
    <t>Home_hallowmas__bg_04</t>
    <phoneticPr fontId="2" type="noConversion"/>
  </si>
  <si>
    <t>spider cake</t>
    <phoneticPr fontId="2" type="noConversion"/>
  </si>
  <si>
    <t>food_spider_cake</t>
    <phoneticPr fontId="2" type="noConversion"/>
  </si>
  <si>
    <t>toffee apple</t>
    <phoneticPr fontId="2" type="noConversion"/>
  </si>
  <si>
    <t>fruit</t>
    <phoneticPr fontId="2" type="noConversion"/>
  </si>
  <si>
    <t>food_toffee_apple</t>
    <phoneticPr fontId="2" type="noConversion"/>
  </si>
  <si>
    <t>mummy chocolate</t>
    <phoneticPr fontId="2" type="noConversion"/>
  </si>
  <si>
    <t>skull cookie</t>
    <phoneticPr fontId="2" type="noConversion"/>
  </si>
  <si>
    <t>food_skull_cookie</t>
    <phoneticPr fontId="2" type="noConversion"/>
  </si>
  <si>
    <t>Sound</t>
    <phoneticPr fontId="2" type="noConversion"/>
  </si>
  <si>
    <t>hallowmas_effect</t>
    <phoneticPr fontId="2" type="noConversion"/>
  </si>
  <si>
    <t>BGM</t>
    <phoneticPr fontId="2" type="noConversion"/>
  </si>
  <si>
    <t>hallowmas_bgm</t>
  </si>
  <si>
    <t>WaterDrop</t>
  </si>
  <si>
    <t>07KuLou</t>
  </si>
  <si>
    <t>05PingGuo</t>
  </si>
  <si>
    <t>01NanGua</t>
  </si>
  <si>
    <t>03ShouGu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</si>
</sst>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3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2" borderId="2" xfId="0" applyFill="1" applyBorder="1"/>
    <xf numFmtId="0" fontId="4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27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BD4FF"/>
      <color rgb="FF3BABFF"/>
      <color rgb="FFC7EB53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D965-7145-4FE0-968E-9354B018690E}" name="表1_32" displayName="表1_32" ref="B1:R83" totalsRowShown="0" headerRowDxfId="26" dataDxfId="25">
  <autoFilter ref="B1:R83" xr:uid="{0B77F3DD-062A-4E4C-A15C-041DCCD5A7ED}"/>
  <tableColumns count="17">
    <tableColumn id="1" xr3:uid="{DD576350-F6C3-4247-BE6B-60A6FD6B462B}" name="Id" dataDxfId="24"/>
    <tableColumn id="3" xr3:uid="{A9F59448-DBE8-42AA-9B32-1837FDDF48C1}" name="Name" dataDxfId="23"/>
    <tableColumn id="4" xr3:uid="{1FC0163F-5259-4E05-AFF0-BED91E970F98}" name="Background" dataDxfId="22"/>
    <tableColumn id="14" xr3:uid="{F249A038-9C9D-4708-A15F-7FA2DCAF9FB8}" name="Model" dataDxfId="21"/>
    <tableColumn id="9" xr3:uid="{4135BB11-9FA2-4698-9D67-F38E349A8646}" name="NimIcon" dataDxfId="20"/>
    <tableColumn id="10" xr3:uid="{E90E6A1F-FF1A-4750-AB0D-06B98E08F3C0}" name="QuestId" dataDxfId="19"/>
    <tableColumn id="11" xr3:uid="{7FA9661F-0DC1-4EE6-B39B-382A0F91C971}" name="dailyGoalPercent" dataDxfId="18"/>
    <tableColumn id="15" xr3:uid="{48A3FCDD-4B73-443A-B6CA-5ED28CE56573}" name="AwardCoin" dataDxfId="17"/>
    <tableColumn id="16" xr3:uid="{6ED05642-32A8-4B5F-80D3-DEC381F12E5C}" name="BGM" dataDxfId="16"/>
    <tableColumn id="8" xr3:uid="{405BD5D5-2223-4CCF-816B-E63A5F7B6DAA}" name="Sound" dataDxfId="15"/>
    <tableColumn id="17" xr3:uid="{2D382B9E-8C46-46CD-873E-F7DAD65B0878}" name="WaterDrop" dataDxfId="0"/>
    <tableColumn id="2" xr3:uid="{B58403D5-0D10-4080-9A09-301BD4343590}" name="Box1 ID" dataDxfId="14"/>
    <tableColumn id="5" xr3:uid="{2A8B2276-0548-4865-81DE-E51BD0A4BAA3}" name="Box1 Height" dataDxfId="13"/>
    <tableColumn id="6" xr3:uid="{D72CBF8A-EF7B-4A77-8818-F73B1F9B80F3}" name="Box2 ID" dataDxfId="12"/>
    <tableColumn id="7" xr3:uid="{2037A18C-DE67-4C7C-99DB-AE145B167B88}" name="Box2 Height" dataDxfId="11"/>
    <tableColumn id="12" xr3:uid="{AF0C121E-2C50-4B95-A8A6-F27A03F85102}" name="输出" dataDxfId="10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WaterDrop="""&amp;L2&amp;"""&gt;"&amp;CHAR(10)&amp;"  &lt;TreasureBox BoxId="""&amp;M2&amp;""" Height="""&amp;N2&amp;""" /&gt;"&amp;CHAR(10)&amp;"  &lt;TreasureBox BoxId="""&amp;O2&amp;""" Height="""&amp;P2&amp;""" /&gt;"&amp;CHAR(10)&amp;"&lt;/Mission&gt;","")</calculatedColumnFormula>
    </tableColumn>
    <tableColumn id="13" xr3:uid="{86C90460-AA5F-4AC5-8845-BD43940BD4BC}" name="输入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512" totalsRowShown="0" headerRowDxfId="8" dataDxfId="7">
  <autoFilter ref="B1:G1048512" xr:uid="{00000000-0009-0000-0100-000003000000}"/>
  <tableColumns count="6">
    <tableColumn id="1" xr3:uid="{00000000-0010-0000-0200-000001000000}" name="Id" dataDxfId="6"/>
    <tableColumn id="3" xr3:uid="{00000000-0010-0000-0200-000003000000}" name="Type" dataDxfId="5"/>
    <tableColumn id="4" xr3:uid="{00000000-0010-0000-0200-000004000000}" name="Name" dataDxfId="4"/>
    <tableColumn id="14" xr3:uid="{00000000-0010-0000-0200-00000E000000}" name="ItemId" dataDxfId="3"/>
    <tableColumn id="9" xr3:uid="{00000000-0010-0000-0200-000009000000}" name="Value" dataDxfId="2"/>
    <tableColumn id="12" xr3:uid="{00000000-0010-0000-0200-00000C000000}" name="输出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717-45CE-491D-AF6A-4147CB8CE361}">
  <dimension ref="A1:O155"/>
  <sheetViews>
    <sheetView workbookViewId="0">
      <pane ySplit="1" topLeftCell="A149" activePane="bottomLeft" state="frozen"/>
      <selection pane="bottomLeft" activeCell="A156" sqref="A156"/>
    </sheetView>
  </sheetViews>
  <sheetFormatPr defaultRowHeight="14.25"/>
  <cols>
    <col min="3" max="3" width="16" customWidth="1"/>
    <col min="4" max="4" width="37.625" bestFit="1" customWidth="1"/>
    <col min="7" max="7" width="12.25" bestFit="1" customWidth="1"/>
    <col min="8" max="8" width="15.375" bestFit="1" customWidth="1"/>
    <col min="10" max="10" width="14.375" bestFit="1" customWidth="1"/>
    <col min="11" max="11" width="28.25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59" t="str">
        <f>MID(O2, FIND("Item Id=""", O2, 1) + 9, 5)</f>
        <v>40001</v>
      </c>
      <c r="B2" s="60" t="str">
        <f>MID(O2, FIND("Type=""", O2, 1) +6, 1)</f>
        <v>4</v>
      </c>
      <c r="C2" s="61" t="str">
        <f>MID(O2, FIND("Name=""", O2, 1) +6, 7)</f>
        <v>nim0101</v>
      </c>
      <c r="D2" s="61" t="str">
        <f>MID(O2, FIND("getImage=""", O2) +10, FIND(""" Icon=",O2)-FIND("getImage=""", O2) -10)</f>
        <v>Home_box_nim_ocean brim01 (1)</v>
      </c>
      <c r="E2" s="61" t="str">
        <f t="shared" ref="E2:E65" si="0">MID(O2, FIND("Icon=""", O2) +6, FIND(""" StoryBg=",O2) - FIND("Icon=""", O2) - 6)</f>
        <v/>
      </c>
      <c r="F2" s="61" t="str">
        <f t="shared" ref="F2:F65" si="1">MID(O2, FIND("StoryBg=""", O2) +9, FIND(""" AudioId=",O2) - FIND("StoryBg=""", O2) - 9)</f>
        <v/>
      </c>
      <c r="G2" s="61" t="str">
        <f t="shared" ref="G2:G65" si="2">MID(O2, FIND("AudioId=""", O2) +9, FIND(""" Description=",O2) - FIND("AudioId=""", O2) - 9)</f>
        <v/>
      </c>
      <c r="H2" s="61" t="str">
        <f t="shared" ref="H2:H65" si="3">MID(O2, FIND("Description=""", O2) +13,FIND("""/&gt;",O2)-FIND("Description=""", O2)-13)</f>
        <v/>
      </c>
      <c r="I2" s="61">
        <v>1</v>
      </c>
      <c r="J2" s="61" t="s">
        <v>330</v>
      </c>
      <c r="K2" s="61" t="s">
        <v>457</v>
      </c>
      <c r="L2" s="61">
        <v>40001</v>
      </c>
      <c r="M2" s="61" t="s">
        <v>711</v>
      </c>
      <c r="N2" s="61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62" t="s">
        <v>0</v>
      </c>
    </row>
    <row r="3" spans="1:15">
      <c r="A3" s="59" t="str">
        <f t="shared" ref="A3:A66" si="4">MID(O3, FIND("Item Id=""", O3, 1) + 9, 5)</f>
        <v>40002</v>
      </c>
      <c r="B3" s="60" t="str">
        <f t="shared" ref="B3:B66" si="5">MID(O3, FIND("Type=""", O3, 1) +6, 1)</f>
        <v>4</v>
      </c>
      <c r="C3" s="61" t="str">
        <f t="shared" ref="C3:C66" si="6">MID(O3, FIND("Name=""", O3, 1) +6, 7)</f>
        <v>nim0102</v>
      </c>
      <c r="D3" s="61" t="str">
        <f t="shared" ref="D3:D66" si="7">MID(O3, FIND("getImage=""", O3) +10, FIND(""" Icon=",O3)-FIND("getImage=""", O3) -10)</f>
        <v>Home_box_nim_ocean brim02 (1)</v>
      </c>
      <c r="E3" s="61" t="str">
        <f t="shared" si="0"/>
        <v/>
      </c>
      <c r="F3" s="61" t="str">
        <f t="shared" si="1"/>
        <v/>
      </c>
      <c r="G3" s="61" t="str">
        <f t="shared" si="2"/>
        <v/>
      </c>
      <c r="H3" s="61" t="str">
        <f t="shared" si="3"/>
        <v/>
      </c>
      <c r="I3" s="61">
        <v>1</v>
      </c>
      <c r="J3" s="61" t="s">
        <v>331</v>
      </c>
      <c r="K3" s="61" t="s">
        <v>458</v>
      </c>
      <c r="L3" s="61">
        <v>40002</v>
      </c>
      <c r="M3" s="61" t="s">
        <v>712</v>
      </c>
      <c r="N3" s="61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62" t="s">
        <v>12</v>
      </c>
    </row>
    <row r="4" spans="1:15">
      <c r="A4" s="59" t="str">
        <f t="shared" si="4"/>
        <v>40003</v>
      </c>
      <c r="B4" s="60" t="str">
        <f t="shared" si="5"/>
        <v>4</v>
      </c>
      <c r="C4" s="61" t="str">
        <f t="shared" si="6"/>
        <v>nim0103</v>
      </c>
      <c r="D4" s="61" t="str">
        <f t="shared" si="7"/>
        <v>Home_box_nim_ocean brim01 (2)</v>
      </c>
      <c r="E4" s="61" t="str">
        <f t="shared" si="0"/>
        <v/>
      </c>
      <c r="F4" s="61" t="str">
        <f t="shared" si="1"/>
        <v/>
      </c>
      <c r="G4" s="61" t="str">
        <f t="shared" si="2"/>
        <v/>
      </c>
      <c r="H4" s="61" t="str">
        <f t="shared" si="3"/>
        <v/>
      </c>
      <c r="I4" s="61">
        <v>1</v>
      </c>
      <c r="J4" s="61" t="s">
        <v>339</v>
      </c>
      <c r="K4" s="61" t="s">
        <v>459</v>
      </c>
      <c r="L4" s="61">
        <v>40003</v>
      </c>
      <c r="M4" s="61" t="s">
        <v>713</v>
      </c>
      <c r="N4" s="61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62" t="s">
        <v>13</v>
      </c>
    </row>
    <row r="5" spans="1:15">
      <c r="A5" s="59" t="str">
        <f t="shared" si="4"/>
        <v>40004</v>
      </c>
      <c r="B5" s="60" t="str">
        <f t="shared" si="5"/>
        <v>4</v>
      </c>
      <c r="C5" s="61" t="str">
        <f t="shared" si="6"/>
        <v>nim0104</v>
      </c>
      <c r="D5" s="61" t="str">
        <f t="shared" si="7"/>
        <v>Home_box_nim_ocean brim02 (2)</v>
      </c>
      <c r="E5" s="61" t="str">
        <f t="shared" si="0"/>
        <v/>
      </c>
      <c r="F5" s="61" t="str">
        <f t="shared" si="1"/>
        <v/>
      </c>
      <c r="G5" s="61" t="str">
        <f t="shared" si="2"/>
        <v/>
      </c>
      <c r="H5" s="61" t="str">
        <f t="shared" si="3"/>
        <v/>
      </c>
      <c r="I5" s="61">
        <v>1</v>
      </c>
      <c r="J5" s="61" t="s">
        <v>340</v>
      </c>
      <c r="K5" s="61" t="s">
        <v>460</v>
      </c>
      <c r="L5" s="61">
        <v>40004</v>
      </c>
      <c r="M5" s="61" t="s">
        <v>714</v>
      </c>
      <c r="N5" s="61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62" t="s">
        <v>14</v>
      </c>
    </row>
    <row r="6" spans="1:15">
      <c r="A6" s="59" t="str">
        <f t="shared" si="4"/>
        <v>40005</v>
      </c>
      <c r="B6" s="60" t="str">
        <f t="shared" si="5"/>
        <v>4</v>
      </c>
      <c r="C6" s="61" t="str">
        <f t="shared" si="6"/>
        <v>nim0105</v>
      </c>
      <c r="D6" s="61" t="str">
        <f t="shared" si="7"/>
        <v>Home_box_nim_ocean brim01 (3)</v>
      </c>
      <c r="E6" s="61" t="str">
        <f t="shared" si="0"/>
        <v/>
      </c>
      <c r="F6" s="61" t="str">
        <f t="shared" si="1"/>
        <v/>
      </c>
      <c r="G6" s="61" t="str">
        <f t="shared" si="2"/>
        <v/>
      </c>
      <c r="H6" s="61" t="str">
        <f t="shared" si="3"/>
        <v/>
      </c>
      <c r="I6" s="61">
        <v>1</v>
      </c>
      <c r="J6" s="61" t="s">
        <v>341</v>
      </c>
      <c r="K6" s="61" t="s">
        <v>461</v>
      </c>
      <c r="L6" s="61">
        <v>40005</v>
      </c>
      <c r="M6" s="61" t="s">
        <v>715</v>
      </c>
      <c r="N6" s="61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62" t="s">
        <v>15</v>
      </c>
    </row>
    <row r="7" spans="1:15">
      <c r="A7" s="59" t="str">
        <f t="shared" si="4"/>
        <v>40006</v>
      </c>
      <c r="B7" s="60" t="str">
        <f t="shared" si="5"/>
        <v>4</v>
      </c>
      <c r="C7" s="61" t="str">
        <f t="shared" si="6"/>
        <v>nim0106</v>
      </c>
      <c r="D7" s="61" t="str">
        <f t="shared" si="7"/>
        <v>Home_box_nim_ocean brim02 (3)</v>
      </c>
      <c r="E7" s="61" t="str">
        <f t="shared" si="0"/>
        <v/>
      </c>
      <c r="F7" s="61" t="str">
        <f t="shared" si="1"/>
        <v/>
      </c>
      <c r="G7" s="61" t="str">
        <f t="shared" si="2"/>
        <v/>
      </c>
      <c r="H7" s="61" t="str">
        <f t="shared" si="3"/>
        <v/>
      </c>
      <c r="I7" s="61">
        <v>1</v>
      </c>
      <c r="J7" s="61" t="s">
        <v>342</v>
      </c>
      <c r="K7" s="61" t="s">
        <v>462</v>
      </c>
      <c r="L7" s="61">
        <v>40006</v>
      </c>
      <c r="M7" s="61" t="s">
        <v>716</v>
      </c>
      <c r="N7" s="61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62" t="s">
        <v>16</v>
      </c>
    </row>
    <row r="8" spans="1:15">
      <c r="A8" s="59" t="str">
        <f t="shared" si="4"/>
        <v>40007</v>
      </c>
      <c r="B8" s="60" t="str">
        <f t="shared" si="5"/>
        <v>4</v>
      </c>
      <c r="C8" s="61" t="str">
        <f t="shared" si="6"/>
        <v>nim0107</v>
      </c>
      <c r="D8" s="61" t="str">
        <f t="shared" si="7"/>
        <v>Home_box_nim_ocean brim01 (4)</v>
      </c>
      <c r="E8" s="61" t="str">
        <f t="shared" si="0"/>
        <v/>
      </c>
      <c r="F8" s="61" t="str">
        <f t="shared" si="1"/>
        <v/>
      </c>
      <c r="G8" s="61" t="str">
        <f t="shared" si="2"/>
        <v/>
      </c>
      <c r="H8" s="61" t="str">
        <f t="shared" si="3"/>
        <v/>
      </c>
      <c r="I8" s="61">
        <v>1</v>
      </c>
      <c r="J8" s="61" t="s">
        <v>343</v>
      </c>
      <c r="K8" s="61" t="s">
        <v>463</v>
      </c>
      <c r="L8" s="61">
        <v>40007</v>
      </c>
      <c r="M8" s="61" t="s">
        <v>717</v>
      </c>
      <c r="N8" s="61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62" t="s">
        <v>17</v>
      </c>
    </row>
    <row r="9" spans="1:15">
      <c r="A9" s="59" t="str">
        <f t="shared" si="4"/>
        <v>40008</v>
      </c>
      <c r="B9" s="60" t="str">
        <f t="shared" si="5"/>
        <v>4</v>
      </c>
      <c r="C9" s="61" t="str">
        <f t="shared" si="6"/>
        <v>nim0108</v>
      </c>
      <c r="D9" s="61" t="str">
        <f t="shared" si="7"/>
        <v>Home_box_nim_ocean brim02 (4)</v>
      </c>
      <c r="E9" s="61" t="str">
        <f t="shared" si="0"/>
        <v/>
      </c>
      <c r="F9" s="61" t="str">
        <f t="shared" si="1"/>
        <v/>
      </c>
      <c r="G9" s="61" t="str">
        <f t="shared" si="2"/>
        <v/>
      </c>
      <c r="H9" s="61" t="str">
        <f t="shared" si="3"/>
        <v/>
      </c>
      <c r="I9" s="61">
        <v>1</v>
      </c>
      <c r="J9" s="61" t="s">
        <v>344</v>
      </c>
      <c r="K9" s="61" t="s">
        <v>464</v>
      </c>
      <c r="L9" s="61">
        <v>40008</v>
      </c>
      <c r="M9" s="61" t="s">
        <v>718</v>
      </c>
      <c r="N9" s="61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62" t="s">
        <v>18</v>
      </c>
    </row>
    <row r="10" spans="1:15">
      <c r="A10" s="59" t="str">
        <f t="shared" si="4"/>
        <v>40009</v>
      </c>
      <c r="B10" s="60" t="str">
        <f t="shared" si="5"/>
        <v>4</v>
      </c>
      <c r="C10" s="61" t="str">
        <f t="shared" si="6"/>
        <v>nim0109</v>
      </c>
      <c r="D10" s="61" t="str">
        <f t="shared" si="7"/>
        <v>Home_box_nim_ocean brim01 (5)</v>
      </c>
      <c r="E10" s="61" t="str">
        <f t="shared" si="0"/>
        <v/>
      </c>
      <c r="F10" s="61" t="str">
        <f t="shared" si="1"/>
        <v/>
      </c>
      <c r="G10" s="61" t="str">
        <f t="shared" si="2"/>
        <v/>
      </c>
      <c r="H10" s="61" t="str">
        <f t="shared" si="3"/>
        <v/>
      </c>
      <c r="I10" s="61">
        <v>1</v>
      </c>
      <c r="J10" s="61" t="s">
        <v>345</v>
      </c>
      <c r="K10" s="61" t="s">
        <v>465</v>
      </c>
      <c r="L10" s="61">
        <v>40009</v>
      </c>
      <c r="M10" s="61" t="s">
        <v>719</v>
      </c>
      <c r="N10" s="61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62" t="s">
        <v>19</v>
      </c>
    </row>
    <row r="11" spans="1:15">
      <c r="A11" s="59" t="str">
        <f t="shared" si="4"/>
        <v>40010</v>
      </c>
      <c r="B11" s="60" t="str">
        <f t="shared" si="5"/>
        <v>4</v>
      </c>
      <c r="C11" s="61" t="str">
        <f t="shared" si="6"/>
        <v>nim0110</v>
      </c>
      <c r="D11" s="61" t="str">
        <f t="shared" si="7"/>
        <v>Home_box_nim_ocean brim02 (5)</v>
      </c>
      <c r="E11" s="61" t="str">
        <f t="shared" si="0"/>
        <v/>
      </c>
      <c r="F11" s="61" t="str">
        <f t="shared" si="1"/>
        <v/>
      </c>
      <c r="G11" s="61" t="str">
        <f t="shared" si="2"/>
        <v/>
      </c>
      <c r="H11" s="61" t="str">
        <f t="shared" si="3"/>
        <v/>
      </c>
      <c r="I11" s="61">
        <v>1</v>
      </c>
      <c r="J11" s="61" t="s">
        <v>346</v>
      </c>
      <c r="K11" s="61" t="s">
        <v>466</v>
      </c>
      <c r="L11" s="61">
        <v>40010</v>
      </c>
      <c r="M11" s="61" t="s">
        <v>720</v>
      </c>
      <c r="N11" s="61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62" t="s">
        <v>20</v>
      </c>
    </row>
    <row r="12" spans="1:15">
      <c r="A12" s="59" t="str">
        <f t="shared" si="4"/>
        <v>40011</v>
      </c>
      <c r="B12" s="60" t="str">
        <f t="shared" si="5"/>
        <v>4</v>
      </c>
      <c r="C12" s="61" t="str">
        <f t="shared" si="6"/>
        <v>nim0111</v>
      </c>
      <c r="D12" s="61" t="str">
        <f t="shared" si="7"/>
        <v>Home_box_nim_ocean brim01 (6)</v>
      </c>
      <c r="E12" s="61" t="str">
        <f t="shared" si="0"/>
        <v/>
      </c>
      <c r="F12" s="61" t="str">
        <f t="shared" si="1"/>
        <v/>
      </c>
      <c r="G12" s="61" t="str">
        <f t="shared" si="2"/>
        <v/>
      </c>
      <c r="H12" s="61" t="str">
        <f t="shared" si="3"/>
        <v/>
      </c>
      <c r="I12" s="61">
        <v>1</v>
      </c>
      <c r="J12" s="61" t="s">
        <v>347</v>
      </c>
      <c r="K12" s="61" t="s">
        <v>467</v>
      </c>
      <c r="L12" s="61">
        <v>40011</v>
      </c>
      <c r="M12" s="61" t="s">
        <v>721</v>
      </c>
      <c r="N12" s="61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62" t="s">
        <v>21</v>
      </c>
    </row>
    <row r="13" spans="1:15">
      <c r="A13" s="59" t="str">
        <f t="shared" si="4"/>
        <v>40012</v>
      </c>
      <c r="B13" s="60" t="str">
        <f t="shared" si="5"/>
        <v>4</v>
      </c>
      <c r="C13" s="61" t="str">
        <f t="shared" si="6"/>
        <v>nim0112</v>
      </c>
      <c r="D13" s="61" t="str">
        <f t="shared" si="7"/>
        <v>Home_box_nim_ocean brim02 (6)</v>
      </c>
      <c r="E13" s="61" t="str">
        <f t="shared" si="0"/>
        <v/>
      </c>
      <c r="F13" s="61" t="str">
        <f t="shared" si="1"/>
        <v/>
      </c>
      <c r="G13" s="61" t="str">
        <f t="shared" si="2"/>
        <v/>
      </c>
      <c r="H13" s="61" t="str">
        <f t="shared" si="3"/>
        <v/>
      </c>
      <c r="I13" s="61">
        <v>1</v>
      </c>
      <c r="J13" s="61" t="s">
        <v>348</v>
      </c>
      <c r="K13" s="61" t="s">
        <v>468</v>
      </c>
      <c r="L13" s="61">
        <v>40012</v>
      </c>
      <c r="M13" s="61" t="s">
        <v>722</v>
      </c>
      <c r="N13" s="61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62" t="s">
        <v>22</v>
      </c>
    </row>
    <row r="14" spans="1:15">
      <c r="A14" s="59" t="str">
        <f t="shared" si="4"/>
        <v>40013</v>
      </c>
      <c r="B14" s="60" t="str">
        <f t="shared" si="5"/>
        <v>4</v>
      </c>
      <c r="C14" s="61" t="str">
        <f t="shared" si="6"/>
        <v>nim0113</v>
      </c>
      <c r="D14" s="61" t="str">
        <f t="shared" si="7"/>
        <v>Home_box_nim_ocean brim01 (7)</v>
      </c>
      <c r="E14" s="61" t="str">
        <f t="shared" si="0"/>
        <v/>
      </c>
      <c r="F14" s="61" t="str">
        <f t="shared" si="1"/>
        <v/>
      </c>
      <c r="G14" s="61" t="str">
        <f t="shared" si="2"/>
        <v/>
      </c>
      <c r="H14" s="61" t="str">
        <f t="shared" si="3"/>
        <v/>
      </c>
      <c r="I14" s="61">
        <v>1</v>
      </c>
      <c r="J14" s="61" t="s">
        <v>349</v>
      </c>
      <c r="K14" s="61" t="s">
        <v>469</v>
      </c>
      <c r="L14" s="61">
        <v>40013</v>
      </c>
      <c r="M14" s="61" t="s">
        <v>723</v>
      </c>
      <c r="N14" s="61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62" t="s">
        <v>23</v>
      </c>
    </row>
    <row r="15" spans="1:15">
      <c r="A15" s="59" t="str">
        <f t="shared" si="4"/>
        <v>40014</v>
      </c>
      <c r="B15" s="60" t="str">
        <f t="shared" si="5"/>
        <v>4</v>
      </c>
      <c r="C15" s="61" t="str">
        <f t="shared" si="6"/>
        <v>nim0114</v>
      </c>
      <c r="D15" s="61" t="str">
        <f t="shared" si="7"/>
        <v>Home_box_nim_ocean brim02 (7)</v>
      </c>
      <c r="E15" s="61" t="str">
        <f t="shared" si="0"/>
        <v/>
      </c>
      <c r="F15" s="61" t="str">
        <f t="shared" si="1"/>
        <v/>
      </c>
      <c r="G15" s="61" t="str">
        <f t="shared" si="2"/>
        <v/>
      </c>
      <c r="H15" s="61" t="str">
        <f t="shared" si="3"/>
        <v/>
      </c>
      <c r="I15" s="61">
        <v>1</v>
      </c>
      <c r="J15" s="61" t="s">
        <v>350</v>
      </c>
      <c r="K15" s="61" t="s">
        <v>470</v>
      </c>
      <c r="L15" s="61">
        <v>40014</v>
      </c>
      <c r="M15" s="61" t="s">
        <v>724</v>
      </c>
      <c r="N15" s="61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62" t="s">
        <v>24</v>
      </c>
    </row>
    <row r="16" spans="1:15">
      <c r="A16" s="59" t="str">
        <f t="shared" si="4"/>
        <v>40015</v>
      </c>
      <c r="B16" s="60" t="str">
        <f t="shared" si="5"/>
        <v>4</v>
      </c>
      <c r="C16" s="61" t="str">
        <f t="shared" si="6"/>
        <v>nim0115</v>
      </c>
      <c r="D16" s="61" t="str">
        <f t="shared" si="7"/>
        <v>Home_box_nim_ocean brim01 (8)</v>
      </c>
      <c r="E16" s="61" t="str">
        <f t="shared" si="0"/>
        <v/>
      </c>
      <c r="F16" s="61" t="str">
        <f t="shared" si="1"/>
        <v/>
      </c>
      <c r="G16" s="61" t="str">
        <f t="shared" si="2"/>
        <v/>
      </c>
      <c r="H16" s="61" t="str">
        <f t="shared" si="3"/>
        <v/>
      </c>
      <c r="I16" s="61">
        <v>1</v>
      </c>
      <c r="J16" s="61" t="s">
        <v>351</v>
      </c>
      <c r="K16" s="61" t="s">
        <v>471</v>
      </c>
      <c r="L16" s="61">
        <v>40015</v>
      </c>
      <c r="M16" s="61" t="s">
        <v>725</v>
      </c>
      <c r="N16" s="61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62" t="s">
        <v>25</v>
      </c>
    </row>
    <row r="17" spans="1:15">
      <c r="A17" s="59" t="str">
        <f t="shared" si="4"/>
        <v>40016</v>
      </c>
      <c r="B17" s="60" t="str">
        <f t="shared" si="5"/>
        <v>4</v>
      </c>
      <c r="C17" s="61" t="str">
        <f t="shared" si="6"/>
        <v>nim0116</v>
      </c>
      <c r="D17" s="61" t="str">
        <f t="shared" si="7"/>
        <v>Home_box_nim_ocean brim02 (8)</v>
      </c>
      <c r="E17" s="61" t="str">
        <f t="shared" si="0"/>
        <v/>
      </c>
      <c r="F17" s="61" t="str">
        <f t="shared" si="1"/>
        <v/>
      </c>
      <c r="G17" s="61" t="str">
        <f t="shared" si="2"/>
        <v/>
      </c>
      <c r="H17" s="61" t="str">
        <f t="shared" si="3"/>
        <v/>
      </c>
      <c r="I17" s="61">
        <v>1</v>
      </c>
      <c r="J17" s="61" t="s">
        <v>352</v>
      </c>
      <c r="K17" s="61" t="s">
        <v>472</v>
      </c>
      <c r="L17" s="61">
        <v>40016</v>
      </c>
      <c r="M17" s="61" t="s">
        <v>726</v>
      </c>
      <c r="N17" s="61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62" t="s">
        <v>26</v>
      </c>
    </row>
    <row r="18" spans="1:15">
      <c r="A18" s="59" t="str">
        <f t="shared" si="4"/>
        <v>40017</v>
      </c>
      <c r="B18" s="60" t="str">
        <f t="shared" si="5"/>
        <v>4</v>
      </c>
      <c r="C18" s="61" t="str">
        <f t="shared" si="6"/>
        <v>nim0117</v>
      </c>
      <c r="D18" s="61" t="str">
        <f t="shared" si="7"/>
        <v>Home_box_nim_ocean brim01 (9)</v>
      </c>
      <c r="E18" s="61" t="str">
        <f t="shared" si="0"/>
        <v/>
      </c>
      <c r="F18" s="61" t="str">
        <f t="shared" si="1"/>
        <v/>
      </c>
      <c r="G18" s="61" t="str">
        <f t="shared" si="2"/>
        <v/>
      </c>
      <c r="H18" s="61" t="str">
        <f t="shared" si="3"/>
        <v/>
      </c>
      <c r="I18" s="61">
        <v>1</v>
      </c>
      <c r="J18" s="61" t="s">
        <v>353</v>
      </c>
      <c r="K18" s="61" t="s">
        <v>473</v>
      </c>
      <c r="L18" s="61">
        <v>40017</v>
      </c>
      <c r="M18" s="61" t="s">
        <v>727</v>
      </c>
      <c r="N18" s="61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62" t="s">
        <v>27</v>
      </c>
    </row>
    <row r="19" spans="1:15">
      <c r="A19" s="59" t="str">
        <f t="shared" si="4"/>
        <v>40018</v>
      </c>
      <c r="B19" s="60" t="str">
        <f t="shared" si="5"/>
        <v>4</v>
      </c>
      <c r="C19" s="61" t="str">
        <f t="shared" si="6"/>
        <v>nim0118</v>
      </c>
      <c r="D19" s="61" t="str">
        <f t="shared" si="7"/>
        <v>Home_box_nim_ocean brim02 (9)</v>
      </c>
      <c r="E19" s="61" t="str">
        <f t="shared" si="0"/>
        <v/>
      </c>
      <c r="F19" s="61" t="str">
        <f t="shared" si="1"/>
        <v/>
      </c>
      <c r="G19" s="61" t="str">
        <f t="shared" si="2"/>
        <v/>
      </c>
      <c r="H19" s="61" t="str">
        <f t="shared" si="3"/>
        <v/>
      </c>
      <c r="I19" s="61">
        <v>1</v>
      </c>
      <c r="J19" s="61" t="s">
        <v>354</v>
      </c>
      <c r="K19" s="61" t="s">
        <v>474</v>
      </c>
      <c r="L19" s="61">
        <v>40018</v>
      </c>
      <c r="M19" s="61" t="s">
        <v>728</v>
      </c>
      <c r="N19" s="61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62" t="s">
        <v>28</v>
      </c>
    </row>
    <row r="20" spans="1:15">
      <c r="A20" s="59" t="str">
        <f t="shared" si="4"/>
        <v>40019</v>
      </c>
      <c r="B20" s="60" t="str">
        <f t="shared" si="5"/>
        <v>4</v>
      </c>
      <c r="C20" s="61" t="str">
        <f t="shared" si="6"/>
        <v>nim0119</v>
      </c>
      <c r="D20" s="61" t="str">
        <f t="shared" si="7"/>
        <v>Home_box_nim_ocean brim01 (10)</v>
      </c>
      <c r="E20" s="61" t="str">
        <f t="shared" si="0"/>
        <v/>
      </c>
      <c r="F20" s="61" t="str">
        <f t="shared" si="1"/>
        <v/>
      </c>
      <c r="G20" s="61" t="str">
        <f t="shared" si="2"/>
        <v/>
      </c>
      <c r="H20" s="61" t="str">
        <f t="shared" si="3"/>
        <v/>
      </c>
      <c r="I20" s="61">
        <v>1</v>
      </c>
      <c r="J20" s="61" t="s">
        <v>355</v>
      </c>
      <c r="K20" s="61" t="s">
        <v>475</v>
      </c>
      <c r="L20" s="61">
        <v>40019</v>
      </c>
      <c r="M20" s="61" t="s">
        <v>729</v>
      </c>
      <c r="N20" s="61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62" t="s">
        <v>29</v>
      </c>
    </row>
    <row r="21" spans="1:15">
      <c r="A21" s="59" t="str">
        <f t="shared" si="4"/>
        <v>40020</v>
      </c>
      <c r="B21" s="60" t="str">
        <f t="shared" si="5"/>
        <v>4</v>
      </c>
      <c r="C21" s="61" t="str">
        <f t="shared" si="6"/>
        <v>nim0120</v>
      </c>
      <c r="D21" s="61" t="str">
        <f t="shared" si="7"/>
        <v>Home_box_nim_ocean brim02 (10)</v>
      </c>
      <c r="E21" s="61" t="str">
        <f t="shared" si="0"/>
        <v/>
      </c>
      <c r="F21" s="61" t="str">
        <f t="shared" si="1"/>
        <v/>
      </c>
      <c r="G21" s="61" t="str">
        <f t="shared" si="2"/>
        <v/>
      </c>
      <c r="H21" s="61" t="str">
        <f t="shared" si="3"/>
        <v/>
      </c>
      <c r="I21" s="61">
        <v>1</v>
      </c>
      <c r="J21" s="61" t="s">
        <v>356</v>
      </c>
      <c r="K21" s="61" t="s">
        <v>476</v>
      </c>
      <c r="L21" s="61">
        <v>40020</v>
      </c>
      <c r="M21" s="61" t="s">
        <v>730</v>
      </c>
      <c r="N21" s="61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62" t="s">
        <v>30</v>
      </c>
    </row>
    <row r="22" spans="1:15">
      <c r="A22" s="59" t="str">
        <f t="shared" si="4"/>
        <v>40021</v>
      </c>
      <c r="B22" s="60" t="str">
        <f t="shared" si="5"/>
        <v>4</v>
      </c>
      <c r="C22" s="61" t="str">
        <f t="shared" si="6"/>
        <v>nim0121</v>
      </c>
      <c r="D22" s="61" t="str">
        <f t="shared" si="7"/>
        <v>Home_box_nim_ocean brim01 (11)</v>
      </c>
      <c r="E22" s="61" t="str">
        <f t="shared" si="0"/>
        <v/>
      </c>
      <c r="F22" s="61" t="str">
        <f t="shared" si="1"/>
        <v/>
      </c>
      <c r="G22" s="61" t="str">
        <f t="shared" si="2"/>
        <v/>
      </c>
      <c r="H22" s="61" t="str">
        <f t="shared" si="3"/>
        <v/>
      </c>
      <c r="I22" s="61">
        <v>1</v>
      </c>
      <c r="J22" s="61" t="s">
        <v>357</v>
      </c>
      <c r="K22" s="61" t="s">
        <v>477</v>
      </c>
      <c r="L22" s="61">
        <v>40021</v>
      </c>
      <c r="M22" s="61" t="s">
        <v>731</v>
      </c>
      <c r="N22" s="61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62" t="s">
        <v>31</v>
      </c>
    </row>
    <row r="23" spans="1:15">
      <c r="A23" s="59" t="str">
        <f t="shared" si="4"/>
        <v>40022</v>
      </c>
      <c r="B23" s="60" t="str">
        <f t="shared" si="5"/>
        <v>4</v>
      </c>
      <c r="C23" s="61" t="str">
        <f t="shared" si="6"/>
        <v>nim0122</v>
      </c>
      <c r="D23" s="61" t="str">
        <f t="shared" si="7"/>
        <v>Home_box_nim_ocean brim02 (11)</v>
      </c>
      <c r="E23" s="61" t="str">
        <f t="shared" si="0"/>
        <v/>
      </c>
      <c r="F23" s="61" t="str">
        <f t="shared" si="1"/>
        <v/>
      </c>
      <c r="G23" s="61" t="str">
        <f t="shared" si="2"/>
        <v/>
      </c>
      <c r="H23" s="61" t="str">
        <f t="shared" si="3"/>
        <v/>
      </c>
      <c r="I23" s="61">
        <v>1</v>
      </c>
      <c r="J23" s="61" t="s">
        <v>358</v>
      </c>
      <c r="K23" s="61" t="s">
        <v>478</v>
      </c>
      <c r="L23" s="61">
        <v>40022</v>
      </c>
      <c r="M23" s="61" t="s">
        <v>732</v>
      </c>
      <c r="N23" s="61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62" t="s">
        <v>32</v>
      </c>
    </row>
    <row r="24" spans="1:15">
      <c r="A24" s="59" t="str">
        <f t="shared" si="4"/>
        <v>40023</v>
      </c>
      <c r="B24" s="60" t="str">
        <f t="shared" si="5"/>
        <v>4</v>
      </c>
      <c r="C24" s="61" t="str">
        <f t="shared" si="6"/>
        <v>nim0123</v>
      </c>
      <c r="D24" s="61" t="str">
        <f t="shared" si="7"/>
        <v>Home_box_nim_ocean brim01 (12)</v>
      </c>
      <c r="E24" s="61" t="str">
        <f t="shared" si="0"/>
        <v/>
      </c>
      <c r="F24" s="61" t="str">
        <f t="shared" si="1"/>
        <v/>
      </c>
      <c r="G24" s="61" t="str">
        <f t="shared" si="2"/>
        <v/>
      </c>
      <c r="H24" s="61" t="str">
        <f t="shared" si="3"/>
        <v/>
      </c>
      <c r="I24" s="61">
        <v>1</v>
      </c>
      <c r="J24" s="61" t="s">
        <v>359</v>
      </c>
      <c r="K24" s="61" t="s">
        <v>479</v>
      </c>
      <c r="L24" s="61">
        <v>40023</v>
      </c>
      <c r="M24" s="61" t="s">
        <v>733</v>
      </c>
      <c r="N24" s="61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62" t="s">
        <v>33</v>
      </c>
    </row>
    <row r="25" spans="1:15">
      <c r="A25" s="59" t="str">
        <f t="shared" si="4"/>
        <v>40024</v>
      </c>
      <c r="B25" s="60" t="str">
        <f t="shared" si="5"/>
        <v>4</v>
      </c>
      <c r="C25" s="61" t="str">
        <f t="shared" si="6"/>
        <v>nim0124</v>
      </c>
      <c r="D25" s="61" t="str">
        <f t="shared" si="7"/>
        <v>Home_box_nim_ocean brim02 (12)</v>
      </c>
      <c r="E25" s="61" t="str">
        <f t="shared" si="0"/>
        <v/>
      </c>
      <c r="F25" s="61" t="str">
        <f t="shared" si="1"/>
        <v/>
      </c>
      <c r="G25" s="61" t="str">
        <f t="shared" si="2"/>
        <v/>
      </c>
      <c r="H25" s="61" t="str">
        <f t="shared" si="3"/>
        <v/>
      </c>
      <c r="I25" s="61">
        <v>1</v>
      </c>
      <c r="J25" s="61" t="s">
        <v>332</v>
      </c>
      <c r="K25" s="61" t="s">
        <v>480</v>
      </c>
      <c r="L25" s="61">
        <v>40024</v>
      </c>
      <c r="M25" s="61" t="s">
        <v>734</v>
      </c>
      <c r="N25" s="61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62" t="s">
        <v>34</v>
      </c>
    </row>
    <row r="26" spans="1:15">
      <c r="A26" s="59" t="str">
        <f t="shared" si="4"/>
        <v>40025</v>
      </c>
      <c r="B26" s="60" t="str">
        <f t="shared" si="5"/>
        <v>4</v>
      </c>
      <c r="C26" s="61" t="str">
        <f t="shared" si="6"/>
        <v>nim0125</v>
      </c>
      <c r="D26" s="61" t="str">
        <f t="shared" si="7"/>
        <v>Home_box_nim_ocean brim01 (13)</v>
      </c>
      <c r="E26" s="61" t="str">
        <f t="shared" si="0"/>
        <v/>
      </c>
      <c r="F26" s="61" t="str">
        <f t="shared" si="1"/>
        <v/>
      </c>
      <c r="G26" s="61" t="str">
        <f t="shared" si="2"/>
        <v/>
      </c>
      <c r="H26" s="61" t="str">
        <f t="shared" si="3"/>
        <v/>
      </c>
      <c r="I26" s="61">
        <v>1</v>
      </c>
      <c r="J26" s="61" t="s">
        <v>360</v>
      </c>
      <c r="K26" s="61" t="s">
        <v>481</v>
      </c>
      <c r="L26" s="61">
        <v>40025</v>
      </c>
      <c r="M26" s="61" t="s">
        <v>735</v>
      </c>
      <c r="N26" s="61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62" t="s">
        <v>35</v>
      </c>
    </row>
    <row r="27" spans="1:15">
      <c r="A27" s="59" t="str">
        <f t="shared" si="4"/>
        <v>40026</v>
      </c>
      <c r="B27" s="60" t="str">
        <f t="shared" si="5"/>
        <v>4</v>
      </c>
      <c r="C27" s="61" t="str">
        <f t="shared" si="6"/>
        <v>nim0126</v>
      </c>
      <c r="D27" s="61" t="str">
        <f t="shared" si="7"/>
        <v>Home_box_nim_ocean brim02 (13)</v>
      </c>
      <c r="E27" s="61" t="str">
        <f t="shared" si="0"/>
        <v/>
      </c>
      <c r="F27" s="61" t="str">
        <f t="shared" si="1"/>
        <v/>
      </c>
      <c r="G27" s="61" t="str">
        <f t="shared" si="2"/>
        <v/>
      </c>
      <c r="H27" s="61" t="str">
        <f t="shared" si="3"/>
        <v/>
      </c>
      <c r="I27" s="61">
        <v>1</v>
      </c>
      <c r="J27" s="61" t="s">
        <v>361</v>
      </c>
      <c r="K27" s="61" t="s">
        <v>482</v>
      </c>
      <c r="L27" s="61">
        <v>40026</v>
      </c>
      <c r="M27" s="61" t="s">
        <v>736</v>
      </c>
      <c r="N27" s="61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62" t="s">
        <v>36</v>
      </c>
    </row>
    <row r="28" spans="1:15">
      <c r="A28" s="59" t="str">
        <f t="shared" si="4"/>
        <v>40027</v>
      </c>
      <c r="B28" s="60" t="str">
        <f t="shared" si="5"/>
        <v>4</v>
      </c>
      <c r="C28" s="61" t="str">
        <f t="shared" si="6"/>
        <v>nim0127</v>
      </c>
      <c r="D28" s="61" t="str">
        <f t="shared" si="7"/>
        <v>Home_box_nim_ocean brim01 (14)</v>
      </c>
      <c r="E28" s="61" t="str">
        <f t="shared" si="0"/>
        <v/>
      </c>
      <c r="F28" s="61" t="str">
        <f t="shared" si="1"/>
        <v/>
      </c>
      <c r="G28" s="61" t="str">
        <f t="shared" si="2"/>
        <v/>
      </c>
      <c r="H28" s="61" t="str">
        <f t="shared" si="3"/>
        <v/>
      </c>
      <c r="I28" s="61">
        <v>1</v>
      </c>
      <c r="J28" s="61" t="s">
        <v>362</v>
      </c>
      <c r="K28" s="61" t="s">
        <v>483</v>
      </c>
      <c r="L28" s="61">
        <v>40027</v>
      </c>
      <c r="M28" s="61" t="s">
        <v>737</v>
      </c>
      <c r="N28" s="61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62" t="s">
        <v>37</v>
      </c>
    </row>
    <row r="29" spans="1:15">
      <c r="A29" s="59" t="str">
        <f t="shared" si="4"/>
        <v>40028</v>
      </c>
      <c r="B29" s="60" t="str">
        <f t="shared" si="5"/>
        <v>4</v>
      </c>
      <c r="C29" s="61" t="str">
        <f t="shared" si="6"/>
        <v>nim0128</v>
      </c>
      <c r="D29" s="61" t="str">
        <f t="shared" si="7"/>
        <v>Home_box_nim_ocean brim02 (14)</v>
      </c>
      <c r="E29" s="61" t="str">
        <f t="shared" si="0"/>
        <v/>
      </c>
      <c r="F29" s="61" t="str">
        <f t="shared" si="1"/>
        <v/>
      </c>
      <c r="G29" s="61" t="str">
        <f t="shared" si="2"/>
        <v/>
      </c>
      <c r="H29" s="61" t="str">
        <f t="shared" si="3"/>
        <v/>
      </c>
      <c r="I29" s="61">
        <v>1</v>
      </c>
      <c r="J29" s="61" t="s">
        <v>363</v>
      </c>
      <c r="K29" s="61" t="s">
        <v>484</v>
      </c>
      <c r="L29" s="61">
        <v>40028</v>
      </c>
      <c r="M29" s="61" t="s">
        <v>738</v>
      </c>
      <c r="N29" s="61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62" t="s">
        <v>38</v>
      </c>
    </row>
    <row r="30" spans="1:15">
      <c r="A30" s="59" t="str">
        <f t="shared" si="4"/>
        <v>40029</v>
      </c>
      <c r="B30" s="60" t="str">
        <f t="shared" si="5"/>
        <v>4</v>
      </c>
      <c r="C30" s="61" t="str">
        <f t="shared" si="6"/>
        <v>nim0129</v>
      </c>
      <c r="D30" s="61" t="str">
        <f t="shared" si="7"/>
        <v>Home_box_nim_ocean brim01 (15)</v>
      </c>
      <c r="E30" s="61" t="str">
        <f t="shared" si="0"/>
        <v/>
      </c>
      <c r="F30" s="61" t="str">
        <f t="shared" si="1"/>
        <v/>
      </c>
      <c r="G30" s="61" t="str">
        <f t="shared" si="2"/>
        <v/>
      </c>
      <c r="H30" s="61" t="str">
        <f t="shared" si="3"/>
        <v/>
      </c>
      <c r="I30" s="61">
        <v>1</v>
      </c>
      <c r="J30" s="61" t="s">
        <v>364</v>
      </c>
      <c r="K30" s="61" t="s">
        <v>485</v>
      </c>
      <c r="L30" s="61">
        <v>40029</v>
      </c>
      <c r="M30" s="61" t="s">
        <v>739</v>
      </c>
      <c r="N30" s="61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62" t="s">
        <v>39</v>
      </c>
    </row>
    <row r="31" spans="1:15">
      <c r="A31" s="59" t="str">
        <f t="shared" si="4"/>
        <v>40030</v>
      </c>
      <c r="B31" s="60" t="str">
        <f t="shared" si="5"/>
        <v>4</v>
      </c>
      <c r="C31" s="61" t="str">
        <f t="shared" si="6"/>
        <v>nim0130</v>
      </c>
      <c r="D31" s="61" t="str">
        <f t="shared" si="7"/>
        <v>Home_box_nim_ocean brim02 (15)</v>
      </c>
      <c r="E31" s="61" t="str">
        <f t="shared" si="0"/>
        <v/>
      </c>
      <c r="F31" s="61" t="str">
        <f t="shared" si="1"/>
        <v/>
      </c>
      <c r="G31" s="61" t="str">
        <f t="shared" si="2"/>
        <v/>
      </c>
      <c r="H31" s="61" t="str">
        <f t="shared" si="3"/>
        <v/>
      </c>
      <c r="I31" s="61">
        <v>1</v>
      </c>
      <c r="J31" s="61" t="s">
        <v>365</v>
      </c>
      <c r="K31" s="61" t="s">
        <v>486</v>
      </c>
      <c r="L31" s="61">
        <v>40030</v>
      </c>
      <c r="M31" s="61" t="s">
        <v>740</v>
      </c>
      <c r="N31" s="61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62" t="s">
        <v>40</v>
      </c>
    </row>
    <row r="32" spans="1:15">
      <c r="A32" s="59" t="str">
        <f t="shared" si="4"/>
        <v>40031</v>
      </c>
      <c r="B32" s="60" t="str">
        <f t="shared" si="5"/>
        <v>4</v>
      </c>
      <c r="C32" s="61" t="str">
        <f t="shared" si="6"/>
        <v>nim0131</v>
      </c>
      <c r="D32" s="61" t="str">
        <f t="shared" si="7"/>
        <v>Home_box_nim_ocean brim01 (16)</v>
      </c>
      <c r="E32" s="61" t="str">
        <f t="shared" si="0"/>
        <v/>
      </c>
      <c r="F32" s="61" t="str">
        <f t="shared" si="1"/>
        <v/>
      </c>
      <c r="G32" s="61" t="str">
        <f t="shared" si="2"/>
        <v/>
      </c>
      <c r="H32" s="61" t="str">
        <f t="shared" si="3"/>
        <v/>
      </c>
      <c r="I32" s="61">
        <v>1</v>
      </c>
      <c r="J32" s="61" t="s">
        <v>366</v>
      </c>
      <c r="K32" s="61" t="s">
        <v>487</v>
      </c>
      <c r="L32" s="61">
        <v>40031</v>
      </c>
      <c r="M32" s="61" t="s">
        <v>741</v>
      </c>
      <c r="N32" s="61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62" t="s">
        <v>41</v>
      </c>
    </row>
    <row r="33" spans="1:15">
      <c r="A33" s="59" t="str">
        <f t="shared" si="4"/>
        <v>40032</v>
      </c>
      <c r="B33" s="60" t="str">
        <f t="shared" si="5"/>
        <v>4</v>
      </c>
      <c r="C33" s="61" t="str">
        <f t="shared" si="6"/>
        <v>nim0132</v>
      </c>
      <c r="D33" s="61" t="str">
        <f t="shared" si="7"/>
        <v>Home_box_nim_ocean brim02 (16)</v>
      </c>
      <c r="E33" s="61" t="str">
        <f t="shared" si="0"/>
        <v/>
      </c>
      <c r="F33" s="61" t="str">
        <f t="shared" si="1"/>
        <v/>
      </c>
      <c r="G33" s="61" t="str">
        <f t="shared" si="2"/>
        <v/>
      </c>
      <c r="H33" s="61" t="str">
        <f t="shared" si="3"/>
        <v/>
      </c>
      <c r="I33" s="61">
        <v>1</v>
      </c>
      <c r="J33" s="61" t="s">
        <v>367</v>
      </c>
      <c r="K33" s="61" t="s">
        <v>488</v>
      </c>
      <c r="L33" s="61">
        <v>40032</v>
      </c>
      <c r="M33" s="61" t="s">
        <v>742</v>
      </c>
      <c r="N33" s="61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62" t="s">
        <v>42</v>
      </c>
    </row>
    <row r="34" spans="1:15">
      <c r="A34" s="59" t="str">
        <f t="shared" si="4"/>
        <v>40033</v>
      </c>
      <c r="B34" s="60" t="str">
        <f t="shared" si="5"/>
        <v>4</v>
      </c>
      <c r="C34" s="61" t="str">
        <f t="shared" si="6"/>
        <v>nim0133</v>
      </c>
      <c r="D34" s="61" t="str">
        <f t="shared" si="7"/>
        <v>Home_box_nim_ocean brim01 (17)</v>
      </c>
      <c r="E34" s="61" t="str">
        <f t="shared" si="0"/>
        <v/>
      </c>
      <c r="F34" s="61" t="str">
        <f t="shared" si="1"/>
        <v/>
      </c>
      <c r="G34" s="61" t="str">
        <f t="shared" si="2"/>
        <v/>
      </c>
      <c r="H34" s="61" t="str">
        <f t="shared" si="3"/>
        <v/>
      </c>
      <c r="I34" s="61">
        <v>1</v>
      </c>
      <c r="J34" s="61" t="s">
        <v>368</v>
      </c>
      <c r="K34" s="61" t="s">
        <v>489</v>
      </c>
      <c r="L34" s="61">
        <v>40033</v>
      </c>
      <c r="M34" s="61" t="s">
        <v>743</v>
      </c>
      <c r="N34" s="61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62" t="s">
        <v>43</v>
      </c>
    </row>
    <row r="35" spans="1:15">
      <c r="A35" s="59" t="str">
        <f t="shared" si="4"/>
        <v>40034</v>
      </c>
      <c r="B35" s="60" t="str">
        <f t="shared" si="5"/>
        <v>4</v>
      </c>
      <c r="C35" s="61" t="str">
        <f t="shared" si="6"/>
        <v>nim0134</v>
      </c>
      <c r="D35" s="61" t="str">
        <f t="shared" si="7"/>
        <v>Home_box_nim_ocean brim02 (17)</v>
      </c>
      <c r="E35" s="61" t="str">
        <f t="shared" si="0"/>
        <v/>
      </c>
      <c r="F35" s="61" t="str">
        <f t="shared" si="1"/>
        <v/>
      </c>
      <c r="G35" s="61" t="str">
        <f t="shared" si="2"/>
        <v/>
      </c>
      <c r="H35" s="61" t="str">
        <f t="shared" si="3"/>
        <v/>
      </c>
      <c r="I35" s="61">
        <v>1</v>
      </c>
      <c r="J35" s="61" t="s">
        <v>369</v>
      </c>
      <c r="K35" s="61" t="s">
        <v>490</v>
      </c>
      <c r="L35" s="61">
        <v>40034</v>
      </c>
      <c r="M35" s="61" t="s">
        <v>744</v>
      </c>
      <c r="N35" s="61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62" t="s">
        <v>44</v>
      </c>
    </row>
    <row r="36" spans="1:15">
      <c r="A36" s="59" t="str">
        <f t="shared" si="4"/>
        <v>40035</v>
      </c>
      <c r="B36" s="60" t="str">
        <f t="shared" si="5"/>
        <v>4</v>
      </c>
      <c r="C36" s="61" t="str">
        <f t="shared" si="6"/>
        <v>nim0135</v>
      </c>
      <c r="D36" s="61" t="str">
        <f t="shared" si="7"/>
        <v>Home_box_nim_ocean brim01 (18)</v>
      </c>
      <c r="E36" s="61" t="str">
        <f t="shared" si="0"/>
        <v/>
      </c>
      <c r="F36" s="61" t="str">
        <f t="shared" si="1"/>
        <v/>
      </c>
      <c r="G36" s="61" t="str">
        <f t="shared" si="2"/>
        <v/>
      </c>
      <c r="H36" s="61" t="str">
        <f t="shared" si="3"/>
        <v/>
      </c>
      <c r="I36" s="61">
        <v>1</v>
      </c>
      <c r="J36" s="61" t="s">
        <v>370</v>
      </c>
      <c r="K36" s="61" t="s">
        <v>491</v>
      </c>
      <c r="L36" s="61">
        <v>40035</v>
      </c>
      <c r="M36" s="61" t="s">
        <v>745</v>
      </c>
      <c r="N36" s="61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62" t="s">
        <v>45</v>
      </c>
    </row>
    <row r="37" spans="1:15">
      <c r="A37" s="59" t="str">
        <f t="shared" si="4"/>
        <v>40036</v>
      </c>
      <c r="B37" s="60" t="str">
        <f t="shared" si="5"/>
        <v>4</v>
      </c>
      <c r="C37" s="61" t="str">
        <f t="shared" si="6"/>
        <v>nim0136</v>
      </c>
      <c r="D37" s="61" t="str">
        <f t="shared" si="7"/>
        <v>Home_box_nim_ocean brim02 (18)</v>
      </c>
      <c r="E37" s="61" t="str">
        <f t="shared" si="0"/>
        <v/>
      </c>
      <c r="F37" s="61" t="str">
        <f t="shared" si="1"/>
        <v/>
      </c>
      <c r="G37" s="61" t="str">
        <f t="shared" si="2"/>
        <v/>
      </c>
      <c r="H37" s="61" t="str">
        <f t="shared" si="3"/>
        <v/>
      </c>
      <c r="I37" s="61">
        <v>1</v>
      </c>
      <c r="J37" s="61" t="s">
        <v>371</v>
      </c>
      <c r="K37" s="61" t="s">
        <v>492</v>
      </c>
      <c r="L37" s="61">
        <v>40036</v>
      </c>
      <c r="M37" s="61" t="s">
        <v>746</v>
      </c>
      <c r="N37" s="61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62" t="s">
        <v>46</v>
      </c>
    </row>
    <row r="38" spans="1:15">
      <c r="A38" s="59" t="str">
        <f t="shared" si="4"/>
        <v>40037</v>
      </c>
      <c r="B38" s="60" t="str">
        <f t="shared" si="5"/>
        <v>4</v>
      </c>
      <c r="C38" s="61" t="str">
        <f t="shared" si="6"/>
        <v>nim0137</v>
      </c>
      <c r="D38" s="61" t="str">
        <f t="shared" si="7"/>
        <v>Home_box_nim_ocean brim01 (19)</v>
      </c>
      <c r="E38" s="61" t="str">
        <f t="shared" si="0"/>
        <v/>
      </c>
      <c r="F38" s="61" t="str">
        <f t="shared" si="1"/>
        <v/>
      </c>
      <c r="G38" s="61" t="str">
        <f t="shared" si="2"/>
        <v/>
      </c>
      <c r="H38" s="61" t="str">
        <f t="shared" si="3"/>
        <v/>
      </c>
      <c r="I38" s="61">
        <v>1</v>
      </c>
      <c r="J38" s="61" t="s">
        <v>372</v>
      </c>
      <c r="K38" s="61" t="s">
        <v>493</v>
      </c>
      <c r="L38" s="61">
        <v>40037</v>
      </c>
      <c r="M38" s="61" t="s">
        <v>747</v>
      </c>
      <c r="N38" s="61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62" t="s">
        <v>47</v>
      </c>
    </row>
    <row r="39" spans="1:15">
      <c r="A39" s="59" t="str">
        <f t="shared" si="4"/>
        <v>40038</v>
      </c>
      <c r="B39" s="60" t="str">
        <f t="shared" si="5"/>
        <v>4</v>
      </c>
      <c r="C39" s="61" t="str">
        <f t="shared" si="6"/>
        <v>nim0138</v>
      </c>
      <c r="D39" s="61" t="str">
        <f t="shared" si="7"/>
        <v>Home_box_nim_ocean brim02 (19)</v>
      </c>
      <c r="E39" s="61" t="str">
        <f t="shared" si="0"/>
        <v/>
      </c>
      <c r="F39" s="61" t="str">
        <f t="shared" si="1"/>
        <v/>
      </c>
      <c r="G39" s="61" t="str">
        <f t="shared" si="2"/>
        <v/>
      </c>
      <c r="H39" s="61" t="str">
        <f t="shared" si="3"/>
        <v/>
      </c>
      <c r="I39" s="61">
        <v>1</v>
      </c>
      <c r="J39" s="61" t="s">
        <v>373</v>
      </c>
      <c r="K39" s="61" t="s">
        <v>494</v>
      </c>
      <c r="L39" s="61">
        <v>40038</v>
      </c>
      <c r="M39" s="61" t="s">
        <v>748</v>
      </c>
      <c r="N39" s="61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62" t="s">
        <v>48</v>
      </c>
    </row>
    <row r="40" spans="1:15">
      <c r="A40" s="59" t="str">
        <f t="shared" si="4"/>
        <v>40039</v>
      </c>
      <c r="B40" s="60" t="str">
        <f t="shared" si="5"/>
        <v>4</v>
      </c>
      <c r="C40" s="61" t="str">
        <f t="shared" si="6"/>
        <v>nim0139</v>
      </c>
      <c r="D40" s="61" t="str">
        <f t="shared" si="7"/>
        <v>Home_box_nim_ocean brim01 (20)</v>
      </c>
      <c r="E40" s="61" t="str">
        <f t="shared" si="0"/>
        <v/>
      </c>
      <c r="F40" s="61" t="str">
        <f t="shared" si="1"/>
        <v/>
      </c>
      <c r="G40" s="61" t="str">
        <f t="shared" si="2"/>
        <v/>
      </c>
      <c r="H40" s="61" t="str">
        <f t="shared" si="3"/>
        <v/>
      </c>
      <c r="I40" s="61">
        <v>1</v>
      </c>
      <c r="J40" s="61" t="s">
        <v>374</v>
      </c>
      <c r="K40" s="61" t="s">
        <v>495</v>
      </c>
      <c r="L40" s="61">
        <v>40039</v>
      </c>
      <c r="M40" s="61" t="s">
        <v>749</v>
      </c>
      <c r="N40" s="61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62" t="s">
        <v>49</v>
      </c>
    </row>
    <row r="41" spans="1:15">
      <c r="A41" s="59" t="str">
        <f t="shared" si="4"/>
        <v>40040</v>
      </c>
      <c r="B41" s="60" t="str">
        <f t="shared" si="5"/>
        <v>4</v>
      </c>
      <c r="C41" s="61" t="str">
        <f t="shared" si="6"/>
        <v>nim0140</v>
      </c>
      <c r="D41" s="61" t="str">
        <f t="shared" si="7"/>
        <v>Home_box_nim_ocean brim02 (20)</v>
      </c>
      <c r="E41" s="61" t="str">
        <f t="shared" si="0"/>
        <v/>
      </c>
      <c r="F41" s="61" t="str">
        <f t="shared" si="1"/>
        <v/>
      </c>
      <c r="G41" s="61" t="str">
        <f t="shared" si="2"/>
        <v/>
      </c>
      <c r="H41" s="61" t="str">
        <f t="shared" si="3"/>
        <v/>
      </c>
      <c r="I41" s="61">
        <v>1</v>
      </c>
      <c r="J41" s="61" t="s">
        <v>375</v>
      </c>
      <c r="K41" s="61" t="s">
        <v>496</v>
      </c>
      <c r="L41" s="61">
        <v>40040</v>
      </c>
      <c r="M41" s="61" t="s">
        <v>750</v>
      </c>
      <c r="N41" s="61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62" t="s">
        <v>50</v>
      </c>
    </row>
    <row r="42" spans="1:15">
      <c r="A42" s="59" t="str">
        <f t="shared" si="4"/>
        <v>40041</v>
      </c>
      <c r="B42" s="60" t="str">
        <f t="shared" si="5"/>
        <v>4</v>
      </c>
      <c r="C42" s="61" t="str">
        <f t="shared" si="6"/>
        <v>nim0141</v>
      </c>
      <c r="D42" s="61" t="str">
        <f t="shared" si="7"/>
        <v>Home_box_nim_ocean brim01 (21)</v>
      </c>
      <c r="E42" s="61" t="str">
        <f t="shared" si="0"/>
        <v/>
      </c>
      <c r="F42" s="61" t="str">
        <f t="shared" si="1"/>
        <v/>
      </c>
      <c r="G42" s="61" t="str">
        <f t="shared" si="2"/>
        <v/>
      </c>
      <c r="H42" s="61" t="str">
        <f t="shared" si="3"/>
        <v/>
      </c>
      <c r="I42" s="61">
        <v>1</v>
      </c>
      <c r="J42" s="61" t="s">
        <v>376</v>
      </c>
      <c r="K42" s="61" t="s">
        <v>497</v>
      </c>
      <c r="L42" s="61">
        <v>40041</v>
      </c>
      <c r="M42" s="61" t="s">
        <v>751</v>
      </c>
      <c r="N42" s="61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62" t="s">
        <v>51</v>
      </c>
    </row>
    <row r="43" spans="1:15">
      <c r="A43" s="59" t="str">
        <f t="shared" si="4"/>
        <v>40042</v>
      </c>
      <c r="B43" s="60" t="str">
        <f t="shared" si="5"/>
        <v>4</v>
      </c>
      <c r="C43" s="61" t="str">
        <f t="shared" si="6"/>
        <v>nim0142</v>
      </c>
      <c r="D43" s="61" t="str">
        <f t="shared" si="7"/>
        <v>Home_box_nim_ocean brim02 (21)</v>
      </c>
      <c r="E43" s="61" t="str">
        <f t="shared" si="0"/>
        <v/>
      </c>
      <c r="F43" s="61" t="str">
        <f t="shared" si="1"/>
        <v/>
      </c>
      <c r="G43" s="61" t="str">
        <f t="shared" si="2"/>
        <v/>
      </c>
      <c r="H43" s="61" t="str">
        <f t="shared" si="3"/>
        <v/>
      </c>
      <c r="I43" s="61">
        <v>1</v>
      </c>
      <c r="J43" s="61" t="s">
        <v>377</v>
      </c>
      <c r="K43" s="61" t="s">
        <v>498</v>
      </c>
      <c r="L43" s="61">
        <v>40042</v>
      </c>
      <c r="M43" s="61" t="s">
        <v>752</v>
      </c>
      <c r="N43" s="61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62" t="s">
        <v>52</v>
      </c>
    </row>
    <row r="44" spans="1:15">
      <c r="A44" s="63" t="str">
        <f t="shared" si="4"/>
        <v>40043</v>
      </c>
      <c r="B44" s="64" t="str">
        <f t="shared" si="5"/>
        <v>4</v>
      </c>
      <c r="C44" s="65" t="str">
        <f t="shared" si="6"/>
        <v>nim0201</v>
      </c>
      <c r="D44" s="65" t="str">
        <f t="shared" si="7"/>
        <v>Home_box_nim_wonder woods01 (1)</v>
      </c>
      <c r="E44" s="65" t="str">
        <f t="shared" si="0"/>
        <v/>
      </c>
      <c r="F44" s="65" t="str">
        <f t="shared" si="1"/>
        <v/>
      </c>
      <c r="G44" s="65" t="str">
        <f t="shared" si="2"/>
        <v/>
      </c>
      <c r="H44" s="65" t="str">
        <f t="shared" si="3"/>
        <v/>
      </c>
      <c r="I44" s="65">
        <v>2</v>
      </c>
      <c r="J44" s="65" t="s">
        <v>1002</v>
      </c>
      <c r="K44" s="65" t="s">
        <v>499</v>
      </c>
      <c r="L44" s="65">
        <v>40043</v>
      </c>
      <c r="M44" s="65" t="s">
        <v>753</v>
      </c>
      <c r="N44" s="65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66" t="s">
        <v>53</v>
      </c>
    </row>
    <row r="45" spans="1:15">
      <c r="A45" s="63" t="str">
        <f t="shared" si="4"/>
        <v>40044</v>
      </c>
      <c r="B45" s="64" t="str">
        <f t="shared" si="5"/>
        <v>4</v>
      </c>
      <c r="C45" s="65" t="str">
        <f t="shared" si="6"/>
        <v>nim0202</v>
      </c>
      <c r="D45" s="65" t="str">
        <f t="shared" si="7"/>
        <v>Home_box_nim_wonder woods02 (1)</v>
      </c>
      <c r="E45" s="65" t="str">
        <f t="shared" si="0"/>
        <v/>
      </c>
      <c r="F45" s="65" t="str">
        <f t="shared" si="1"/>
        <v/>
      </c>
      <c r="G45" s="65" t="str">
        <f t="shared" si="2"/>
        <v/>
      </c>
      <c r="H45" s="65" t="str">
        <f t="shared" si="3"/>
        <v/>
      </c>
      <c r="I45" s="65">
        <v>2</v>
      </c>
      <c r="J45" s="65" t="s">
        <v>378</v>
      </c>
      <c r="K45" s="65" t="s">
        <v>500</v>
      </c>
      <c r="L45" s="65">
        <v>40044</v>
      </c>
      <c r="M45" s="65" t="s">
        <v>754</v>
      </c>
      <c r="N45" s="65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66" t="s">
        <v>54</v>
      </c>
    </row>
    <row r="46" spans="1:15">
      <c r="A46" s="63" t="str">
        <f t="shared" si="4"/>
        <v>40045</v>
      </c>
      <c r="B46" s="64" t="str">
        <f t="shared" si="5"/>
        <v>4</v>
      </c>
      <c r="C46" s="65" t="str">
        <f t="shared" si="6"/>
        <v>nim0203</v>
      </c>
      <c r="D46" s="65" t="str">
        <f t="shared" si="7"/>
        <v>Home_box_nim_wonder woods01 (2)</v>
      </c>
      <c r="E46" s="65" t="str">
        <f t="shared" si="0"/>
        <v/>
      </c>
      <c r="F46" s="65" t="str">
        <f t="shared" si="1"/>
        <v/>
      </c>
      <c r="G46" s="65" t="str">
        <f t="shared" si="2"/>
        <v/>
      </c>
      <c r="H46" s="65" t="str">
        <f t="shared" si="3"/>
        <v/>
      </c>
      <c r="I46" s="65">
        <v>2</v>
      </c>
      <c r="J46" s="65" t="s">
        <v>333</v>
      </c>
      <c r="K46" s="65" t="s">
        <v>501</v>
      </c>
      <c r="L46" s="65">
        <v>40045</v>
      </c>
      <c r="M46" s="65" t="s">
        <v>755</v>
      </c>
      <c r="N46" s="65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66" t="s">
        <v>55</v>
      </c>
    </row>
    <row r="47" spans="1:15">
      <c r="A47" s="63" t="str">
        <f t="shared" si="4"/>
        <v>40046</v>
      </c>
      <c r="B47" s="64" t="str">
        <f t="shared" si="5"/>
        <v>4</v>
      </c>
      <c r="C47" s="65" t="str">
        <f t="shared" si="6"/>
        <v>nim0204</v>
      </c>
      <c r="D47" s="65" t="str">
        <f t="shared" si="7"/>
        <v>Home_box_nim_wonder woods02 (2)</v>
      </c>
      <c r="E47" s="65" t="str">
        <f t="shared" si="0"/>
        <v/>
      </c>
      <c r="F47" s="65" t="str">
        <f t="shared" si="1"/>
        <v/>
      </c>
      <c r="G47" s="65" t="str">
        <f t="shared" si="2"/>
        <v/>
      </c>
      <c r="H47" s="65" t="str">
        <f t="shared" si="3"/>
        <v/>
      </c>
      <c r="I47" s="65">
        <v>2</v>
      </c>
      <c r="J47" s="65" t="s">
        <v>379</v>
      </c>
      <c r="K47" s="65" t="s">
        <v>502</v>
      </c>
      <c r="L47" s="65">
        <v>40046</v>
      </c>
      <c r="M47" s="65" t="s">
        <v>756</v>
      </c>
      <c r="N47" s="65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66" t="s">
        <v>56</v>
      </c>
    </row>
    <row r="48" spans="1:15">
      <c r="A48" s="63" t="str">
        <f t="shared" si="4"/>
        <v>40047</v>
      </c>
      <c r="B48" s="64" t="str">
        <f t="shared" si="5"/>
        <v>4</v>
      </c>
      <c r="C48" s="65" t="str">
        <f t="shared" si="6"/>
        <v>nim0205</v>
      </c>
      <c r="D48" s="65" t="str">
        <f t="shared" si="7"/>
        <v>Home_box_nim_wonder woods01 (3)</v>
      </c>
      <c r="E48" s="65" t="str">
        <f t="shared" si="0"/>
        <v/>
      </c>
      <c r="F48" s="65" t="str">
        <f t="shared" si="1"/>
        <v/>
      </c>
      <c r="G48" s="65" t="str">
        <f t="shared" si="2"/>
        <v/>
      </c>
      <c r="H48" s="65" t="str">
        <f t="shared" si="3"/>
        <v/>
      </c>
      <c r="I48" s="65">
        <v>2</v>
      </c>
      <c r="J48" s="65" t="s">
        <v>398</v>
      </c>
      <c r="K48" s="65" t="s">
        <v>503</v>
      </c>
      <c r="L48" s="65">
        <v>40047</v>
      </c>
      <c r="M48" s="65" t="s">
        <v>757</v>
      </c>
      <c r="N48" s="65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66" t="s">
        <v>57</v>
      </c>
    </row>
    <row r="49" spans="1:15">
      <c r="A49" s="63" t="str">
        <f t="shared" si="4"/>
        <v>40048</v>
      </c>
      <c r="B49" s="64" t="str">
        <f t="shared" si="5"/>
        <v>4</v>
      </c>
      <c r="C49" s="65" t="str">
        <f t="shared" si="6"/>
        <v>nim0206</v>
      </c>
      <c r="D49" s="65" t="str">
        <f t="shared" si="7"/>
        <v>Home_box_nim_wonder woods02 (3)</v>
      </c>
      <c r="E49" s="65" t="str">
        <f t="shared" si="0"/>
        <v/>
      </c>
      <c r="F49" s="65" t="str">
        <f t="shared" si="1"/>
        <v/>
      </c>
      <c r="G49" s="65" t="str">
        <f t="shared" si="2"/>
        <v/>
      </c>
      <c r="H49" s="65" t="str">
        <f t="shared" si="3"/>
        <v/>
      </c>
      <c r="I49" s="65">
        <v>2</v>
      </c>
      <c r="J49" s="65" t="s">
        <v>335</v>
      </c>
      <c r="K49" s="65" t="s">
        <v>504</v>
      </c>
      <c r="L49" s="65">
        <v>40048</v>
      </c>
      <c r="M49" s="65" t="s">
        <v>758</v>
      </c>
      <c r="N49" s="65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66" t="s">
        <v>58</v>
      </c>
    </row>
    <row r="50" spans="1:15">
      <c r="A50" s="63" t="str">
        <f t="shared" si="4"/>
        <v>40049</v>
      </c>
      <c r="B50" s="64" t="str">
        <f t="shared" si="5"/>
        <v>4</v>
      </c>
      <c r="C50" s="65" t="str">
        <f t="shared" si="6"/>
        <v>nim0207</v>
      </c>
      <c r="D50" s="65" t="str">
        <f t="shared" si="7"/>
        <v>Home_box_nim_wonder woods01 (4)</v>
      </c>
      <c r="E50" s="65" t="str">
        <f t="shared" si="0"/>
        <v/>
      </c>
      <c r="F50" s="65" t="str">
        <f t="shared" si="1"/>
        <v/>
      </c>
      <c r="G50" s="65" t="str">
        <f t="shared" si="2"/>
        <v/>
      </c>
      <c r="H50" s="65" t="str">
        <f t="shared" si="3"/>
        <v/>
      </c>
      <c r="I50" s="65">
        <v>2</v>
      </c>
      <c r="J50" s="65" t="s">
        <v>400</v>
      </c>
      <c r="K50" s="65" t="s">
        <v>505</v>
      </c>
      <c r="L50" s="65">
        <v>40049</v>
      </c>
      <c r="M50" s="65" t="s">
        <v>759</v>
      </c>
      <c r="N50" s="65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66" t="s">
        <v>59</v>
      </c>
    </row>
    <row r="51" spans="1:15">
      <c r="A51" s="63" t="str">
        <f t="shared" si="4"/>
        <v>40050</v>
      </c>
      <c r="B51" s="64" t="str">
        <f t="shared" si="5"/>
        <v>4</v>
      </c>
      <c r="C51" s="65" t="str">
        <f t="shared" si="6"/>
        <v>nim0208</v>
      </c>
      <c r="D51" s="65" t="str">
        <f t="shared" si="7"/>
        <v>Home_box_nim_wonder woods02 (4)</v>
      </c>
      <c r="E51" s="65" t="str">
        <f t="shared" si="0"/>
        <v/>
      </c>
      <c r="F51" s="65" t="str">
        <f t="shared" si="1"/>
        <v/>
      </c>
      <c r="G51" s="65" t="str">
        <f t="shared" si="2"/>
        <v/>
      </c>
      <c r="H51" s="65" t="str">
        <f t="shared" si="3"/>
        <v/>
      </c>
      <c r="I51" s="65">
        <v>2</v>
      </c>
      <c r="J51" s="65" t="s">
        <v>380</v>
      </c>
      <c r="K51" s="65" t="s">
        <v>506</v>
      </c>
      <c r="L51" s="65">
        <v>40050</v>
      </c>
      <c r="M51" s="65" t="s">
        <v>760</v>
      </c>
      <c r="N51" s="65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66" t="s">
        <v>60</v>
      </c>
    </row>
    <row r="52" spans="1:15">
      <c r="A52" s="63" t="str">
        <f t="shared" si="4"/>
        <v>40051</v>
      </c>
      <c r="B52" s="64" t="str">
        <f t="shared" si="5"/>
        <v>4</v>
      </c>
      <c r="C52" s="65" t="str">
        <f t="shared" si="6"/>
        <v>nim0209</v>
      </c>
      <c r="D52" s="65" t="str">
        <f t="shared" si="7"/>
        <v>Home_box_nim_wonder woods01 (5)</v>
      </c>
      <c r="E52" s="65" t="str">
        <f t="shared" si="0"/>
        <v/>
      </c>
      <c r="F52" s="65" t="str">
        <f t="shared" si="1"/>
        <v/>
      </c>
      <c r="G52" s="65" t="str">
        <f t="shared" si="2"/>
        <v/>
      </c>
      <c r="H52" s="65" t="str">
        <f t="shared" si="3"/>
        <v/>
      </c>
      <c r="I52" s="65">
        <v>2</v>
      </c>
      <c r="J52" s="65" t="s">
        <v>402</v>
      </c>
      <c r="K52" s="65" t="s">
        <v>507</v>
      </c>
      <c r="L52" s="65">
        <v>40051</v>
      </c>
      <c r="M52" s="65" t="s">
        <v>761</v>
      </c>
      <c r="N52" s="65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66" t="s">
        <v>61</v>
      </c>
    </row>
    <row r="53" spans="1:15">
      <c r="A53" s="63" t="str">
        <f t="shared" si="4"/>
        <v>40052</v>
      </c>
      <c r="B53" s="64" t="str">
        <f t="shared" si="5"/>
        <v>4</v>
      </c>
      <c r="C53" s="65" t="str">
        <f t="shared" si="6"/>
        <v>nim0210</v>
      </c>
      <c r="D53" s="65" t="str">
        <f t="shared" si="7"/>
        <v>Home_box_nim_wonder woods02 (5)</v>
      </c>
      <c r="E53" s="65" t="str">
        <f t="shared" si="0"/>
        <v/>
      </c>
      <c r="F53" s="65" t="str">
        <f t="shared" si="1"/>
        <v/>
      </c>
      <c r="G53" s="65" t="str">
        <f t="shared" si="2"/>
        <v/>
      </c>
      <c r="H53" s="65" t="str">
        <f t="shared" si="3"/>
        <v/>
      </c>
      <c r="I53" s="65">
        <v>2</v>
      </c>
      <c r="J53" s="65" t="s">
        <v>381</v>
      </c>
      <c r="K53" s="65" t="s">
        <v>508</v>
      </c>
      <c r="L53" s="65">
        <v>40052</v>
      </c>
      <c r="M53" s="65" t="s">
        <v>762</v>
      </c>
      <c r="N53" s="65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66" t="s">
        <v>62</v>
      </c>
    </row>
    <row r="54" spans="1:15">
      <c r="A54" s="63" t="str">
        <f t="shared" si="4"/>
        <v>40053</v>
      </c>
      <c r="B54" s="64" t="str">
        <f t="shared" si="5"/>
        <v>4</v>
      </c>
      <c r="C54" s="65" t="str">
        <f t="shared" si="6"/>
        <v>nim0211</v>
      </c>
      <c r="D54" s="65" t="str">
        <f t="shared" si="7"/>
        <v>Home_box_nim_wonder woods01 (6)</v>
      </c>
      <c r="E54" s="65" t="str">
        <f t="shared" si="0"/>
        <v/>
      </c>
      <c r="F54" s="65" t="str">
        <f t="shared" si="1"/>
        <v/>
      </c>
      <c r="G54" s="65" t="str">
        <f t="shared" si="2"/>
        <v/>
      </c>
      <c r="H54" s="65" t="str">
        <f t="shared" si="3"/>
        <v/>
      </c>
      <c r="I54" s="65">
        <v>2</v>
      </c>
      <c r="J54" s="65" t="s">
        <v>404</v>
      </c>
      <c r="K54" s="65" t="s">
        <v>509</v>
      </c>
      <c r="L54" s="65">
        <v>40053</v>
      </c>
      <c r="M54" s="65" t="s">
        <v>763</v>
      </c>
      <c r="N54" s="65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66" t="s">
        <v>63</v>
      </c>
    </row>
    <row r="55" spans="1:15">
      <c r="A55" s="63" t="str">
        <f t="shared" si="4"/>
        <v>40054</v>
      </c>
      <c r="B55" s="64" t="str">
        <f t="shared" si="5"/>
        <v>4</v>
      </c>
      <c r="C55" s="65" t="str">
        <f t="shared" si="6"/>
        <v>nim0212</v>
      </c>
      <c r="D55" s="65" t="str">
        <f t="shared" si="7"/>
        <v>Home_box_nim_wonder woods02 (6)</v>
      </c>
      <c r="E55" s="65" t="str">
        <f t="shared" si="0"/>
        <v/>
      </c>
      <c r="F55" s="65" t="str">
        <f t="shared" si="1"/>
        <v/>
      </c>
      <c r="G55" s="65" t="str">
        <f t="shared" si="2"/>
        <v/>
      </c>
      <c r="H55" s="65" t="str">
        <f t="shared" si="3"/>
        <v/>
      </c>
      <c r="I55" s="65">
        <v>2</v>
      </c>
      <c r="J55" s="65" t="s">
        <v>382</v>
      </c>
      <c r="K55" s="65" t="s">
        <v>510</v>
      </c>
      <c r="L55" s="65">
        <v>40054</v>
      </c>
      <c r="M55" s="65" t="s">
        <v>764</v>
      </c>
      <c r="N55" s="65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66" t="s">
        <v>64</v>
      </c>
    </row>
    <row r="56" spans="1:15">
      <c r="A56" s="63" t="str">
        <f t="shared" si="4"/>
        <v>40055</v>
      </c>
      <c r="B56" s="64" t="str">
        <f t="shared" si="5"/>
        <v>4</v>
      </c>
      <c r="C56" s="65" t="str">
        <f t="shared" si="6"/>
        <v>nim0213</v>
      </c>
      <c r="D56" s="65" t="str">
        <f t="shared" si="7"/>
        <v>Home_box_nim_wonder woods01 (7)</v>
      </c>
      <c r="E56" s="65" t="str">
        <f t="shared" si="0"/>
        <v/>
      </c>
      <c r="F56" s="65" t="str">
        <f t="shared" si="1"/>
        <v/>
      </c>
      <c r="G56" s="65" t="str">
        <f t="shared" si="2"/>
        <v/>
      </c>
      <c r="H56" s="65" t="str">
        <f t="shared" si="3"/>
        <v/>
      </c>
      <c r="I56" s="65">
        <v>2</v>
      </c>
      <c r="J56" s="65" t="s">
        <v>406</v>
      </c>
      <c r="K56" s="65" t="s">
        <v>511</v>
      </c>
      <c r="L56" s="65">
        <v>40055</v>
      </c>
      <c r="M56" s="65" t="s">
        <v>765</v>
      </c>
      <c r="N56" s="65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66" t="s">
        <v>65</v>
      </c>
    </row>
    <row r="57" spans="1:15">
      <c r="A57" s="63" t="str">
        <f t="shared" si="4"/>
        <v>40056</v>
      </c>
      <c r="B57" s="64" t="str">
        <f t="shared" si="5"/>
        <v>4</v>
      </c>
      <c r="C57" s="65" t="str">
        <f t="shared" si="6"/>
        <v>nim0214</v>
      </c>
      <c r="D57" s="65" t="str">
        <f t="shared" si="7"/>
        <v>Home_box_nim_wonder woods02 (7)</v>
      </c>
      <c r="E57" s="65" t="str">
        <f t="shared" si="0"/>
        <v/>
      </c>
      <c r="F57" s="65" t="str">
        <f t="shared" si="1"/>
        <v/>
      </c>
      <c r="G57" s="65" t="str">
        <f t="shared" si="2"/>
        <v/>
      </c>
      <c r="H57" s="65" t="str">
        <f t="shared" si="3"/>
        <v/>
      </c>
      <c r="I57" s="65">
        <v>2</v>
      </c>
      <c r="J57" s="65" t="s">
        <v>383</v>
      </c>
      <c r="K57" s="65" t="s">
        <v>512</v>
      </c>
      <c r="L57" s="65">
        <v>40056</v>
      </c>
      <c r="M57" s="65" t="s">
        <v>766</v>
      </c>
      <c r="N57" s="65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66" t="s">
        <v>66</v>
      </c>
    </row>
    <row r="58" spans="1:15">
      <c r="A58" s="63" t="str">
        <f t="shared" si="4"/>
        <v>40057</v>
      </c>
      <c r="B58" s="64" t="str">
        <f t="shared" si="5"/>
        <v>4</v>
      </c>
      <c r="C58" s="65" t="str">
        <f t="shared" si="6"/>
        <v>nim0215</v>
      </c>
      <c r="D58" s="65" t="str">
        <f t="shared" si="7"/>
        <v>Home_box_nim_wonder woods01 (8)</v>
      </c>
      <c r="E58" s="65" t="str">
        <f t="shared" si="0"/>
        <v/>
      </c>
      <c r="F58" s="65" t="str">
        <f t="shared" si="1"/>
        <v/>
      </c>
      <c r="G58" s="65" t="str">
        <f t="shared" si="2"/>
        <v/>
      </c>
      <c r="H58" s="65" t="str">
        <f t="shared" si="3"/>
        <v/>
      </c>
      <c r="I58" s="65">
        <v>2</v>
      </c>
      <c r="J58" s="65" t="s">
        <v>408</v>
      </c>
      <c r="K58" s="65" t="s">
        <v>513</v>
      </c>
      <c r="L58" s="65">
        <v>40057</v>
      </c>
      <c r="M58" s="65" t="s">
        <v>767</v>
      </c>
      <c r="N58" s="65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66" t="s">
        <v>67</v>
      </c>
    </row>
    <row r="59" spans="1:15">
      <c r="A59" s="63" t="str">
        <f t="shared" si="4"/>
        <v>40058</v>
      </c>
      <c r="B59" s="64" t="str">
        <f t="shared" si="5"/>
        <v>4</v>
      </c>
      <c r="C59" s="65" t="str">
        <f t="shared" si="6"/>
        <v>nim0216</v>
      </c>
      <c r="D59" s="65" t="str">
        <f t="shared" si="7"/>
        <v>Home_box_nim_wonder woods02 (8)</v>
      </c>
      <c r="E59" s="65" t="str">
        <f t="shared" si="0"/>
        <v/>
      </c>
      <c r="F59" s="65" t="str">
        <f t="shared" si="1"/>
        <v/>
      </c>
      <c r="G59" s="65" t="str">
        <f t="shared" si="2"/>
        <v/>
      </c>
      <c r="H59" s="65" t="str">
        <f t="shared" si="3"/>
        <v/>
      </c>
      <c r="I59" s="65">
        <v>2</v>
      </c>
      <c r="J59" s="65" t="s">
        <v>384</v>
      </c>
      <c r="K59" s="65" t="s">
        <v>514</v>
      </c>
      <c r="L59" s="65">
        <v>40058</v>
      </c>
      <c r="M59" s="65" t="s">
        <v>768</v>
      </c>
      <c r="N59" s="65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66" t="s">
        <v>68</v>
      </c>
    </row>
    <row r="60" spans="1:15">
      <c r="A60" s="63" t="str">
        <f t="shared" si="4"/>
        <v>40059</v>
      </c>
      <c r="B60" s="64" t="str">
        <f t="shared" si="5"/>
        <v>4</v>
      </c>
      <c r="C60" s="65" t="str">
        <f t="shared" si="6"/>
        <v>nim0217</v>
      </c>
      <c r="D60" s="65" t="str">
        <f t="shared" si="7"/>
        <v>Home_box_nim_wonder woods01 (9)</v>
      </c>
      <c r="E60" s="65" t="str">
        <f t="shared" si="0"/>
        <v/>
      </c>
      <c r="F60" s="65" t="str">
        <f t="shared" si="1"/>
        <v/>
      </c>
      <c r="G60" s="65" t="str">
        <f t="shared" si="2"/>
        <v/>
      </c>
      <c r="H60" s="65" t="str">
        <f t="shared" si="3"/>
        <v/>
      </c>
      <c r="I60" s="65">
        <v>2</v>
      </c>
      <c r="J60" s="65" t="s">
        <v>410</v>
      </c>
      <c r="K60" s="65" t="s">
        <v>515</v>
      </c>
      <c r="L60" s="65">
        <v>40059</v>
      </c>
      <c r="M60" s="65" t="s">
        <v>769</v>
      </c>
      <c r="N60" s="65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66" t="s">
        <v>69</v>
      </c>
    </row>
    <row r="61" spans="1:15">
      <c r="A61" s="63" t="str">
        <f t="shared" si="4"/>
        <v>40060</v>
      </c>
      <c r="B61" s="64" t="str">
        <f t="shared" si="5"/>
        <v>4</v>
      </c>
      <c r="C61" s="65" t="str">
        <f t="shared" si="6"/>
        <v>nim0218</v>
      </c>
      <c r="D61" s="65" t="str">
        <f t="shared" si="7"/>
        <v>Home_box_nim_wonder woods02 (9)</v>
      </c>
      <c r="E61" s="65" t="str">
        <f t="shared" si="0"/>
        <v/>
      </c>
      <c r="F61" s="65" t="str">
        <f t="shared" si="1"/>
        <v/>
      </c>
      <c r="G61" s="65" t="str">
        <f t="shared" si="2"/>
        <v/>
      </c>
      <c r="H61" s="65" t="str">
        <f t="shared" si="3"/>
        <v/>
      </c>
      <c r="I61" s="65">
        <v>2</v>
      </c>
      <c r="J61" s="65" t="s">
        <v>385</v>
      </c>
      <c r="K61" s="65" t="s">
        <v>516</v>
      </c>
      <c r="L61" s="65">
        <v>40060</v>
      </c>
      <c r="M61" s="65" t="s">
        <v>770</v>
      </c>
      <c r="N61" s="65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66" t="s">
        <v>70</v>
      </c>
    </row>
    <row r="62" spans="1:15">
      <c r="A62" s="63" t="str">
        <f t="shared" si="4"/>
        <v>40061</v>
      </c>
      <c r="B62" s="64" t="str">
        <f t="shared" si="5"/>
        <v>4</v>
      </c>
      <c r="C62" s="65" t="str">
        <f t="shared" si="6"/>
        <v>nim0219</v>
      </c>
      <c r="D62" s="65" t="str">
        <f t="shared" si="7"/>
        <v>Home_box_nim_wonder woods01 (10)</v>
      </c>
      <c r="E62" s="65" t="str">
        <f t="shared" si="0"/>
        <v/>
      </c>
      <c r="F62" s="65" t="str">
        <f t="shared" si="1"/>
        <v/>
      </c>
      <c r="G62" s="65" t="str">
        <f t="shared" si="2"/>
        <v/>
      </c>
      <c r="H62" s="65" t="str">
        <f t="shared" si="3"/>
        <v/>
      </c>
      <c r="I62" s="65">
        <v>2</v>
      </c>
      <c r="J62" s="65" t="s">
        <v>412</v>
      </c>
      <c r="K62" s="65" t="s">
        <v>517</v>
      </c>
      <c r="L62" s="65">
        <v>40061</v>
      </c>
      <c r="M62" s="65" t="s">
        <v>771</v>
      </c>
      <c r="N62" s="65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66" t="s">
        <v>71</v>
      </c>
    </row>
    <row r="63" spans="1:15">
      <c r="A63" s="63" t="str">
        <f t="shared" si="4"/>
        <v>40062</v>
      </c>
      <c r="B63" s="64" t="str">
        <f t="shared" si="5"/>
        <v>4</v>
      </c>
      <c r="C63" s="65" t="str">
        <f t="shared" si="6"/>
        <v>nim0220</v>
      </c>
      <c r="D63" s="65" t="str">
        <f t="shared" si="7"/>
        <v>Home_box_nim_wonder woods02 (10)</v>
      </c>
      <c r="E63" s="65" t="str">
        <f t="shared" si="0"/>
        <v/>
      </c>
      <c r="F63" s="65" t="str">
        <f t="shared" si="1"/>
        <v/>
      </c>
      <c r="G63" s="65" t="str">
        <f t="shared" si="2"/>
        <v/>
      </c>
      <c r="H63" s="65" t="str">
        <f t="shared" si="3"/>
        <v/>
      </c>
      <c r="I63" s="65">
        <v>2</v>
      </c>
      <c r="J63" s="65" t="s">
        <v>386</v>
      </c>
      <c r="K63" s="65" t="s">
        <v>518</v>
      </c>
      <c r="L63" s="65">
        <v>40062</v>
      </c>
      <c r="M63" s="65" t="s">
        <v>772</v>
      </c>
      <c r="N63" s="65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66" t="s">
        <v>72</v>
      </c>
    </row>
    <row r="64" spans="1:15">
      <c r="A64" s="63" t="str">
        <f t="shared" si="4"/>
        <v>40063</v>
      </c>
      <c r="B64" s="64" t="str">
        <f t="shared" si="5"/>
        <v>4</v>
      </c>
      <c r="C64" s="65" t="str">
        <f t="shared" si="6"/>
        <v>nim0221</v>
      </c>
      <c r="D64" s="65" t="str">
        <f t="shared" si="7"/>
        <v>Home_box_nim_wonder woods01 (11)</v>
      </c>
      <c r="E64" s="65" t="str">
        <f t="shared" si="0"/>
        <v/>
      </c>
      <c r="F64" s="65" t="str">
        <f t="shared" si="1"/>
        <v/>
      </c>
      <c r="G64" s="65" t="str">
        <f t="shared" si="2"/>
        <v/>
      </c>
      <c r="H64" s="65" t="str">
        <f t="shared" si="3"/>
        <v/>
      </c>
      <c r="I64" s="65">
        <v>2</v>
      </c>
      <c r="J64" s="65" t="s">
        <v>414</v>
      </c>
      <c r="K64" s="65" t="s">
        <v>519</v>
      </c>
      <c r="L64" s="65">
        <v>40063</v>
      </c>
      <c r="M64" s="65" t="s">
        <v>773</v>
      </c>
      <c r="N64" s="65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66" t="s">
        <v>73</v>
      </c>
    </row>
    <row r="65" spans="1:15">
      <c r="A65" s="63" t="str">
        <f t="shared" si="4"/>
        <v>40064</v>
      </c>
      <c r="B65" s="64" t="str">
        <f t="shared" si="5"/>
        <v>4</v>
      </c>
      <c r="C65" s="65" t="str">
        <f t="shared" si="6"/>
        <v>nim0222</v>
      </c>
      <c r="D65" s="65" t="str">
        <f t="shared" si="7"/>
        <v>Home_box_nim_wonder woods02 (11)</v>
      </c>
      <c r="E65" s="65" t="str">
        <f t="shared" si="0"/>
        <v/>
      </c>
      <c r="F65" s="65" t="str">
        <f t="shared" si="1"/>
        <v/>
      </c>
      <c r="G65" s="65" t="str">
        <f t="shared" si="2"/>
        <v/>
      </c>
      <c r="H65" s="65" t="str">
        <f t="shared" si="3"/>
        <v/>
      </c>
      <c r="I65" s="65">
        <v>2</v>
      </c>
      <c r="J65" s="65" t="s">
        <v>387</v>
      </c>
      <c r="K65" s="65" t="s">
        <v>520</v>
      </c>
      <c r="L65" s="65">
        <v>40064</v>
      </c>
      <c r="M65" s="65" t="s">
        <v>774</v>
      </c>
      <c r="N65" s="65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66" t="s">
        <v>74</v>
      </c>
    </row>
    <row r="66" spans="1:15">
      <c r="A66" s="63" t="str">
        <f t="shared" si="4"/>
        <v>40065</v>
      </c>
      <c r="B66" s="64" t="str">
        <f t="shared" si="5"/>
        <v>4</v>
      </c>
      <c r="C66" s="65" t="str">
        <f t="shared" si="6"/>
        <v>nim0223</v>
      </c>
      <c r="D66" s="65" t="str">
        <f t="shared" si="7"/>
        <v>Home_box_nim_wonder woods01 (12)</v>
      </c>
      <c r="E66" s="65" t="str">
        <f t="shared" ref="E66:E127" si="9">MID(O66, FIND("Icon=""", O66) +6, FIND(""" StoryBg=",O66) - FIND("Icon=""", O66) - 6)</f>
        <v/>
      </c>
      <c r="F66" s="65" t="str">
        <f t="shared" ref="F66:F127" si="10">MID(O66, FIND("StoryBg=""", O66) +9, FIND(""" AudioId=",O66) - FIND("StoryBg=""", O66) - 9)</f>
        <v/>
      </c>
      <c r="G66" s="65" t="str">
        <f t="shared" ref="G66:G127" si="11">MID(O66, FIND("AudioId=""", O66) +9, FIND(""" Description=",O66) - FIND("AudioId=""", O66) - 9)</f>
        <v/>
      </c>
      <c r="H66" s="65" t="str">
        <f t="shared" ref="H66:H127" si="12">MID(O66, FIND("Description=""", O66) +13,FIND("""/&gt;",O66)-FIND("Description=""", O66)-13)</f>
        <v/>
      </c>
      <c r="I66" s="65">
        <v>2</v>
      </c>
      <c r="J66" s="65" t="s">
        <v>416</v>
      </c>
      <c r="K66" s="65" t="s">
        <v>521</v>
      </c>
      <c r="L66" s="65">
        <v>40065</v>
      </c>
      <c r="M66" s="65" t="s">
        <v>775</v>
      </c>
      <c r="N66" s="65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66" t="s">
        <v>75</v>
      </c>
    </row>
    <row r="67" spans="1:15">
      <c r="A67" s="63" t="str">
        <f t="shared" ref="A67:A127" si="13">MID(O67, FIND("Item Id=""", O67, 1) + 9, 5)</f>
        <v>40066</v>
      </c>
      <c r="B67" s="64" t="str">
        <f t="shared" ref="B67:B127" si="14">MID(O67, FIND("Type=""", O67, 1) +6, 1)</f>
        <v>4</v>
      </c>
      <c r="C67" s="65" t="str">
        <f t="shared" ref="C67:C127" si="15">MID(O67, FIND("Name=""", O67, 1) +6, 7)</f>
        <v>nim0224</v>
      </c>
      <c r="D67" s="65" t="str">
        <f t="shared" ref="D67:D127" si="16">MID(O67, FIND("getImage=""", O67) +10, FIND(""" Icon=",O67)-FIND("getImage=""", O67) -10)</f>
        <v>Home_box_nim_wonder woods02 (12)</v>
      </c>
      <c r="E67" s="65" t="str">
        <f t="shared" si="9"/>
        <v/>
      </c>
      <c r="F67" s="65" t="str">
        <f t="shared" si="10"/>
        <v/>
      </c>
      <c r="G67" s="65" t="str">
        <f t="shared" si="11"/>
        <v/>
      </c>
      <c r="H67" s="65" t="str">
        <f t="shared" si="12"/>
        <v/>
      </c>
      <c r="I67" s="65">
        <v>2</v>
      </c>
      <c r="J67" s="65" t="s">
        <v>388</v>
      </c>
      <c r="K67" s="65" t="s">
        <v>522</v>
      </c>
      <c r="L67" s="65">
        <v>40066</v>
      </c>
      <c r="M67" s="65" t="s">
        <v>776</v>
      </c>
      <c r="N67" s="65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66" t="s">
        <v>76</v>
      </c>
    </row>
    <row r="68" spans="1:15">
      <c r="A68" s="63" t="str">
        <f t="shared" si="13"/>
        <v>40067</v>
      </c>
      <c r="B68" s="64" t="str">
        <f t="shared" si="14"/>
        <v>4</v>
      </c>
      <c r="C68" s="65" t="str">
        <f t="shared" si="15"/>
        <v>nim0225</v>
      </c>
      <c r="D68" s="65" t="str">
        <f t="shared" si="16"/>
        <v>Home_box_nim_wonder woods01 (13)</v>
      </c>
      <c r="E68" s="65" t="str">
        <f t="shared" si="9"/>
        <v/>
      </c>
      <c r="F68" s="65" t="str">
        <f t="shared" si="10"/>
        <v/>
      </c>
      <c r="G68" s="65" t="str">
        <f t="shared" si="11"/>
        <v/>
      </c>
      <c r="H68" s="65" t="str">
        <f t="shared" si="12"/>
        <v/>
      </c>
      <c r="I68" s="65">
        <v>2</v>
      </c>
      <c r="J68" s="65" t="s">
        <v>334</v>
      </c>
      <c r="K68" s="65" t="s">
        <v>523</v>
      </c>
      <c r="L68" s="65">
        <v>40067</v>
      </c>
      <c r="M68" s="65" t="s">
        <v>777</v>
      </c>
      <c r="N68" s="65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66" t="s">
        <v>77</v>
      </c>
    </row>
    <row r="69" spans="1:15">
      <c r="A69" s="63" t="str">
        <f t="shared" si="13"/>
        <v>40068</v>
      </c>
      <c r="B69" s="64" t="str">
        <f t="shared" si="14"/>
        <v>4</v>
      </c>
      <c r="C69" s="65" t="str">
        <f t="shared" si="15"/>
        <v>nim0226</v>
      </c>
      <c r="D69" s="65" t="str">
        <f t="shared" si="16"/>
        <v>Home_box_nim_wonder woods02 (13)</v>
      </c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</v>
      </c>
      <c r="J69" s="65" t="s">
        <v>389</v>
      </c>
      <c r="K69" s="65" t="s">
        <v>524</v>
      </c>
      <c r="L69" s="65">
        <v>40068</v>
      </c>
      <c r="M69" s="65" t="s">
        <v>778</v>
      </c>
      <c r="N69" s="65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66" t="s">
        <v>78</v>
      </c>
    </row>
    <row r="70" spans="1:15">
      <c r="A70" s="63" t="str">
        <f t="shared" si="13"/>
        <v>40069</v>
      </c>
      <c r="B70" s="64" t="str">
        <f t="shared" si="14"/>
        <v>4</v>
      </c>
      <c r="C70" s="65" t="str">
        <f t="shared" si="15"/>
        <v>nim0227</v>
      </c>
      <c r="D70" s="65" t="str">
        <f t="shared" si="16"/>
        <v>Home_box_nim_wonder woods01 (14)</v>
      </c>
      <c r="E70" s="65" t="str">
        <f t="shared" si="9"/>
        <v/>
      </c>
      <c r="F70" s="65" t="str">
        <f t="shared" si="10"/>
        <v/>
      </c>
      <c r="G70" s="65" t="str">
        <f t="shared" si="11"/>
        <v/>
      </c>
      <c r="H70" s="65" t="str">
        <f t="shared" si="12"/>
        <v/>
      </c>
      <c r="I70" s="65">
        <v>2</v>
      </c>
      <c r="J70" s="65" t="s">
        <v>419</v>
      </c>
      <c r="K70" s="65" t="s">
        <v>525</v>
      </c>
      <c r="L70" s="65">
        <v>40069</v>
      </c>
      <c r="M70" s="65" t="s">
        <v>779</v>
      </c>
      <c r="N70" s="65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66" t="s">
        <v>79</v>
      </c>
    </row>
    <row r="71" spans="1:15">
      <c r="A71" s="63" t="str">
        <f t="shared" si="13"/>
        <v>40070</v>
      </c>
      <c r="B71" s="64" t="str">
        <f t="shared" si="14"/>
        <v>4</v>
      </c>
      <c r="C71" s="65" t="str">
        <f t="shared" si="15"/>
        <v>nim0228</v>
      </c>
      <c r="D71" s="65" t="str">
        <f t="shared" si="16"/>
        <v>Home_box_nim_wonder woods02 (14)</v>
      </c>
      <c r="E71" s="65" t="str">
        <f t="shared" si="9"/>
        <v/>
      </c>
      <c r="F71" s="65" t="str">
        <f t="shared" si="10"/>
        <v/>
      </c>
      <c r="G71" s="65" t="str">
        <f t="shared" si="11"/>
        <v/>
      </c>
      <c r="H71" s="65" t="str">
        <f t="shared" si="12"/>
        <v/>
      </c>
      <c r="I71" s="65">
        <v>2</v>
      </c>
      <c r="J71" s="65" t="s">
        <v>336</v>
      </c>
      <c r="K71" s="65" t="s">
        <v>526</v>
      </c>
      <c r="L71" s="65">
        <v>40070</v>
      </c>
      <c r="M71" s="65" t="s">
        <v>780</v>
      </c>
      <c r="N71" s="65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66" t="s">
        <v>80</v>
      </c>
    </row>
    <row r="72" spans="1:15">
      <c r="A72" s="63" t="str">
        <f t="shared" si="13"/>
        <v>40071</v>
      </c>
      <c r="B72" s="64" t="str">
        <f t="shared" si="14"/>
        <v>4</v>
      </c>
      <c r="C72" s="65" t="str">
        <f t="shared" si="15"/>
        <v>nim0229</v>
      </c>
      <c r="D72" s="65" t="str">
        <f t="shared" si="16"/>
        <v>Home_box_nim_wonder woods01 (15)</v>
      </c>
      <c r="E72" s="65" t="str">
        <f t="shared" si="9"/>
        <v/>
      </c>
      <c r="F72" s="65" t="str">
        <f t="shared" si="10"/>
        <v/>
      </c>
      <c r="G72" s="65" t="str">
        <f t="shared" si="11"/>
        <v/>
      </c>
      <c r="H72" s="65" t="str">
        <f t="shared" si="12"/>
        <v/>
      </c>
      <c r="I72" s="65">
        <v>2</v>
      </c>
      <c r="J72" s="65" t="s">
        <v>421</v>
      </c>
      <c r="K72" s="65" t="s">
        <v>527</v>
      </c>
      <c r="L72" s="65">
        <v>40071</v>
      </c>
      <c r="M72" s="65" t="s">
        <v>781</v>
      </c>
      <c r="N72" s="65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66" t="s">
        <v>81</v>
      </c>
    </row>
    <row r="73" spans="1:15">
      <c r="A73" s="63" t="str">
        <f t="shared" si="13"/>
        <v>40072</v>
      </c>
      <c r="B73" s="64" t="str">
        <f t="shared" si="14"/>
        <v>4</v>
      </c>
      <c r="C73" s="65" t="str">
        <f t="shared" si="15"/>
        <v>nim0230</v>
      </c>
      <c r="D73" s="65" t="str">
        <f t="shared" si="16"/>
        <v>Home_box_nim_wonder woods02 (15)</v>
      </c>
      <c r="E73" s="65" t="str">
        <f t="shared" si="9"/>
        <v/>
      </c>
      <c r="F73" s="65" t="str">
        <f t="shared" si="10"/>
        <v/>
      </c>
      <c r="G73" s="65" t="str">
        <f t="shared" si="11"/>
        <v/>
      </c>
      <c r="H73" s="65" t="str">
        <f t="shared" si="12"/>
        <v/>
      </c>
      <c r="I73" s="65">
        <v>2</v>
      </c>
      <c r="J73" s="65" t="s">
        <v>390</v>
      </c>
      <c r="K73" s="65" t="s">
        <v>528</v>
      </c>
      <c r="L73" s="65">
        <v>40072</v>
      </c>
      <c r="M73" s="65" t="s">
        <v>782</v>
      </c>
      <c r="N73" s="65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66" t="s">
        <v>82</v>
      </c>
    </row>
    <row r="74" spans="1:15">
      <c r="A74" s="63" t="str">
        <f t="shared" si="13"/>
        <v>40073</v>
      </c>
      <c r="B74" s="64" t="str">
        <f t="shared" si="14"/>
        <v>4</v>
      </c>
      <c r="C74" s="65" t="str">
        <f t="shared" si="15"/>
        <v>nim0231</v>
      </c>
      <c r="D74" s="65" t="str">
        <f t="shared" si="16"/>
        <v>Home_box_nim_wonder woods01 (16)</v>
      </c>
      <c r="E74" s="65" t="str">
        <f t="shared" si="9"/>
        <v/>
      </c>
      <c r="F74" s="65" t="str">
        <f t="shared" si="10"/>
        <v/>
      </c>
      <c r="G74" s="65" t="str">
        <f t="shared" si="11"/>
        <v/>
      </c>
      <c r="H74" s="65" t="str">
        <f t="shared" si="12"/>
        <v/>
      </c>
      <c r="I74" s="65">
        <v>2</v>
      </c>
      <c r="J74" s="65" t="s">
        <v>423</v>
      </c>
      <c r="K74" s="65" t="s">
        <v>529</v>
      </c>
      <c r="L74" s="65">
        <v>40073</v>
      </c>
      <c r="M74" s="65" t="s">
        <v>783</v>
      </c>
      <c r="N74" s="65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66" t="s">
        <v>83</v>
      </c>
    </row>
    <row r="75" spans="1:15">
      <c r="A75" s="63" t="str">
        <f t="shared" si="13"/>
        <v>40074</v>
      </c>
      <c r="B75" s="64" t="str">
        <f t="shared" si="14"/>
        <v>4</v>
      </c>
      <c r="C75" s="65" t="str">
        <f t="shared" si="15"/>
        <v>nim0232</v>
      </c>
      <c r="D75" s="65" t="str">
        <f t="shared" si="16"/>
        <v>Home_box_nim_wonder woods02 (16)</v>
      </c>
      <c r="E75" s="65" t="str">
        <f t="shared" si="9"/>
        <v/>
      </c>
      <c r="F75" s="65" t="str">
        <f t="shared" si="10"/>
        <v/>
      </c>
      <c r="G75" s="65" t="str">
        <f t="shared" si="11"/>
        <v/>
      </c>
      <c r="H75" s="65" t="str">
        <f t="shared" si="12"/>
        <v/>
      </c>
      <c r="I75" s="65">
        <v>2</v>
      </c>
      <c r="J75" s="65" t="s">
        <v>391</v>
      </c>
      <c r="K75" s="65" t="s">
        <v>530</v>
      </c>
      <c r="L75" s="65">
        <v>40074</v>
      </c>
      <c r="M75" s="65" t="s">
        <v>784</v>
      </c>
      <c r="N75" s="65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66" t="s">
        <v>84</v>
      </c>
    </row>
    <row r="76" spans="1:15">
      <c r="A76" s="63" t="str">
        <f t="shared" si="13"/>
        <v>40075</v>
      </c>
      <c r="B76" s="64" t="str">
        <f t="shared" si="14"/>
        <v>4</v>
      </c>
      <c r="C76" s="65" t="str">
        <f t="shared" si="15"/>
        <v>nim0233</v>
      </c>
      <c r="D76" s="65" t="str">
        <f t="shared" si="16"/>
        <v>Home_box_nim_wonder woods01 (17)</v>
      </c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2</v>
      </c>
      <c r="J76" s="65" t="s">
        <v>425</v>
      </c>
      <c r="K76" s="65" t="s">
        <v>531</v>
      </c>
      <c r="L76" s="65">
        <v>40075</v>
      </c>
      <c r="M76" s="65" t="s">
        <v>785</v>
      </c>
      <c r="N76" s="65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66" t="s">
        <v>85</v>
      </c>
    </row>
    <row r="77" spans="1:15">
      <c r="A77" s="63" t="str">
        <f t="shared" si="13"/>
        <v>40076</v>
      </c>
      <c r="B77" s="64" t="str">
        <f t="shared" si="14"/>
        <v>4</v>
      </c>
      <c r="C77" s="65" t="str">
        <f t="shared" si="15"/>
        <v>nim0234</v>
      </c>
      <c r="D77" s="65" t="str">
        <f t="shared" si="16"/>
        <v>Home_box_nim_wonder woods02 (17)</v>
      </c>
      <c r="E77" s="65" t="str">
        <f t="shared" si="9"/>
        <v/>
      </c>
      <c r="F77" s="65" t="str">
        <f t="shared" si="10"/>
        <v/>
      </c>
      <c r="G77" s="65" t="str">
        <f t="shared" si="11"/>
        <v/>
      </c>
      <c r="H77" s="65" t="str">
        <f t="shared" si="12"/>
        <v/>
      </c>
      <c r="I77" s="65">
        <v>2</v>
      </c>
      <c r="J77" s="65" t="s">
        <v>392</v>
      </c>
      <c r="K77" s="65" t="s">
        <v>532</v>
      </c>
      <c r="L77" s="65">
        <v>40076</v>
      </c>
      <c r="M77" s="65" t="s">
        <v>786</v>
      </c>
      <c r="N77" s="65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66" t="s">
        <v>86</v>
      </c>
    </row>
    <row r="78" spans="1:15">
      <c r="A78" s="63" t="str">
        <f t="shared" si="13"/>
        <v>40077</v>
      </c>
      <c r="B78" s="64" t="str">
        <f t="shared" si="14"/>
        <v>4</v>
      </c>
      <c r="C78" s="65" t="str">
        <f t="shared" si="15"/>
        <v>nim0235</v>
      </c>
      <c r="D78" s="65" t="str">
        <f t="shared" si="16"/>
        <v>Home_box_nim_wonder woods01 (18)</v>
      </c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2</v>
      </c>
      <c r="J78" s="65" t="s">
        <v>427</v>
      </c>
      <c r="K78" s="65" t="s">
        <v>533</v>
      </c>
      <c r="L78" s="65">
        <v>40077</v>
      </c>
      <c r="M78" s="65" t="s">
        <v>787</v>
      </c>
      <c r="N78" s="65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66" t="s">
        <v>87</v>
      </c>
    </row>
    <row r="79" spans="1:15">
      <c r="A79" s="63" t="str">
        <f t="shared" si="13"/>
        <v>40078</v>
      </c>
      <c r="B79" s="64" t="str">
        <f t="shared" si="14"/>
        <v>4</v>
      </c>
      <c r="C79" s="65" t="str">
        <f t="shared" si="15"/>
        <v>nim0236</v>
      </c>
      <c r="D79" s="65" t="str">
        <f t="shared" si="16"/>
        <v>Home_box_nim_wonder woods02 (18)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5">
        <v>2</v>
      </c>
      <c r="J79" s="65" t="s">
        <v>393</v>
      </c>
      <c r="K79" s="65" t="s">
        <v>534</v>
      </c>
      <c r="L79" s="65">
        <v>40078</v>
      </c>
      <c r="M79" s="65" t="s">
        <v>788</v>
      </c>
      <c r="N79" s="65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66" t="s">
        <v>88</v>
      </c>
    </row>
    <row r="80" spans="1:15">
      <c r="A80" s="63" t="str">
        <f t="shared" si="13"/>
        <v>40079</v>
      </c>
      <c r="B80" s="64" t="str">
        <f t="shared" si="14"/>
        <v>4</v>
      </c>
      <c r="C80" s="65" t="str">
        <f t="shared" si="15"/>
        <v>nim0237</v>
      </c>
      <c r="D80" s="65" t="str">
        <f t="shared" si="16"/>
        <v>Home_box_nim_wonder woods01 (19)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</v>
      </c>
      <c r="J80" s="65" t="s">
        <v>429</v>
      </c>
      <c r="K80" s="65" t="s">
        <v>535</v>
      </c>
      <c r="L80" s="65">
        <v>40079</v>
      </c>
      <c r="M80" s="65" t="s">
        <v>789</v>
      </c>
      <c r="N80" s="65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66" t="s">
        <v>89</v>
      </c>
    </row>
    <row r="81" spans="1:15">
      <c r="A81" s="63" t="str">
        <f t="shared" si="13"/>
        <v>40080</v>
      </c>
      <c r="B81" s="64" t="str">
        <f t="shared" si="14"/>
        <v>4</v>
      </c>
      <c r="C81" s="65" t="str">
        <f t="shared" si="15"/>
        <v>nim0238</v>
      </c>
      <c r="D81" s="65" t="str">
        <f t="shared" si="16"/>
        <v>Home_box_nim_wonder woods02 (19)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5">
        <v>2</v>
      </c>
      <c r="J81" s="65" t="s">
        <v>394</v>
      </c>
      <c r="K81" s="65" t="s">
        <v>536</v>
      </c>
      <c r="L81" s="65">
        <v>40080</v>
      </c>
      <c r="M81" s="65" t="s">
        <v>790</v>
      </c>
      <c r="N81" s="65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66" t="s">
        <v>90</v>
      </c>
    </row>
    <row r="82" spans="1:15">
      <c r="A82" s="63" t="str">
        <f t="shared" si="13"/>
        <v>40081</v>
      </c>
      <c r="B82" s="64" t="str">
        <f t="shared" si="14"/>
        <v>4</v>
      </c>
      <c r="C82" s="65" t="str">
        <f t="shared" si="15"/>
        <v>nim0239</v>
      </c>
      <c r="D82" s="65" t="str">
        <f t="shared" si="16"/>
        <v>Home_box_nim_wonder woods01 (20)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5">
        <v>2</v>
      </c>
      <c r="J82" s="65" t="s">
        <v>431</v>
      </c>
      <c r="K82" s="65" t="s">
        <v>537</v>
      </c>
      <c r="L82" s="65">
        <v>40081</v>
      </c>
      <c r="M82" s="65" t="s">
        <v>791</v>
      </c>
      <c r="N82" s="65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66" t="s">
        <v>91</v>
      </c>
    </row>
    <row r="83" spans="1:15">
      <c r="A83" s="63" t="str">
        <f t="shared" si="13"/>
        <v>40082</v>
      </c>
      <c r="B83" s="64" t="str">
        <f t="shared" si="14"/>
        <v>4</v>
      </c>
      <c r="C83" s="65" t="str">
        <f t="shared" si="15"/>
        <v>nim0240</v>
      </c>
      <c r="D83" s="65" t="str">
        <f t="shared" si="16"/>
        <v>Home_box_nim_wonder woods02 (20)</v>
      </c>
      <c r="E83" s="65" t="str">
        <f t="shared" si="9"/>
        <v/>
      </c>
      <c r="F83" s="65" t="str">
        <f t="shared" si="10"/>
        <v/>
      </c>
      <c r="G83" s="65" t="str">
        <f t="shared" si="11"/>
        <v/>
      </c>
      <c r="H83" s="65" t="str">
        <f t="shared" si="12"/>
        <v/>
      </c>
      <c r="I83" s="65">
        <v>2</v>
      </c>
      <c r="J83" s="65" t="s">
        <v>395</v>
      </c>
      <c r="K83" s="65" t="s">
        <v>538</v>
      </c>
      <c r="L83" s="65">
        <v>40082</v>
      </c>
      <c r="M83" s="65" t="s">
        <v>792</v>
      </c>
      <c r="N83" s="65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66" t="s">
        <v>92</v>
      </c>
    </row>
    <row r="84" spans="1:15">
      <c r="A84" s="63" t="str">
        <f t="shared" si="13"/>
        <v>40083</v>
      </c>
      <c r="B84" s="64" t="str">
        <f t="shared" si="14"/>
        <v>4</v>
      </c>
      <c r="C84" s="65" t="str">
        <f t="shared" si="15"/>
        <v>nim0241</v>
      </c>
      <c r="D84" s="65" t="str">
        <f t="shared" si="16"/>
        <v>Home_box_nim_wonder woods01 (21)</v>
      </c>
      <c r="E84" s="65" t="str">
        <f t="shared" si="9"/>
        <v/>
      </c>
      <c r="F84" s="65" t="str">
        <f t="shared" si="10"/>
        <v/>
      </c>
      <c r="G84" s="65" t="str">
        <f t="shared" si="11"/>
        <v/>
      </c>
      <c r="H84" s="65" t="str">
        <f t="shared" si="12"/>
        <v/>
      </c>
      <c r="I84" s="65">
        <v>2</v>
      </c>
      <c r="J84" s="65" t="s">
        <v>433</v>
      </c>
      <c r="K84" s="65" t="s">
        <v>539</v>
      </c>
      <c r="L84" s="65">
        <v>40083</v>
      </c>
      <c r="M84" s="65" t="s">
        <v>793</v>
      </c>
      <c r="N84" s="65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66" t="s">
        <v>93</v>
      </c>
    </row>
    <row r="85" spans="1:15">
      <c r="A85" s="63" t="str">
        <f t="shared" si="13"/>
        <v>40084</v>
      </c>
      <c r="B85" s="64" t="str">
        <f t="shared" si="14"/>
        <v>4</v>
      </c>
      <c r="C85" s="65" t="str">
        <f t="shared" si="15"/>
        <v>nim0242</v>
      </c>
      <c r="D85" s="65" t="str">
        <f t="shared" si="16"/>
        <v>Home_box_nim_wonder woods02 (21)</v>
      </c>
      <c r="E85" s="65" t="str">
        <f t="shared" si="9"/>
        <v/>
      </c>
      <c r="F85" s="65" t="str">
        <f t="shared" si="10"/>
        <v/>
      </c>
      <c r="G85" s="65" t="str">
        <f t="shared" si="11"/>
        <v/>
      </c>
      <c r="H85" s="65" t="str">
        <f t="shared" si="12"/>
        <v/>
      </c>
      <c r="I85" s="65">
        <v>2</v>
      </c>
      <c r="J85" s="65" t="s">
        <v>396</v>
      </c>
      <c r="K85" s="65" t="s">
        <v>540</v>
      </c>
      <c r="L85" s="65">
        <v>40084</v>
      </c>
      <c r="M85" s="65" t="s">
        <v>794</v>
      </c>
      <c r="N85" s="65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66" t="s">
        <v>94</v>
      </c>
    </row>
    <row r="86" spans="1:15">
      <c r="A86" s="67" t="str">
        <f t="shared" si="13"/>
        <v>40085</v>
      </c>
      <c r="B86" s="68" t="str">
        <f t="shared" si="14"/>
        <v>4</v>
      </c>
      <c r="C86" s="69" t="str">
        <f t="shared" si="15"/>
        <v>nim0301</v>
      </c>
      <c r="D86" s="69" t="str">
        <f t="shared" si="16"/>
        <v>Home_box_nim_desert daze01 (1)</v>
      </c>
      <c r="E86" s="69" t="str">
        <f t="shared" si="9"/>
        <v/>
      </c>
      <c r="F86" s="69" t="str">
        <f t="shared" si="10"/>
        <v/>
      </c>
      <c r="G86" s="69" t="str">
        <f t="shared" si="11"/>
        <v/>
      </c>
      <c r="H86" s="69" t="str">
        <f t="shared" si="12"/>
        <v/>
      </c>
      <c r="I86" s="69">
        <v>3</v>
      </c>
      <c r="J86" s="69" t="s">
        <v>435</v>
      </c>
      <c r="K86" s="69" t="s">
        <v>541</v>
      </c>
      <c r="L86" s="69">
        <v>40085</v>
      </c>
      <c r="M86" s="69" t="s">
        <v>795</v>
      </c>
      <c r="N86" s="6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70" t="s">
        <v>95</v>
      </c>
    </row>
    <row r="87" spans="1:15">
      <c r="A87" s="67" t="str">
        <f t="shared" si="13"/>
        <v>40086</v>
      </c>
      <c r="B87" s="68" t="str">
        <f t="shared" si="14"/>
        <v>4</v>
      </c>
      <c r="C87" s="69" t="str">
        <f t="shared" si="15"/>
        <v>nim0302</v>
      </c>
      <c r="D87" s="69" t="str">
        <f t="shared" si="16"/>
        <v>Home_box_nim_desert daze02 (1)</v>
      </c>
      <c r="E87" s="69" t="str">
        <f t="shared" si="9"/>
        <v/>
      </c>
      <c r="F87" s="69" t="str">
        <f t="shared" si="10"/>
        <v/>
      </c>
      <c r="G87" s="69" t="str">
        <f t="shared" si="11"/>
        <v/>
      </c>
      <c r="H87" s="69" t="str">
        <f t="shared" si="12"/>
        <v/>
      </c>
      <c r="I87" s="69">
        <v>3</v>
      </c>
      <c r="J87" s="69" t="s">
        <v>1003</v>
      </c>
      <c r="K87" s="69" t="s">
        <v>542</v>
      </c>
      <c r="L87" s="69">
        <v>40086</v>
      </c>
      <c r="M87" s="69" t="s">
        <v>796</v>
      </c>
      <c r="N87" s="6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70" t="s">
        <v>96</v>
      </c>
    </row>
    <row r="88" spans="1:15">
      <c r="A88" s="67" t="str">
        <f t="shared" si="13"/>
        <v>40087</v>
      </c>
      <c r="B88" s="68" t="str">
        <f t="shared" si="14"/>
        <v>4</v>
      </c>
      <c r="C88" s="69" t="str">
        <f t="shared" si="15"/>
        <v>nim0303</v>
      </c>
      <c r="D88" s="69" t="str">
        <f t="shared" si="16"/>
        <v>Home_box_nim_desert daze01 (2)</v>
      </c>
      <c r="E88" s="69" t="str">
        <f t="shared" si="9"/>
        <v/>
      </c>
      <c r="F88" s="69" t="str">
        <f t="shared" si="10"/>
        <v/>
      </c>
      <c r="G88" s="69" t="str">
        <f t="shared" si="11"/>
        <v/>
      </c>
      <c r="H88" s="69" t="str">
        <f t="shared" si="12"/>
        <v/>
      </c>
      <c r="I88" s="69">
        <v>3</v>
      </c>
      <c r="J88" s="69" t="s">
        <v>436</v>
      </c>
      <c r="K88" s="69" t="s">
        <v>543</v>
      </c>
      <c r="L88" s="69">
        <v>40087</v>
      </c>
      <c r="M88" s="69" t="s">
        <v>797</v>
      </c>
      <c r="N88" s="6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70" t="s">
        <v>97</v>
      </c>
    </row>
    <row r="89" spans="1:15">
      <c r="A89" s="67" t="str">
        <f t="shared" si="13"/>
        <v>40088</v>
      </c>
      <c r="B89" s="68" t="str">
        <f t="shared" si="14"/>
        <v>4</v>
      </c>
      <c r="C89" s="69" t="str">
        <f t="shared" si="15"/>
        <v>nim0304</v>
      </c>
      <c r="D89" s="69" t="str">
        <f t="shared" si="16"/>
        <v>Home_box_nim_desert daze02 (2)</v>
      </c>
      <c r="E89" s="69" t="str">
        <f t="shared" si="9"/>
        <v/>
      </c>
      <c r="F89" s="69" t="str">
        <f t="shared" si="10"/>
        <v/>
      </c>
      <c r="G89" s="69" t="str">
        <f t="shared" si="11"/>
        <v/>
      </c>
      <c r="H89" s="69" t="str">
        <f t="shared" si="12"/>
        <v/>
      </c>
      <c r="I89" s="69">
        <v>3</v>
      </c>
      <c r="J89" s="69" t="s">
        <v>397</v>
      </c>
      <c r="K89" s="69" t="s">
        <v>544</v>
      </c>
      <c r="L89" s="69">
        <v>40088</v>
      </c>
      <c r="M89" s="69" t="s">
        <v>798</v>
      </c>
      <c r="N89" s="6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70" t="s">
        <v>98</v>
      </c>
    </row>
    <row r="90" spans="1:15">
      <c r="A90" s="67" t="str">
        <f t="shared" si="13"/>
        <v>40089</v>
      </c>
      <c r="B90" s="68" t="str">
        <f t="shared" si="14"/>
        <v>4</v>
      </c>
      <c r="C90" s="69" t="str">
        <f t="shared" si="15"/>
        <v>nim0305</v>
      </c>
      <c r="D90" s="69" t="str">
        <f t="shared" si="16"/>
        <v>Home_box_nim_desert daze01 (3)</v>
      </c>
      <c r="E90" s="69" t="str">
        <f t="shared" si="9"/>
        <v/>
      </c>
      <c r="F90" s="69" t="str">
        <f t="shared" si="10"/>
        <v/>
      </c>
      <c r="G90" s="69" t="str">
        <f t="shared" si="11"/>
        <v/>
      </c>
      <c r="H90" s="69" t="str">
        <f t="shared" si="12"/>
        <v/>
      </c>
      <c r="I90" s="69">
        <v>3</v>
      </c>
      <c r="J90" s="69" t="s">
        <v>437</v>
      </c>
      <c r="K90" s="69" t="s">
        <v>545</v>
      </c>
      <c r="L90" s="69">
        <v>40089</v>
      </c>
      <c r="M90" s="69" t="s">
        <v>799</v>
      </c>
      <c r="N90" s="6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70" t="s">
        <v>99</v>
      </c>
    </row>
    <row r="91" spans="1:15">
      <c r="A91" s="67" t="str">
        <f t="shared" si="13"/>
        <v>40090</v>
      </c>
      <c r="B91" s="68" t="str">
        <f t="shared" si="14"/>
        <v>4</v>
      </c>
      <c r="C91" s="69" t="str">
        <f t="shared" si="15"/>
        <v>nim0306</v>
      </c>
      <c r="D91" s="69" t="str">
        <f t="shared" si="16"/>
        <v>Home_box_nim_desert daze02 (3)</v>
      </c>
      <c r="E91" s="69" t="str">
        <f t="shared" si="9"/>
        <v/>
      </c>
      <c r="F91" s="69" t="str">
        <f t="shared" si="10"/>
        <v/>
      </c>
      <c r="G91" s="69" t="str">
        <f t="shared" si="11"/>
        <v/>
      </c>
      <c r="H91" s="69" t="str">
        <f t="shared" si="12"/>
        <v/>
      </c>
      <c r="I91" s="69">
        <v>3</v>
      </c>
      <c r="J91" s="69" t="s">
        <v>399</v>
      </c>
      <c r="K91" s="69" t="s">
        <v>546</v>
      </c>
      <c r="L91" s="69">
        <v>40090</v>
      </c>
      <c r="M91" s="69" t="s">
        <v>800</v>
      </c>
      <c r="N91" s="6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70" t="s">
        <v>100</v>
      </c>
    </row>
    <row r="92" spans="1:15">
      <c r="A92" s="67" t="str">
        <f t="shared" si="13"/>
        <v>40091</v>
      </c>
      <c r="B92" s="68" t="str">
        <f t="shared" si="14"/>
        <v>4</v>
      </c>
      <c r="C92" s="69" t="str">
        <f t="shared" si="15"/>
        <v>nim0307</v>
      </c>
      <c r="D92" s="69" t="str">
        <f t="shared" si="16"/>
        <v>Home_box_nim_desert daze01 (4)</v>
      </c>
      <c r="E92" s="69" t="str">
        <f t="shared" si="9"/>
        <v/>
      </c>
      <c r="F92" s="69" t="str">
        <f t="shared" si="10"/>
        <v/>
      </c>
      <c r="G92" s="69" t="str">
        <f t="shared" si="11"/>
        <v/>
      </c>
      <c r="H92" s="69" t="str">
        <f t="shared" si="12"/>
        <v/>
      </c>
      <c r="I92" s="69">
        <v>3</v>
      </c>
      <c r="J92" s="69" t="s">
        <v>337</v>
      </c>
      <c r="K92" s="69" t="s">
        <v>547</v>
      </c>
      <c r="L92" s="69">
        <v>40091</v>
      </c>
      <c r="M92" s="69" t="s">
        <v>801</v>
      </c>
      <c r="N92" s="6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70" t="s">
        <v>101</v>
      </c>
    </row>
    <row r="93" spans="1:15">
      <c r="A93" s="67" t="str">
        <f t="shared" si="13"/>
        <v>40092</v>
      </c>
      <c r="B93" s="68" t="str">
        <f t="shared" si="14"/>
        <v>4</v>
      </c>
      <c r="C93" s="69" t="str">
        <f t="shared" si="15"/>
        <v>nim0308</v>
      </c>
      <c r="D93" s="69" t="str">
        <f t="shared" si="16"/>
        <v>Home_box_nim_desert daze02 (4)</v>
      </c>
      <c r="E93" s="69" t="str">
        <f t="shared" si="9"/>
        <v/>
      </c>
      <c r="F93" s="69" t="str">
        <f t="shared" si="10"/>
        <v/>
      </c>
      <c r="G93" s="69" t="str">
        <f t="shared" si="11"/>
        <v/>
      </c>
      <c r="H93" s="69" t="str">
        <f t="shared" si="12"/>
        <v/>
      </c>
      <c r="I93" s="69">
        <v>3</v>
      </c>
      <c r="J93" s="69" t="s">
        <v>401</v>
      </c>
      <c r="K93" s="69" t="s">
        <v>548</v>
      </c>
      <c r="L93" s="69">
        <v>40092</v>
      </c>
      <c r="M93" s="69" t="s">
        <v>802</v>
      </c>
      <c r="N93" s="6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70" t="s">
        <v>102</v>
      </c>
    </row>
    <row r="94" spans="1:15">
      <c r="A94" s="67" t="str">
        <f t="shared" si="13"/>
        <v>40093</v>
      </c>
      <c r="B94" s="68" t="str">
        <f t="shared" si="14"/>
        <v>4</v>
      </c>
      <c r="C94" s="69" t="str">
        <f t="shared" si="15"/>
        <v>nim0309</v>
      </c>
      <c r="D94" s="69" t="str">
        <f t="shared" si="16"/>
        <v>Home_box_nim_desert daze01 (5)</v>
      </c>
      <c r="E94" s="69" t="str">
        <f t="shared" si="9"/>
        <v/>
      </c>
      <c r="F94" s="69" t="str">
        <f t="shared" si="10"/>
        <v/>
      </c>
      <c r="G94" s="69" t="str">
        <f t="shared" si="11"/>
        <v/>
      </c>
      <c r="H94" s="69" t="str">
        <f t="shared" si="12"/>
        <v/>
      </c>
      <c r="I94" s="69">
        <v>3</v>
      </c>
      <c r="J94" s="69" t="s">
        <v>438</v>
      </c>
      <c r="K94" s="69" t="s">
        <v>549</v>
      </c>
      <c r="L94" s="69">
        <v>40093</v>
      </c>
      <c r="M94" s="69" t="s">
        <v>803</v>
      </c>
      <c r="N94" s="6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70" t="s">
        <v>103</v>
      </c>
    </row>
    <row r="95" spans="1:15">
      <c r="A95" s="67" t="str">
        <f t="shared" si="13"/>
        <v>40094</v>
      </c>
      <c r="B95" s="68" t="str">
        <f t="shared" si="14"/>
        <v>4</v>
      </c>
      <c r="C95" s="69" t="str">
        <f t="shared" si="15"/>
        <v>nim0310</v>
      </c>
      <c r="D95" s="69" t="str">
        <f t="shared" si="16"/>
        <v>Home_box_nim_desert daze02 (5)</v>
      </c>
      <c r="E95" s="69" t="str">
        <f t="shared" si="9"/>
        <v/>
      </c>
      <c r="F95" s="69" t="str">
        <f t="shared" si="10"/>
        <v/>
      </c>
      <c r="G95" s="69" t="str">
        <f t="shared" si="11"/>
        <v/>
      </c>
      <c r="H95" s="69" t="str">
        <f t="shared" si="12"/>
        <v/>
      </c>
      <c r="I95" s="69">
        <v>3</v>
      </c>
      <c r="J95" s="69" t="s">
        <v>403</v>
      </c>
      <c r="K95" s="69" t="s">
        <v>550</v>
      </c>
      <c r="L95" s="69">
        <v>40094</v>
      </c>
      <c r="M95" s="69" t="s">
        <v>804</v>
      </c>
      <c r="N95" s="6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70" t="s">
        <v>104</v>
      </c>
    </row>
    <row r="96" spans="1:15">
      <c r="A96" s="67" t="str">
        <f t="shared" si="13"/>
        <v>40095</v>
      </c>
      <c r="B96" s="68" t="str">
        <f t="shared" si="14"/>
        <v>4</v>
      </c>
      <c r="C96" s="69" t="str">
        <f t="shared" si="15"/>
        <v>nim0311</v>
      </c>
      <c r="D96" s="69" t="str">
        <f t="shared" si="16"/>
        <v>Home_box_nim_desert daze01 (6)</v>
      </c>
      <c r="E96" s="69" t="str">
        <f t="shared" si="9"/>
        <v/>
      </c>
      <c r="F96" s="69" t="str">
        <f t="shared" si="10"/>
        <v/>
      </c>
      <c r="G96" s="69" t="str">
        <f t="shared" si="11"/>
        <v/>
      </c>
      <c r="H96" s="69" t="str">
        <f t="shared" si="12"/>
        <v/>
      </c>
      <c r="I96" s="69">
        <v>3</v>
      </c>
      <c r="J96" s="69" t="s">
        <v>439</v>
      </c>
      <c r="K96" s="69" t="s">
        <v>551</v>
      </c>
      <c r="L96" s="69">
        <v>40095</v>
      </c>
      <c r="M96" s="69" t="s">
        <v>805</v>
      </c>
      <c r="N96" s="6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70" t="s">
        <v>105</v>
      </c>
    </row>
    <row r="97" spans="1:15">
      <c r="A97" s="67" t="str">
        <f t="shared" si="13"/>
        <v>40096</v>
      </c>
      <c r="B97" s="68" t="str">
        <f t="shared" si="14"/>
        <v>4</v>
      </c>
      <c r="C97" s="69" t="str">
        <f t="shared" si="15"/>
        <v>nim0312</v>
      </c>
      <c r="D97" s="69" t="str">
        <f t="shared" si="16"/>
        <v>Home_box_nim_desert daze02 (6)</v>
      </c>
      <c r="E97" s="69" t="str">
        <f t="shared" si="9"/>
        <v/>
      </c>
      <c r="F97" s="69" t="str">
        <f t="shared" si="10"/>
        <v/>
      </c>
      <c r="G97" s="69" t="str">
        <f t="shared" si="11"/>
        <v/>
      </c>
      <c r="H97" s="69" t="str">
        <f t="shared" si="12"/>
        <v/>
      </c>
      <c r="I97" s="69">
        <v>3</v>
      </c>
      <c r="J97" s="69" t="s">
        <v>405</v>
      </c>
      <c r="K97" s="69" t="s">
        <v>552</v>
      </c>
      <c r="L97" s="69">
        <v>40096</v>
      </c>
      <c r="M97" s="69" t="s">
        <v>806</v>
      </c>
      <c r="N97" s="6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70" t="s">
        <v>106</v>
      </c>
    </row>
    <row r="98" spans="1:15">
      <c r="A98" s="67" t="str">
        <f t="shared" si="13"/>
        <v>40097</v>
      </c>
      <c r="B98" s="68" t="str">
        <f t="shared" si="14"/>
        <v>4</v>
      </c>
      <c r="C98" s="69" t="str">
        <f t="shared" si="15"/>
        <v>nim0313</v>
      </c>
      <c r="D98" s="69" t="str">
        <f t="shared" si="16"/>
        <v>Home_box_nim_desert daze01 (7)</v>
      </c>
      <c r="E98" s="69" t="str">
        <f t="shared" si="9"/>
        <v/>
      </c>
      <c r="F98" s="69" t="str">
        <f t="shared" si="10"/>
        <v/>
      </c>
      <c r="G98" s="69" t="str">
        <f t="shared" si="11"/>
        <v/>
      </c>
      <c r="H98" s="69" t="str">
        <f t="shared" si="12"/>
        <v/>
      </c>
      <c r="I98" s="69">
        <v>3</v>
      </c>
      <c r="J98" s="69" t="s">
        <v>440</v>
      </c>
      <c r="K98" s="69" t="s">
        <v>553</v>
      </c>
      <c r="L98" s="69">
        <v>40097</v>
      </c>
      <c r="M98" s="69" t="s">
        <v>807</v>
      </c>
      <c r="N98" s="6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70" t="s">
        <v>107</v>
      </c>
    </row>
    <row r="99" spans="1:15">
      <c r="A99" s="67" t="str">
        <f t="shared" si="13"/>
        <v>40098</v>
      </c>
      <c r="B99" s="68" t="str">
        <f t="shared" si="14"/>
        <v>4</v>
      </c>
      <c r="C99" s="69" t="str">
        <f t="shared" si="15"/>
        <v>nim0314</v>
      </c>
      <c r="D99" s="69" t="str">
        <f t="shared" si="16"/>
        <v>Home_box_nim_desert daze02 (7)</v>
      </c>
      <c r="E99" s="69" t="str">
        <f t="shared" si="9"/>
        <v/>
      </c>
      <c r="F99" s="69" t="str">
        <f t="shared" si="10"/>
        <v/>
      </c>
      <c r="G99" s="69" t="str">
        <f t="shared" si="11"/>
        <v/>
      </c>
      <c r="H99" s="69" t="str">
        <f t="shared" si="12"/>
        <v/>
      </c>
      <c r="I99" s="69">
        <v>3</v>
      </c>
      <c r="J99" s="69" t="s">
        <v>407</v>
      </c>
      <c r="K99" s="69" t="s">
        <v>554</v>
      </c>
      <c r="L99" s="69">
        <v>40098</v>
      </c>
      <c r="M99" s="69" t="s">
        <v>808</v>
      </c>
      <c r="N99" s="6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70" t="s">
        <v>108</v>
      </c>
    </row>
    <row r="100" spans="1:15">
      <c r="A100" s="67" t="str">
        <f t="shared" si="13"/>
        <v>40099</v>
      </c>
      <c r="B100" s="68" t="str">
        <f t="shared" si="14"/>
        <v>4</v>
      </c>
      <c r="C100" s="69" t="str">
        <f t="shared" si="15"/>
        <v>nim0315</v>
      </c>
      <c r="D100" s="69" t="str">
        <f t="shared" si="16"/>
        <v>Home_box_nim_desert daze01 (8)</v>
      </c>
      <c r="E100" s="69" t="str">
        <f t="shared" si="9"/>
        <v/>
      </c>
      <c r="F100" s="69" t="str">
        <f t="shared" si="10"/>
        <v/>
      </c>
      <c r="G100" s="69" t="str">
        <f t="shared" si="11"/>
        <v/>
      </c>
      <c r="H100" s="69" t="str">
        <f t="shared" si="12"/>
        <v/>
      </c>
      <c r="I100" s="69">
        <v>3</v>
      </c>
      <c r="J100" s="69" t="s">
        <v>441</v>
      </c>
      <c r="K100" s="69" t="s">
        <v>555</v>
      </c>
      <c r="L100" s="69">
        <v>40099</v>
      </c>
      <c r="M100" s="69" t="s">
        <v>809</v>
      </c>
      <c r="N100" s="6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70" t="s">
        <v>109</v>
      </c>
    </row>
    <row r="101" spans="1:15">
      <c r="A101" s="67" t="str">
        <f t="shared" si="13"/>
        <v>40100</v>
      </c>
      <c r="B101" s="68" t="str">
        <f t="shared" si="14"/>
        <v>4</v>
      </c>
      <c r="C101" s="69" t="str">
        <f t="shared" si="15"/>
        <v>nim0316</v>
      </c>
      <c r="D101" s="69" t="str">
        <f t="shared" si="16"/>
        <v>Home_box_nim_desert daze02 (8)</v>
      </c>
      <c r="E101" s="69" t="str">
        <f t="shared" si="9"/>
        <v/>
      </c>
      <c r="F101" s="69" t="str">
        <f t="shared" si="10"/>
        <v/>
      </c>
      <c r="G101" s="69" t="str">
        <f t="shared" si="11"/>
        <v/>
      </c>
      <c r="H101" s="69" t="str">
        <f t="shared" si="12"/>
        <v/>
      </c>
      <c r="I101" s="69">
        <v>3</v>
      </c>
      <c r="J101" s="69" t="s">
        <v>409</v>
      </c>
      <c r="K101" s="69" t="s">
        <v>556</v>
      </c>
      <c r="L101" s="69">
        <v>40100</v>
      </c>
      <c r="M101" s="69" t="s">
        <v>810</v>
      </c>
      <c r="N101" s="6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70" t="s">
        <v>110</v>
      </c>
    </row>
    <row r="102" spans="1:15">
      <c r="A102" s="67" t="str">
        <f t="shared" si="13"/>
        <v>40101</v>
      </c>
      <c r="B102" s="68" t="str">
        <f t="shared" si="14"/>
        <v>4</v>
      </c>
      <c r="C102" s="69" t="str">
        <f t="shared" si="15"/>
        <v>nim0317</v>
      </c>
      <c r="D102" s="69" t="str">
        <f t="shared" si="16"/>
        <v>Home_box_nim_desert daze01 (9)</v>
      </c>
      <c r="E102" s="69" t="str">
        <f t="shared" si="9"/>
        <v/>
      </c>
      <c r="F102" s="69" t="str">
        <f t="shared" si="10"/>
        <v/>
      </c>
      <c r="G102" s="69" t="str">
        <f t="shared" si="11"/>
        <v/>
      </c>
      <c r="H102" s="69" t="str">
        <f t="shared" si="12"/>
        <v/>
      </c>
      <c r="I102" s="69">
        <v>3</v>
      </c>
      <c r="J102" s="69" t="s">
        <v>442</v>
      </c>
      <c r="K102" s="69" t="s">
        <v>557</v>
      </c>
      <c r="L102" s="69">
        <v>40101</v>
      </c>
      <c r="M102" s="69" t="s">
        <v>811</v>
      </c>
      <c r="N102" s="6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70" t="s">
        <v>111</v>
      </c>
    </row>
    <row r="103" spans="1:15">
      <c r="A103" s="67" t="str">
        <f t="shared" si="13"/>
        <v>40102</v>
      </c>
      <c r="B103" s="68" t="str">
        <f t="shared" si="14"/>
        <v>4</v>
      </c>
      <c r="C103" s="69" t="str">
        <f t="shared" si="15"/>
        <v>nim0318</v>
      </c>
      <c r="D103" s="69" t="str">
        <f t="shared" si="16"/>
        <v>Home_box_nim_desert daze02 (9)</v>
      </c>
      <c r="E103" s="69" t="str">
        <f t="shared" si="9"/>
        <v/>
      </c>
      <c r="F103" s="69" t="str">
        <f t="shared" si="10"/>
        <v/>
      </c>
      <c r="G103" s="69" t="str">
        <f t="shared" si="11"/>
        <v/>
      </c>
      <c r="H103" s="69" t="str">
        <f t="shared" si="12"/>
        <v/>
      </c>
      <c r="I103" s="69">
        <v>3</v>
      </c>
      <c r="J103" s="69" t="s">
        <v>411</v>
      </c>
      <c r="K103" s="69" t="s">
        <v>558</v>
      </c>
      <c r="L103" s="69">
        <v>40102</v>
      </c>
      <c r="M103" s="69" t="s">
        <v>812</v>
      </c>
      <c r="N103" s="6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70" t="s">
        <v>112</v>
      </c>
    </row>
    <row r="104" spans="1:15">
      <c r="A104" s="67" t="str">
        <f t="shared" si="13"/>
        <v>40103</v>
      </c>
      <c r="B104" s="68" t="str">
        <f t="shared" si="14"/>
        <v>4</v>
      </c>
      <c r="C104" s="69" t="str">
        <f t="shared" si="15"/>
        <v>nim0319</v>
      </c>
      <c r="D104" s="69" t="str">
        <f t="shared" si="16"/>
        <v>Home_box_nim_desert daze01 (10)</v>
      </c>
      <c r="E104" s="69" t="str">
        <f t="shared" si="9"/>
        <v/>
      </c>
      <c r="F104" s="69" t="str">
        <f t="shared" si="10"/>
        <v/>
      </c>
      <c r="G104" s="69" t="str">
        <f t="shared" si="11"/>
        <v/>
      </c>
      <c r="H104" s="69" t="str">
        <f t="shared" si="12"/>
        <v/>
      </c>
      <c r="I104" s="69">
        <v>3</v>
      </c>
      <c r="J104" s="69" t="s">
        <v>443</v>
      </c>
      <c r="K104" s="69" t="s">
        <v>559</v>
      </c>
      <c r="L104" s="69">
        <v>40103</v>
      </c>
      <c r="M104" s="69" t="s">
        <v>813</v>
      </c>
      <c r="N104" s="6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70" t="s">
        <v>113</v>
      </c>
    </row>
    <row r="105" spans="1:15">
      <c r="A105" s="67" t="str">
        <f t="shared" si="13"/>
        <v>40104</v>
      </c>
      <c r="B105" s="68" t="str">
        <f t="shared" si="14"/>
        <v>4</v>
      </c>
      <c r="C105" s="69" t="str">
        <f t="shared" si="15"/>
        <v>nim0320</v>
      </c>
      <c r="D105" s="69" t="str">
        <f t="shared" si="16"/>
        <v>Home_box_nim_desert daze02 (10)</v>
      </c>
      <c r="E105" s="69" t="str">
        <f t="shared" si="9"/>
        <v/>
      </c>
      <c r="F105" s="69" t="str">
        <f t="shared" si="10"/>
        <v/>
      </c>
      <c r="G105" s="69" t="str">
        <f t="shared" si="11"/>
        <v/>
      </c>
      <c r="H105" s="69" t="str">
        <f t="shared" si="12"/>
        <v/>
      </c>
      <c r="I105" s="69">
        <v>3</v>
      </c>
      <c r="J105" s="69" t="s">
        <v>413</v>
      </c>
      <c r="K105" s="69" t="s">
        <v>560</v>
      </c>
      <c r="L105" s="69">
        <v>40104</v>
      </c>
      <c r="M105" s="69" t="s">
        <v>814</v>
      </c>
      <c r="N105" s="6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70" t="s">
        <v>114</v>
      </c>
    </row>
    <row r="106" spans="1:15">
      <c r="A106" s="67" t="str">
        <f t="shared" si="13"/>
        <v>40105</v>
      </c>
      <c r="B106" s="68" t="str">
        <f t="shared" si="14"/>
        <v>4</v>
      </c>
      <c r="C106" s="69" t="str">
        <f t="shared" si="15"/>
        <v>nim0321</v>
      </c>
      <c r="D106" s="69" t="str">
        <f t="shared" si="16"/>
        <v>Home_box_nim_desert daze01 (11)</v>
      </c>
      <c r="E106" s="69" t="str">
        <f t="shared" si="9"/>
        <v/>
      </c>
      <c r="F106" s="69" t="str">
        <f t="shared" si="10"/>
        <v/>
      </c>
      <c r="G106" s="69" t="str">
        <f t="shared" si="11"/>
        <v/>
      </c>
      <c r="H106" s="69" t="str">
        <f t="shared" si="12"/>
        <v/>
      </c>
      <c r="I106" s="69">
        <v>3</v>
      </c>
      <c r="J106" s="69" t="s">
        <v>444</v>
      </c>
      <c r="K106" s="69" t="s">
        <v>561</v>
      </c>
      <c r="L106" s="69">
        <v>40105</v>
      </c>
      <c r="M106" s="69" t="s">
        <v>815</v>
      </c>
      <c r="N106" s="6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70" t="s">
        <v>115</v>
      </c>
    </row>
    <row r="107" spans="1:15">
      <c r="A107" s="67" t="str">
        <f t="shared" si="13"/>
        <v>40106</v>
      </c>
      <c r="B107" s="68" t="str">
        <f t="shared" si="14"/>
        <v>4</v>
      </c>
      <c r="C107" s="69" t="str">
        <f t="shared" si="15"/>
        <v>nim0322</v>
      </c>
      <c r="D107" s="69" t="str">
        <f t="shared" si="16"/>
        <v>Home_box_nim_desert daze02 (11)</v>
      </c>
      <c r="E107" s="69" t="str">
        <f t="shared" si="9"/>
        <v/>
      </c>
      <c r="F107" s="69" t="str">
        <f t="shared" si="10"/>
        <v/>
      </c>
      <c r="G107" s="69" t="str">
        <f t="shared" si="11"/>
        <v/>
      </c>
      <c r="H107" s="69" t="str">
        <f t="shared" si="12"/>
        <v/>
      </c>
      <c r="I107" s="69">
        <v>3</v>
      </c>
      <c r="J107" s="69" t="s">
        <v>415</v>
      </c>
      <c r="K107" s="69" t="s">
        <v>562</v>
      </c>
      <c r="L107" s="69">
        <v>40106</v>
      </c>
      <c r="M107" s="69" t="s">
        <v>816</v>
      </c>
      <c r="N107" s="6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70" t="s">
        <v>116</v>
      </c>
    </row>
    <row r="108" spans="1:15">
      <c r="A108" s="67" t="str">
        <f t="shared" si="13"/>
        <v>40107</v>
      </c>
      <c r="B108" s="68" t="str">
        <f t="shared" si="14"/>
        <v>4</v>
      </c>
      <c r="C108" s="69" t="str">
        <f t="shared" si="15"/>
        <v>nim0323</v>
      </c>
      <c r="D108" s="69" t="str">
        <f t="shared" si="16"/>
        <v>Home_box_nim_desert daze01 (12)</v>
      </c>
      <c r="E108" s="69" t="str">
        <f t="shared" si="9"/>
        <v/>
      </c>
      <c r="F108" s="69" t="str">
        <f t="shared" si="10"/>
        <v/>
      </c>
      <c r="G108" s="69" t="str">
        <f t="shared" si="11"/>
        <v/>
      </c>
      <c r="H108" s="69" t="str">
        <f t="shared" si="12"/>
        <v/>
      </c>
      <c r="I108" s="69">
        <v>3</v>
      </c>
      <c r="J108" s="69" t="s">
        <v>445</v>
      </c>
      <c r="K108" s="69" t="s">
        <v>563</v>
      </c>
      <c r="L108" s="69">
        <v>40107</v>
      </c>
      <c r="M108" s="69" t="s">
        <v>817</v>
      </c>
      <c r="N108" s="6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70" t="s">
        <v>117</v>
      </c>
    </row>
    <row r="109" spans="1:15">
      <c r="A109" s="67" t="str">
        <f t="shared" si="13"/>
        <v>40108</v>
      </c>
      <c r="B109" s="68" t="str">
        <f t="shared" si="14"/>
        <v>4</v>
      </c>
      <c r="C109" s="69" t="str">
        <f t="shared" si="15"/>
        <v>nim0324</v>
      </c>
      <c r="D109" s="69" t="str">
        <f t="shared" si="16"/>
        <v>Home_box_nim_desert daze02 (12)</v>
      </c>
      <c r="E109" s="69" t="str">
        <f t="shared" si="9"/>
        <v/>
      </c>
      <c r="F109" s="69" t="str">
        <f t="shared" si="10"/>
        <v/>
      </c>
      <c r="G109" s="69" t="str">
        <f t="shared" si="11"/>
        <v/>
      </c>
      <c r="H109" s="69" t="str">
        <f t="shared" si="12"/>
        <v/>
      </c>
      <c r="I109" s="69">
        <v>3</v>
      </c>
      <c r="J109" s="69" t="s">
        <v>417</v>
      </c>
      <c r="K109" s="69" t="s">
        <v>564</v>
      </c>
      <c r="L109" s="69">
        <v>40108</v>
      </c>
      <c r="M109" s="69" t="s">
        <v>818</v>
      </c>
      <c r="N109" s="6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70" t="s">
        <v>118</v>
      </c>
    </row>
    <row r="110" spans="1:15">
      <c r="A110" s="67" t="str">
        <f t="shared" si="13"/>
        <v>40109</v>
      </c>
      <c r="B110" s="68" t="str">
        <f t="shared" si="14"/>
        <v>4</v>
      </c>
      <c r="C110" s="69" t="str">
        <f t="shared" si="15"/>
        <v>nim0325</v>
      </c>
      <c r="D110" s="69" t="str">
        <f t="shared" si="16"/>
        <v>Home_box_nim_desert daze01 (13)</v>
      </c>
      <c r="E110" s="69" t="str">
        <f t="shared" si="9"/>
        <v/>
      </c>
      <c r="F110" s="69" t="str">
        <f t="shared" si="10"/>
        <v/>
      </c>
      <c r="G110" s="69" t="str">
        <f t="shared" si="11"/>
        <v/>
      </c>
      <c r="H110" s="69" t="str">
        <f t="shared" si="12"/>
        <v/>
      </c>
      <c r="I110" s="69">
        <v>3</v>
      </c>
      <c r="J110" s="69" t="s">
        <v>446</v>
      </c>
      <c r="K110" s="69" t="s">
        <v>565</v>
      </c>
      <c r="L110" s="69">
        <v>40109</v>
      </c>
      <c r="M110" s="69" t="s">
        <v>819</v>
      </c>
      <c r="N110" s="6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70" t="s">
        <v>119</v>
      </c>
    </row>
    <row r="111" spans="1:15">
      <c r="A111" s="67" t="str">
        <f t="shared" si="13"/>
        <v>40110</v>
      </c>
      <c r="B111" s="68" t="str">
        <f t="shared" si="14"/>
        <v>4</v>
      </c>
      <c r="C111" s="69" t="str">
        <f t="shared" si="15"/>
        <v>nim0326</v>
      </c>
      <c r="D111" s="69" t="str">
        <f t="shared" si="16"/>
        <v>Home_box_nim_desert daze02 (13)</v>
      </c>
      <c r="E111" s="69" t="str">
        <f t="shared" si="9"/>
        <v/>
      </c>
      <c r="F111" s="69" t="str">
        <f t="shared" si="10"/>
        <v/>
      </c>
      <c r="G111" s="69" t="str">
        <f t="shared" si="11"/>
        <v/>
      </c>
      <c r="H111" s="69" t="str">
        <f t="shared" si="12"/>
        <v/>
      </c>
      <c r="I111" s="69">
        <v>3</v>
      </c>
      <c r="J111" s="69" t="s">
        <v>418</v>
      </c>
      <c r="K111" s="69" t="s">
        <v>566</v>
      </c>
      <c r="L111" s="69">
        <v>40110</v>
      </c>
      <c r="M111" s="69" t="s">
        <v>820</v>
      </c>
      <c r="N111" s="6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70" t="s">
        <v>120</v>
      </c>
    </row>
    <row r="112" spans="1:15">
      <c r="A112" s="67" t="str">
        <f t="shared" si="13"/>
        <v>40111</v>
      </c>
      <c r="B112" s="68" t="str">
        <f t="shared" si="14"/>
        <v>4</v>
      </c>
      <c r="C112" s="69" t="str">
        <f t="shared" si="15"/>
        <v>nim0327</v>
      </c>
      <c r="D112" s="69" t="str">
        <f t="shared" si="16"/>
        <v>Home_box_nim_desert daze01 (14)</v>
      </c>
      <c r="E112" s="69" t="str">
        <f t="shared" si="9"/>
        <v/>
      </c>
      <c r="F112" s="69" t="str">
        <f t="shared" si="10"/>
        <v/>
      </c>
      <c r="G112" s="69" t="str">
        <f t="shared" si="11"/>
        <v/>
      </c>
      <c r="H112" s="69" t="str">
        <f t="shared" si="12"/>
        <v/>
      </c>
      <c r="I112" s="69">
        <v>3</v>
      </c>
      <c r="J112" s="69" t="s">
        <v>447</v>
      </c>
      <c r="K112" s="69" t="s">
        <v>567</v>
      </c>
      <c r="L112" s="69">
        <v>40111</v>
      </c>
      <c r="M112" s="69" t="s">
        <v>821</v>
      </c>
      <c r="N112" s="6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70" t="s">
        <v>121</v>
      </c>
    </row>
    <row r="113" spans="1:15">
      <c r="A113" s="67" t="str">
        <f t="shared" si="13"/>
        <v>40112</v>
      </c>
      <c r="B113" s="68" t="str">
        <f t="shared" si="14"/>
        <v>4</v>
      </c>
      <c r="C113" s="69" t="str">
        <f t="shared" si="15"/>
        <v>nim0328</v>
      </c>
      <c r="D113" s="69" t="str">
        <f t="shared" si="16"/>
        <v>Home_box_nim_desert daze02 (14)</v>
      </c>
      <c r="E113" s="69" t="str">
        <f t="shared" si="9"/>
        <v/>
      </c>
      <c r="F113" s="69" t="str">
        <f t="shared" si="10"/>
        <v/>
      </c>
      <c r="G113" s="69" t="str">
        <f t="shared" si="11"/>
        <v/>
      </c>
      <c r="H113" s="69" t="str">
        <f t="shared" si="12"/>
        <v/>
      </c>
      <c r="I113" s="69">
        <v>3</v>
      </c>
      <c r="J113" s="69" t="s">
        <v>420</v>
      </c>
      <c r="K113" s="69" t="s">
        <v>568</v>
      </c>
      <c r="L113" s="69">
        <v>40112</v>
      </c>
      <c r="M113" s="69" t="s">
        <v>822</v>
      </c>
      <c r="N113" s="6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70" t="s">
        <v>122</v>
      </c>
    </row>
    <row r="114" spans="1:15">
      <c r="A114" s="67" t="str">
        <f t="shared" si="13"/>
        <v>40113</v>
      </c>
      <c r="B114" s="68" t="str">
        <f t="shared" si="14"/>
        <v>4</v>
      </c>
      <c r="C114" s="69" t="str">
        <f t="shared" si="15"/>
        <v>nim0329</v>
      </c>
      <c r="D114" s="69" t="str">
        <f t="shared" si="16"/>
        <v>Home_box_nim_desert daze01 (15)</v>
      </c>
      <c r="E114" s="69" t="str">
        <f t="shared" si="9"/>
        <v/>
      </c>
      <c r="F114" s="69" t="str">
        <f t="shared" si="10"/>
        <v/>
      </c>
      <c r="G114" s="69" t="str">
        <f t="shared" si="11"/>
        <v/>
      </c>
      <c r="H114" s="69" t="str">
        <f t="shared" si="12"/>
        <v/>
      </c>
      <c r="I114" s="69">
        <v>3</v>
      </c>
      <c r="J114" s="69" t="s">
        <v>338</v>
      </c>
      <c r="K114" s="69" t="s">
        <v>569</v>
      </c>
      <c r="L114" s="69">
        <v>40113</v>
      </c>
      <c r="M114" s="69" t="s">
        <v>823</v>
      </c>
      <c r="N114" s="6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70" t="s">
        <v>123</v>
      </c>
    </row>
    <row r="115" spans="1:15">
      <c r="A115" s="67" t="str">
        <f t="shared" si="13"/>
        <v>40114</v>
      </c>
      <c r="B115" s="68" t="str">
        <f t="shared" si="14"/>
        <v>4</v>
      </c>
      <c r="C115" s="69" t="str">
        <f t="shared" si="15"/>
        <v>nim0330</v>
      </c>
      <c r="D115" s="69" t="str">
        <f t="shared" si="16"/>
        <v>Home_box_nim_desert daze02 (15)</v>
      </c>
      <c r="E115" s="69" t="str">
        <f t="shared" si="9"/>
        <v/>
      </c>
      <c r="F115" s="69" t="str">
        <f t="shared" si="10"/>
        <v/>
      </c>
      <c r="G115" s="69" t="str">
        <f t="shared" si="11"/>
        <v/>
      </c>
      <c r="H115" s="69" t="str">
        <f t="shared" si="12"/>
        <v/>
      </c>
      <c r="I115" s="69">
        <v>3</v>
      </c>
      <c r="J115" s="69" t="s">
        <v>422</v>
      </c>
      <c r="K115" s="69" t="s">
        <v>570</v>
      </c>
      <c r="L115" s="69">
        <v>40114</v>
      </c>
      <c r="M115" s="69" t="s">
        <v>824</v>
      </c>
      <c r="N115" s="6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70" t="s">
        <v>124</v>
      </c>
    </row>
    <row r="116" spans="1:15">
      <c r="A116" s="67" t="str">
        <f t="shared" si="13"/>
        <v>40115</v>
      </c>
      <c r="B116" s="68" t="str">
        <f t="shared" si="14"/>
        <v>4</v>
      </c>
      <c r="C116" s="69" t="str">
        <f t="shared" si="15"/>
        <v>nim0331</v>
      </c>
      <c r="D116" s="69" t="str">
        <f t="shared" si="16"/>
        <v>Home_box_nim_desert daze01 (16)</v>
      </c>
      <c r="E116" s="69" t="str">
        <f t="shared" si="9"/>
        <v/>
      </c>
      <c r="F116" s="69" t="str">
        <f t="shared" si="10"/>
        <v/>
      </c>
      <c r="G116" s="69" t="str">
        <f t="shared" si="11"/>
        <v/>
      </c>
      <c r="H116" s="69" t="str">
        <f t="shared" si="12"/>
        <v/>
      </c>
      <c r="I116" s="69">
        <v>3</v>
      </c>
      <c r="J116" s="69" t="s">
        <v>448</v>
      </c>
      <c r="K116" s="69" t="s">
        <v>571</v>
      </c>
      <c r="L116" s="69">
        <v>40115</v>
      </c>
      <c r="M116" s="69" t="s">
        <v>825</v>
      </c>
      <c r="N116" s="6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70" t="s">
        <v>125</v>
      </c>
    </row>
    <row r="117" spans="1:15">
      <c r="A117" s="67" t="str">
        <f t="shared" si="13"/>
        <v>40116</v>
      </c>
      <c r="B117" s="68" t="str">
        <f t="shared" si="14"/>
        <v>4</v>
      </c>
      <c r="C117" s="69" t="str">
        <f t="shared" si="15"/>
        <v>nim0332</v>
      </c>
      <c r="D117" s="69" t="str">
        <f t="shared" si="16"/>
        <v>Home_box_nim_desert daze02 (16)</v>
      </c>
      <c r="E117" s="69" t="str">
        <f t="shared" si="9"/>
        <v/>
      </c>
      <c r="F117" s="69" t="str">
        <f t="shared" si="10"/>
        <v/>
      </c>
      <c r="G117" s="69" t="str">
        <f t="shared" si="11"/>
        <v/>
      </c>
      <c r="H117" s="69" t="str">
        <f t="shared" si="12"/>
        <v/>
      </c>
      <c r="I117" s="69">
        <v>3</v>
      </c>
      <c r="J117" s="69" t="s">
        <v>424</v>
      </c>
      <c r="K117" s="69" t="s">
        <v>572</v>
      </c>
      <c r="L117" s="69">
        <v>40116</v>
      </c>
      <c r="M117" s="69" t="s">
        <v>826</v>
      </c>
      <c r="N117" s="6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70" t="s">
        <v>126</v>
      </c>
    </row>
    <row r="118" spans="1:15">
      <c r="A118" s="67" t="str">
        <f t="shared" si="13"/>
        <v>40117</v>
      </c>
      <c r="B118" s="68" t="str">
        <f t="shared" si="14"/>
        <v>4</v>
      </c>
      <c r="C118" s="69" t="str">
        <f t="shared" si="15"/>
        <v>nim0333</v>
      </c>
      <c r="D118" s="69" t="str">
        <f t="shared" si="16"/>
        <v>Home_box_nim_desert daze01 (17)</v>
      </c>
      <c r="E118" s="69" t="str">
        <f t="shared" si="9"/>
        <v/>
      </c>
      <c r="F118" s="69" t="str">
        <f t="shared" si="10"/>
        <v/>
      </c>
      <c r="G118" s="69" t="str">
        <f t="shared" si="11"/>
        <v/>
      </c>
      <c r="H118" s="69" t="str">
        <f t="shared" si="12"/>
        <v/>
      </c>
      <c r="I118" s="69">
        <v>3</v>
      </c>
      <c r="J118" s="69" t="s">
        <v>449</v>
      </c>
      <c r="K118" s="69" t="s">
        <v>573</v>
      </c>
      <c r="L118" s="69">
        <v>40117</v>
      </c>
      <c r="M118" s="69" t="s">
        <v>827</v>
      </c>
      <c r="N118" s="6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70" t="s">
        <v>127</v>
      </c>
    </row>
    <row r="119" spans="1:15">
      <c r="A119" s="67" t="str">
        <f t="shared" si="13"/>
        <v>40118</v>
      </c>
      <c r="B119" s="68" t="str">
        <f t="shared" si="14"/>
        <v>4</v>
      </c>
      <c r="C119" s="69" t="str">
        <f t="shared" si="15"/>
        <v>nim0334</v>
      </c>
      <c r="D119" s="69" t="str">
        <f t="shared" si="16"/>
        <v>Home_box_nim_desert daze02 (17)</v>
      </c>
      <c r="E119" s="69" t="str">
        <f t="shared" si="9"/>
        <v/>
      </c>
      <c r="F119" s="69" t="str">
        <f t="shared" si="10"/>
        <v/>
      </c>
      <c r="G119" s="69" t="str">
        <f t="shared" si="11"/>
        <v/>
      </c>
      <c r="H119" s="69" t="str">
        <f t="shared" si="12"/>
        <v/>
      </c>
      <c r="I119" s="69">
        <v>3</v>
      </c>
      <c r="J119" s="69" t="s">
        <v>426</v>
      </c>
      <c r="K119" s="69" t="s">
        <v>574</v>
      </c>
      <c r="L119" s="69">
        <v>40118</v>
      </c>
      <c r="M119" s="69" t="s">
        <v>828</v>
      </c>
      <c r="N119" s="6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70" t="s">
        <v>128</v>
      </c>
    </row>
    <row r="120" spans="1:15">
      <c r="A120" s="67" t="str">
        <f t="shared" si="13"/>
        <v>40119</v>
      </c>
      <c r="B120" s="68" t="str">
        <f t="shared" si="14"/>
        <v>4</v>
      </c>
      <c r="C120" s="69" t="str">
        <f t="shared" si="15"/>
        <v>nim0335</v>
      </c>
      <c r="D120" s="69" t="str">
        <f t="shared" si="16"/>
        <v>Home_box_nim_desert daze01 (18)</v>
      </c>
      <c r="E120" s="69" t="str">
        <f t="shared" si="9"/>
        <v/>
      </c>
      <c r="F120" s="69" t="str">
        <f t="shared" si="10"/>
        <v/>
      </c>
      <c r="G120" s="69" t="str">
        <f t="shared" si="11"/>
        <v/>
      </c>
      <c r="H120" s="69" t="str">
        <f t="shared" si="12"/>
        <v/>
      </c>
      <c r="I120" s="69">
        <v>3</v>
      </c>
      <c r="J120" s="69" t="s">
        <v>450</v>
      </c>
      <c r="K120" s="69" t="s">
        <v>575</v>
      </c>
      <c r="L120" s="69">
        <v>40119</v>
      </c>
      <c r="M120" s="69" t="s">
        <v>829</v>
      </c>
      <c r="N120" s="6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70" t="s">
        <v>129</v>
      </c>
    </row>
    <row r="121" spans="1:15">
      <c r="A121" s="67" t="str">
        <f t="shared" si="13"/>
        <v>40120</v>
      </c>
      <c r="B121" s="68" t="str">
        <f t="shared" si="14"/>
        <v>4</v>
      </c>
      <c r="C121" s="69" t="str">
        <f t="shared" si="15"/>
        <v>nim0336</v>
      </c>
      <c r="D121" s="69" t="str">
        <f t="shared" si="16"/>
        <v>Home_box_nim_desert daze02 (18)</v>
      </c>
      <c r="E121" s="69" t="str">
        <f t="shared" si="9"/>
        <v/>
      </c>
      <c r="F121" s="69" t="str">
        <f t="shared" si="10"/>
        <v/>
      </c>
      <c r="G121" s="69" t="str">
        <f t="shared" si="11"/>
        <v/>
      </c>
      <c r="H121" s="69" t="str">
        <f t="shared" si="12"/>
        <v/>
      </c>
      <c r="I121" s="69">
        <v>3</v>
      </c>
      <c r="J121" s="69" t="s">
        <v>428</v>
      </c>
      <c r="K121" s="69" t="s">
        <v>576</v>
      </c>
      <c r="L121" s="69">
        <v>40120</v>
      </c>
      <c r="M121" s="69" t="s">
        <v>830</v>
      </c>
      <c r="N121" s="6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70" t="s">
        <v>130</v>
      </c>
    </row>
    <row r="122" spans="1:15">
      <c r="A122" s="67" t="str">
        <f t="shared" si="13"/>
        <v>40121</v>
      </c>
      <c r="B122" s="68" t="str">
        <f t="shared" si="14"/>
        <v>4</v>
      </c>
      <c r="C122" s="69" t="str">
        <f t="shared" si="15"/>
        <v>nim0337</v>
      </c>
      <c r="D122" s="69" t="str">
        <f t="shared" si="16"/>
        <v>Home_box_nim_desert daze01 (19)</v>
      </c>
      <c r="E122" s="69" t="str">
        <f t="shared" si="9"/>
        <v/>
      </c>
      <c r="F122" s="69" t="str">
        <f t="shared" si="10"/>
        <v/>
      </c>
      <c r="G122" s="69" t="str">
        <f t="shared" si="11"/>
        <v/>
      </c>
      <c r="H122" s="69" t="str">
        <f t="shared" si="12"/>
        <v/>
      </c>
      <c r="I122" s="69">
        <v>3</v>
      </c>
      <c r="J122" s="69" t="s">
        <v>451</v>
      </c>
      <c r="K122" s="69" t="s">
        <v>577</v>
      </c>
      <c r="L122" s="69">
        <v>40121</v>
      </c>
      <c r="M122" s="69" t="s">
        <v>831</v>
      </c>
      <c r="N122" s="6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70" t="s">
        <v>131</v>
      </c>
    </row>
    <row r="123" spans="1:15">
      <c r="A123" s="67" t="str">
        <f t="shared" si="13"/>
        <v>40122</v>
      </c>
      <c r="B123" s="68" t="str">
        <f t="shared" si="14"/>
        <v>4</v>
      </c>
      <c r="C123" s="69" t="str">
        <f t="shared" si="15"/>
        <v>nim0338</v>
      </c>
      <c r="D123" s="69" t="str">
        <f t="shared" si="16"/>
        <v>Home_box_nim_desert daze02 (19)</v>
      </c>
      <c r="E123" s="69" t="str">
        <f t="shared" si="9"/>
        <v/>
      </c>
      <c r="F123" s="69" t="str">
        <f t="shared" si="10"/>
        <v/>
      </c>
      <c r="G123" s="69" t="str">
        <f t="shared" si="11"/>
        <v/>
      </c>
      <c r="H123" s="69" t="str">
        <f t="shared" si="12"/>
        <v/>
      </c>
      <c r="I123" s="69">
        <v>3</v>
      </c>
      <c r="J123" s="69" t="s">
        <v>430</v>
      </c>
      <c r="K123" s="69" t="s">
        <v>578</v>
      </c>
      <c r="L123" s="69">
        <v>40122</v>
      </c>
      <c r="M123" s="69" t="s">
        <v>832</v>
      </c>
      <c r="N123" s="6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70" t="s">
        <v>132</v>
      </c>
    </row>
    <row r="124" spans="1:15">
      <c r="A124" s="67" t="str">
        <f t="shared" si="13"/>
        <v>40123</v>
      </c>
      <c r="B124" s="68" t="str">
        <f t="shared" si="14"/>
        <v>4</v>
      </c>
      <c r="C124" s="69" t="str">
        <f t="shared" si="15"/>
        <v>nim0339</v>
      </c>
      <c r="D124" s="69" t="str">
        <f t="shared" si="16"/>
        <v>Home_box_nim_desert daze01 (20)</v>
      </c>
      <c r="E124" s="69" t="str">
        <f t="shared" si="9"/>
        <v/>
      </c>
      <c r="F124" s="69" t="str">
        <f t="shared" si="10"/>
        <v/>
      </c>
      <c r="G124" s="69" t="str">
        <f t="shared" si="11"/>
        <v/>
      </c>
      <c r="H124" s="69" t="str">
        <f t="shared" si="12"/>
        <v/>
      </c>
      <c r="I124" s="69">
        <v>3</v>
      </c>
      <c r="J124" s="69" t="s">
        <v>452</v>
      </c>
      <c r="K124" s="69" t="s">
        <v>579</v>
      </c>
      <c r="L124" s="69">
        <v>40123</v>
      </c>
      <c r="M124" s="69" t="s">
        <v>833</v>
      </c>
      <c r="N124" s="6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70" t="s">
        <v>133</v>
      </c>
    </row>
    <row r="125" spans="1:15">
      <c r="A125" s="67" t="str">
        <f t="shared" si="13"/>
        <v>40124</v>
      </c>
      <c r="B125" s="68" t="str">
        <f t="shared" si="14"/>
        <v>4</v>
      </c>
      <c r="C125" s="69" t="str">
        <f t="shared" si="15"/>
        <v>nim0340</v>
      </c>
      <c r="D125" s="69" t="str">
        <f t="shared" si="16"/>
        <v>Home_box_nim_desert daze02 (20)</v>
      </c>
      <c r="E125" s="69" t="str">
        <f t="shared" si="9"/>
        <v/>
      </c>
      <c r="F125" s="69" t="str">
        <f t="shared" si="10"/>
        <v/>
      </c>
      <c r="G125" s="69" t="str">
        <f t="shared" si="11"/>
        <v/>
      </c>
      <c r="H125" s="69" t="str">
        <f t="shared" si="12"/>
        <v/>
      </c>
      <c r="I125" s="69">
        <v>3</v>
      </c>
      <c r="J125" s="69" t="s">
        <v>432</v>
      </c>
      <c r="K125" s="69" t="s">
        <v>580</v>
      </c>
      <c r="L125" s="69">
        <v>40124</v>
      </c>
      <c r="M125" s="69" t="s">
        <v>834</v>
      </c>
      <c r="N125" s="6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70" t="s">
        <v>134</v>
      </c>
    </row>
    <row r="126" spans="1:15">
      <c r="A126" s="67" t="str">
        <f t="shared" si="13"/>
        <v>40125</v>
      </c>
      <c r="B126" s="68" t="str">
        <f t="shared" si="14"/>
        <v>4</v>
      </c>
      <c r="C126" s="69" t="str">
        <f t="shared" si="15"/>
        <v>nim0341</v>
      </c>
      <c r="D126" s="69" t="str">
        <f t="shared" si="16"/>
        <v>Home_box_nim_desert daze01 (21)</v>
      </c>
      <c r="E126" s="69" t="str">
        <f t="shared" si="9"/>
        <v/>
      </c>
      <c r="F126" s="69" t="str">
        <f t="shared" si="10"/>
        <v/>
      </c>
      <c r="G126" s="69" t="str">
        <f t="shared" si="11"/>
        <v/>
      </c>
      <c r="H126" s="69" t="str">
        <f t="shared" si="12"/>
        <v/>
      </c>
      <c r="I126" s="69">
        <v>3</v>
      </c>
      <c r="J126" s="69" t="s">
        <v>453</v>
      </c>
      <c r="K126" s="69" t="s">
        <v>581</v>
      </c>
      <c r="L126" s="69">
        <v>40125</v>
      </c>
      <c r="M126" s="69" t="s">
        <v>835</v>
      </c>
      <c r="N126" s="6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70" t="s">
        <v>135</v>
      </c>
    </row>
    <row r="127" spans="1:15">
      <c r="A127" s="67" t="str">
        <f t="shared" si="13"/>
        <v>40126</v>
      </c>
      <c r="B127" s="68" t="str">
        <f t="shared" si="14"/>
        <v>4</v>
      </c>
      <c r="C127" s="69" t="str">
        <f t="shared" si="15"/>
        <v>nim0342</v>
      </c>
      <c r="D127" s="69" t="str">
        <f t="shared" si="16"/>
        <v>Home_box_nim_desert daze02 (21)</v>
      </c>
      <c r="E127" s="69" t="str">
        <f t="shared" si="9"/>
        <v/>
      </c>
      <c r="F127" s="69" t="str">
        <f t="shared" si="10"/>
        <v/>
      </c>
      <c r="G127" s="69" t="str">
        <f t="shared" si="11"/>
        <v/>
      </c>
      <c r="H127" s="69" t="str">
        <f t="shared" si="12"/>
        <v/>
      </c>
      <c r="I127" s="69">
        <v>3</v>
      </c>
      <c r="J127" s="69" t="s">
        <v>434</v>
      </c>
      <c r="K127" s="69" t="s">
        <v>582</v>
      </c>
      <c r="L127" s="69">
        <v>40126</v>
      </c>
      <c r="M127" s="69" t="s">
        <v>836</v>
      </c>
      <c r="N127" s="6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70" t="s">
        <v>136</v>
      </c>
    </row>
    <row r="128" spans="1:15">
      <c r="A128" s="71">
        <v>40147</v>
      </c>
      <c r="B128" s="72">
        <v>4</v>
      </c>
      <c r="C128" s="73" t="s">
        <v>897</v>
      </c>
      <c r="D128" s="73" t="s">
        <v>837</v>
      </c>
      <c r="E128" s="73"/>
      <c r="F128" s="73"/>
      <c r="G128" s="73"/>
      <c r="H128" s="73"/>
      <c r="I128" s="73">
        <v>4</v>
      </c>
      <c r="J128" s="73" t="s">
        <v>839</v>
      </c>
      <c r="K128" s="73" t="s">
        <v>1007</v>
      </c>
      <c r="L128" s="73"/>
      <c r="M128" s="73" t="s">
        <v>840</v>
      </c>
      <c r="N128" s="73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74"/>
    </row>
    <row r="129" spans="1:15">
      <c r="A129" s="71">
        <v>40148</v>
      </c>
      <c r="B129" s="72">
        <v>4</v>
      </c>
      <c r="C129" s="73" t="s">
        <v>898</v>
      </c>
      <c r="D129" s="73" t="s">
        <v>896</v>
      </c>
      <c r="E129" s="73"/>
      <c r="F129" s="73"/>
      <c r="G129" s="73"/>
      <c r="H129" s="73"/>
      <c r="I129" s="73">
        <v>4</v>
      </c>
      <c r="J129" s="73" t="s">
        <v>859</v>
      </c>
      <c r="K129" s="73" t="s">
        <v>1008</v>
      </c>
      <c r="L129" s="73"/>
      <c r="M129" s="73" t="s">
        <v>842</v>
      </c>
      <c r="N129" s="73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74"/>
    </row>
    <row r="130" spans="1:15">
      <c r="A130" s="71">
        <v>40149</v>
      </c>
      <c r="B130" s="72">
        <v>4</v>
      </c>
      <c r="C130" s="73" t="s">
        <v>899</v>
      </c>
      <c r="D130" s="73" t="s">
        <v>838</v>
      </c>
      <c r="E130" s="73"/>
      <c r="F130" s="73"/>
      <c r="G130" s="73"/>
      <c r="H130" s="73"/>
      <c r="I130" s="73">
        <v>4</v>
      </c>
      <c r="J130" s="73" t="s">
        <v>841</v>
      </c>
      <c r="K130" s="73" t="s">
        <v>1009</v>
      </c>
      <c r="L130" s="73"/>
      <c r="M130" s="73" t="s">
        <v>860</v>
      </c>
      <c r="N130" s="73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74"/>
    </row>
    <row r="131" spans="1:15">
      <c r="A131" s="71">
        <v>40150</v>
      </c>
      <c r="B131" s="72">
        <v>4</v>
      </c>
      <c r="C131" s="73" t="s">
        <v>900</v>
      </c>
      <c r="D131" s="73" t="s">
        <v>869</v>
      </c>
      <c r="E131" s="73"/>
      <c r="F131" s="73"/>
      <c r="G131" s="73"/>
      <c r="H131" s="73"/>
      <c r="I131" s="73">
        <v>4</v>
      </c>
      <c r="J131" s="73" t="s">
        <v>870</v>
      </c>
      <c r="K131" s="73" t="s">
        <v>1010</v>
      </c>
      <c r="L131" s="73"/>
      <c r="M131" s="73" t="s">
        <v>861</v>
      </c>
      <c r="N131" s="73" t="str">
        <f t="shared" ref="N131:N151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74"/>
    </row>
    <row r="132" spans="1:15">
      <c r="A132" s="71">
        <v>40151</v>
      </c>
      <c r="B132" s="72">
        <v>4</v>
      </c>
      <c r="C132" s="73" t="s">
        <v>901</v>
      </c>
      <c r="D132" s="73" t="s">
        <v>843</v>
      </c>
      <c r="E132" s="73"/>
      <c r="F132" s="73"/>
      <c r="G132" s="73"/>
      <c r="H132" s="73"/>
      <c r="I132" s="73">
        <v>4</v>
      </c>
      <c r="J132" s="73" t="s">
        <v>844</v>
      </c>
      <c r="K132" s="73" t="s">
        <v>1011</v>
      </c>
      <c r="L132" s="73"/>
      <c r="M132" s="73" t="s">
        <v>862</v>
      </c>
      <c r="N132" s="73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74"/>
    </row>
    <row r="133" spans="1:15">
      <c r="A133" s="71">
        <v>40152</v>
      </c>
      <c r="B133" s="72">
        <v>4</v>
      </c>
      <c r="C133" s="73" t="s">
        <v>902</v>
      </c>
      <c r="D133" s="73" t="s">
        <v>872</v>
      </c>
      <c r="E133" s="73"/>
      <c r="F133" s="73"/>
      <c r="G133" s="73"/>
      <c r="H133" s="73"/>
      <c r="I133" s="73">
        <v>4</v>
      </c>
      <c r="J133" s="73" t="s">
        <v>873</v>
      </c>
      <c r="K133" s="73" t="s">
        <v>1012</v>
      </c>
      <c r="L133" s="73"/>
      <c r="M133" s="73" t="s">
        <v>863</v>
      </c>
      <c r="N133" s="73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74"/>
    </row>
    <row r="134" spans="1:15">
      <c r="A134" s="71">
        <v>40153</v>
      </c>
      <c r="B134" s="72">
        <v>4</v>
      </c>
      <c r="C134" s="73" t="s">
        <v>903</v>
      </c>
      <c r="D134" s="73" t="s">
        <v>845</v>
      </c>
      <c r="E134" s="73"/>
      <c r="F134" s="73"/>
      <c r="G134" s="73"/>
      <c r="H134" s="73"/>
      <c r="I134" s="73">
        <v>4</v>
      </c>
      <c r="J134" s="73" t="s">
        <v>846</v>
      </c>
      <c r="K134" s="73" t="s">
        <v>1013</v>
      </c>
      <c r="L134" s="73"/>
      <c r="M134" s="73" t="s">
        <v>864</v>
      </c>
      <c r="N134" s="73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74"/>
    </row>
    <row r="135" spans="1:15">
      <c r="A135" s="71">
        <v>40154</v>
      </c>
      <c r="B135" s="72">
        <v>4</v>
      </c>
      <c r="C135" s="73" t="s">
        <v>904</v>
      </c>
      <c r="D135" s="73" t="s">
        <v>874</v>
      </c>
      <c r="E135" s="73"/>
      <c r="F135" s="73"/>
      <c r="G135" s="73"/>
      <c r="H135" s="73"/>
      <c r="I135" s="73">
        <v>4</v>
      </c>
      <c r="J135" s="73" t="s">
        <v>875</v>
      </c>
      <c r="K135" s="73" t="s">
        <v>1014</v>
      </c>
      <c r="L135" s="73"/>
      <c r="M135" s="73" t="s">
        <v>865</v>
      </c>
      <c r="N135" s="73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74"/>
    </row>
    <row r="136" spans="1:15">
      <c r="A136" s="71">
        <v>40155</v>
      </c>
      <c r="B136" s="72">
        <v>4</v>
      </c>
      <c r="C136" s="73" t="s">
        <v>905</v>
      </c>
      <c r="D136" s="73" t="s">
        <v>847</v>
      </c>
      <c r="E136" s="73"/>
      <c r="F136" s="73"/>
      <c r="G136" s="73"/>
      <c r="H136" s="73"/>
      <c r="I136" s="73">
        <v>4</v>
      </c>
      <c r="J136" s="73" t="s">
        <v>848</v>
      </c>
      <c r="K136" s="73" t="s">
        <v>1015</v>
      </c>
      <c r="L136" s="73"/>
      <c r="M136" s="73" t="s">
        <v>866</v>
      </c>
      <c r="N136" s="73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74"/>
    </row>
    <row r="137" spans="1:15">
      <c r="A137" s="71">
        <v>40156</v>
      </c>
      <c r="B137" s="72">
        <v>4</v>
      </c>
      <c r="C137" s="73" t="s">
        <v>906</v>
      </c>
      <c r="D137" s="73" t="s">
        <v>876</v>
      </c>
      <c r="E137" s="73"/>
      <c r="F137" s="73"/>
      <c r="G137" s="73"/>
      <c r="H137" s="73"/>
      <c r="I137" s="73">
        <v>4</v>
      </c>
      <c r="J137" s="73" t="s">
        <v>877</v>
      </c>
      <c r="K137" s="73" t="s">
        <v>1016</v>
      </c>
      <c r="L137" s="73"/>
      <c r="M137" s="73" t="s">
        <v>867</v>
      </c>
      <c r="N137" s="73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74"/>
    </row>
    <row r="138" spans="1:15">
      <c r="A138" s="71">
        <v>40157</v>
      </c>
      <c r="B138" s="72">
        <v>4</v>
      </c>
      <c r="C138" s="73" t="s">
        <v>907</v>
      </c>
      <c r="D138" s="73" t="s">
        <v>849</v>
      </c>
      <c r="E138" s="73"/>
      <c r="F138" s="73"/>
      <c r="G138" s="73"/>
      <c r="H138" s="73"/>
      <c r="I138" s="73">
        <v>4</v>
      </c>
      <c r="J138" s="73" t="s">
        <v>850</v>
      </c>
      <c r="K138" s="73" t="s">
        <v>1017</v>
      </c>
      <c r="L138" s="73"/>
      <c r="M138" s="73" t="s">
        <v>868</v>
      </c>
      <c r="N138" s="73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74"/>
    </row>
    <row r="139" spans="1:15">
      <c r="A139" s="71">
        <v>40158</v>
      </c>
      <c r="B139" s="72">
        <v>4</v>
      </c>
      <c r="C139" s="73" t="s">
        <v>908</v>
      </c>
      <c r="D139" s="73" t="s">
        <v>878</v>
      </c>
      <c r="E139" s="73"/>
      <c r="F139" s="73"/>
      <c r="G139" s="73"/>
      <c r="H139" s="73"/>
      <c r="I139" s="73">
        <v>4</v>
      </c>
      <c r="J139" s="73" t="s">
        <v>879</v>
      </c>
      <c r="K139" s="73" t="s">
        <v>1018</v>
      </c>
      <c r="L139" s="73"/>
      <c r="M139" s="73" t="s">
        <v>871</v>
      </c>
      <c r="N139" s="73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74"/>
    </row>
    <row r="140" spans="1:15">
      <c r="A140" s="71">
        <v>40159</v>
      </c>
      <c r="B140" s="72">
        <v>4</v>
      </c>
      <c r="C140" s="73" t="s">
        <v>909</v>
      </c>
      <c r="D140" s="73" t="s">
        <v>851</v>
      </c>
      <c r="E140" s="73"/>
      <c r="F140" s="73"/>
      <c r="G140" s="73"/>
      <c r="H140" s="73"/>
      <c r="I140" s="73">
        <v>4</v>
      </c>
      <c r="J140" s="73" t="s">
        <v>852</v>
      </c>
      <c r="K140" s="73" t="s">
        <v>1019</v>
      </c>
      <c r="L140" s="73"/>
      <c r="M140" s="73" t="s">
        <v>888</v>
      </c>
      <c r="N140" s="73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74"/>
    </row>
    <row r="141" spans="1:15">
      <c r="A141" s="71">
        <v>40160</v>
      </c>
      <c r="B141" s="72">
        <v>4</v>
      </c>
      <c r="C141" s="73" t="s">
        <v>910</v>
      </c>
      <c r="D141" s="73" t="s">
        <v>880</v>
      </c>
      <c r="E141" s="73"/>
      <c r="F141" s="73"/>
      <c r="G141" s="73"/>
      <c r="H141" s="73"/>
      <c r="I141" s="73">
        <v>4</v>
      </c>
      <c r="J141" s="73" t="s">
        <v>881</v>
      </c>
      <c r="K141" s="73" t="s">
        <v>1020</v>
      </c>
      <c r="L141" s="73"/>
      <c r="M141" s="73" t="s">
        <v>889</v>
      </c>
      <c r="N141" s="73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74"/>
    </row>
    <row r="142" spans="1:15">
      <c r="A142" s="71">
        <v>40161</v>
      </c>
      <c r="B142" s="72">
        <v>4</v>
      </c>
      <c r="C142" s="73" t="s">
        <v>911</v>
      </c>
      <c r="D142" s="73" t="s">
        <v>853</v>
      </c>
      <c r="E142" s="73"/>
      <c r="F142" s="73"/>
      <c r="G142" s="73"/>
      <c r="H142" s="73"/>
      <c r="I142" s="73">
        <v>4</v>
      </c>
      <c r="J142" s="73" t="s">
        <v>854</v>
      </c>
      <c r="K142" s="73" t="s">
        <v>1021</v>
      </c>
      <c r="L142" s="73"/>
      <c r="M142" s="73" t="s">
        <v>890</v>
      </c>
      <c r="N142" s="73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74"/>
    </row>
    <row r="143" spans="1:15">
      <c r="A143" s="71">
        <v>40162</v>
      </c>
      <c r="B143" s="72">
        <v>4</v>
      </c>
      <c r="C143" s="73" t="s">
        <v>912</v>
      </c>
      <c r="D143" s="73" t="s">
        <v>882</v>
      </c>
      <c r="E143" s="73"/>
      <c r="F143" s="73"/>
      <c r="G143" s="73"/>
      <c r="H143" s="73"/>
      <c r="I143" s="73">
        <v>4</v>
      </c>
      <c r="J143" s="73" t="s">
        <v>883</v>
      </c>
      <c r="K143" s="73" t="s">
        <v>1022</v>
      </c>
      <c r="L143" s="73"/>
      <c r="M143" s="73" t="s">
        <v>891</v>
      </c>
      <c r="N143" s="73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74"/>
    </row>
    <row r="144" spans="1:15">
      <c r="A144" s="71">
        <v>40163</v>
      </c>
      <c r="B144" s="72">
        <v>4</v>
      </c>
      <c r="C144" s="73" t="s">
        <v>913</v>
      </c>
      <c r="D144" s="73" t="s">
        <v>855</v>
      </c>
      <c r="E144" s="73"/>
      <c r="F144" s="73"/>
      <c r="G144" s="73"/>
      <c r="H144" s="73"/>
      <c r="I144" s="73">
        <v>4</v>
      </c>
      <c r="J144" s="73" t="s">
        <v>856</v>
      </c>
      <c r="K144" s="73" t="s">
        <v>1023</v>
      </c>
      <c r="L144" s="73"/>
      <c r="M144" s="73" t="s">
        <v>892</v>
      </c>
      <c r="N144" s="73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74"/>
    </row>
    <row r="145" spans="1:15">
      <c r="A145" s="71">
        <v>40164</v>
      </c>
      <c r="B145" s="72">
        <v>4</v>
      </c>
      <c r="C145" s="73" t="s">
        <v>914</v>
      </c>
      <c r="D145" s="73" t="s">
        <v>884</v>
      </c>
      <c r="E145" s="73"/>
      <c r="F145" s="73"/>
      <c r="G145" s="73"/>
      <c r="H145" s="73"/>
      <c r="I145" s="73">
        <v>4</v>
      </c>
      <c r="J145" s="73" t="s">
        <v>885</v>
      </c>
      <c r="K145" s="73" t="s">
        <v>1024</v>
      </c>
      <c r="L145" s="73"/>
      <c r="M145" s="73" t="s">
        <v>893</v>
      </c>
      <c r="N145" s="73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74"/>
    </row>
    <row r="146" spans="1:15">
      <c r="A146" s="71">
        <v>40165</v>
      </c>
      <c r="B146" s="72">
        <v>4</v>
      </c>
      <c r="C146" s="73" t="s">
        <v>915</v>
      </c>
      <c r="D146" s="73" t="s">
        <v>857</v>
      </c>
      <c r="E146" s="73"/>
      <c r="F146" s="73"/>
      <c r="G146" s="73"/>
      <c r="H146" s="73"/>
      <c r="I146" s="73">
        <v>4</v>
      </c>
      <c r="J146" s="73" t="s">
        <v>858</v>
      </c>
      <c r="K146" s="73" t="s">
        <v>1025</v>
      </c>
      <c r="L146" s="73"/>
      <c r="M146" s="73" t="s">
        <v>894</v>
      </c>
      <c r="N146" s="73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74"/>
    </row>
    <row r="147" spans="1:15">
      <c r="A147" s="71">
        <v>40166</v>
      </c>
      <c r="B147" s="72">
        <v>4</v>
      </c>
      <c r="C147" s="73" t="s">
        <v>916</v>
      </c>
      <c r="D147" s="73" t="s">
        <v>886</v>
      </c>
      <c r="E147" s="73"/>
      <c r="F147" s="73"/>
      <c r="G147" s="73"/>
      <c r="H147" s="73"/>
      <c r="I147" s="73">
        <v>4</v>
      </c>
      <c r="J147" s="73" t="s">
        <v>887</v>
      </c>
      <c r="K147" s="73" t="s">
        <v>1026</v>
      </c>
      <c r="L147" s="73"/>
      <c r="M147" s="73" t="s">
        <v>895</v>
      </c>
      <c r="N147" s="73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74"/>
    </row>
    <row r="148" spans="1:15">
      <c r="A148" s="75">
        <f>ItemFood!B16</f>
        <v>69004</v>
      </c>
      <c r="B148" s="76">
        <f>ItemFood!C16</f>
        <v>6</v>
      </c>
      <c r="C148" s="77" t="str">
        <f>ItemFood!D16</f>
        <v>flagjuice</v>
      </c>
      <c r="D148" s="77" t="str">
        <f>ItemFood!S16</f>
        <v>food_flagjuice</v>
      </c>
      <c r="E148" s="77"/>
      <c r="F148" s="77"/>
      <c r="G148" s="77"/>
      <c r="H148" s="77"/>
      <c r="I148" s="77"/>
      <c r="J148" s="77"/>
      <c r="K148" s="77"/>
      <c r="L148" s="77"/>
      <c r="M148" s="77"/>
      <c r="N148" s="77" t="str">
        <f t="shared" si="18"/>
        <v>&lt;Item Id="69004" Type="6" Name="flagjuice" getImage="food_flagjuice" Icon="" StoryBg="" AudioId="" Description="" PetType="" Image="" Audio="" Animation="" Preview=""/&gt;</v>
      </c>
      <c r="O148" s="78"/>
    </row>
    <row r="149" spans="1:15">
      <c r="A149" s="75">
        <f>ItemFood!B17</f>
        <v>69005</v>
      </c>
      <c r="B149" s="76">
        <f>ItemFood!C17</f>
        <v>6</v>
      </c>
      <c r="C149" s="77" t="str">
        <f>ItemFood!D17</f>
        <v>bombmuffin</v>
      </c>
      <c r="D149" s="77" t="str">
        <f>ItemFood!S17</f>
        <v>food_bombmuffin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 t="str">
        <f t="shared" si="18"/>
        <v>&lt;Item Id="69005" Type="6" Name="bombmuffin" getImage="food_bombmuffin" Icon="" StoryBg="" AudioId="" Description="" PetType="" Image="" Audio="" Animation="" Preview=""/&gt;</v>
      </c>
      <c r="O149" s="78"/>
    </row>
    <row r="150" spans="1:15">
      <c r="A150" s="75">
        <f>ItemFood!B18</f>
        <v>69006</v>
      </c>
      <c r="B150" s="76">
        <f>ItemFood!C18</f>
        <v>6</v>
      </c>
      <c r="C150" s="77" t="str">
        <f>ItemFood!D18</f>
        <v>nestcake</v>
      </c>
      <c r="D150" s="77" t="str">
        <f>ItemFood!S18</f>
        <v>food_nestcake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tr">
        <f t="shared" si="18"/>
        <v>&lt;Item Id="69006" Type="6" Name="nestcake" getImage="food_nestcake" Icon="" StoryBg="" AudioId="" Description="" PetType="" Image="" Audio="" Animation="" Preview=""/&gt;</v>
      </c>
      <c r="O150" s="78"/>
    </row>
    <row r="151" spans="1:15">
      <c r="A151" s="75">
        <f>ItemFood!B19</f>
        <v>69007</v>
      </c>
      <c r="B151" s="76">
        <f>ItemFood!C19</f>
        <v>6</v>
      </c>
      <c r="C151" s="77" t="str">
        <f>ItemFood!D19</f>
        <v>rocketcookie</v>
      </c>
      <c r="D151" s="77" t="str">
        <f>ItemFood!S19</f>
        <v>food_rocketcookie</v>
      </c>
      <c r="E151" s="77"/>
      <c r="F151" s="77"/>
      <c r="G151" s="77"/>
      <c r="H151" s="77"/>
      <c r="I151" s="77"/>
      <c r="J151" s="77"/>
      <c r="K151" s="77"/>
      <c r="L151" s="77"/>
      <c r="M151" s="77"/>
      <c r="N151" s="77" t="str">
        <f t="shared" si="18"/>
        <v>&lt;Item Id="69007" Type="6" Name="rocketcookie" getImage="food_rocketcookie" Icon="" StoryBg="" AudioId="" Description="" PetType="" Image="" Audio="" Animation="" Preview=""/&gt;</v>
      </c>
      <c r="O151" s="78"/>
    </row>
    <row r="152" spans="1:15">
      <c r="A152" s="79">
        <f>ItemFood!B20</f>
        <v>69008</v>
      </c>
      <c r="B152" s="80">
        <f>ItemFood!C12</f>
        <v>6</v>
      </c>
      <c r="C152" s="81" t="str">
        <f>ItemFood!D20</f>
        <v>spider cake</v>
      </c>
      <c r="D152" s="81" t="str">
        <f>ItemFood!S20</f>
        <v>food_spider_cake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 t="str">
        <f t="shared" ref="N152:N155" si="19">"&lt;Item Id="""&amp;A152&amp;""" Type="""&amp;B152&amp;""" Name="""&amp;C152&amp;""" getImage="""&amp;D152&amp;""" Icon="""&amp;E152&amp;""" StoryBg="""&amp;F152&amp;""" AudioId="""&amp;G152&amp;""" Description="""&amp;H152&amp;""" PetType="""&amp;I152&amp;""" Image="""&amp;J152&amp;""" Audio="""&amp;K152&amp;""" Animation="""&amp;L152&amp;""" Preview="""&amp;M152&amp;"""/&gt;"</f>
        <v>&lt;Item Id="69008" Type="6" Name="spider cake" getImage="food_spider_cake" Icon="" StoryBg="" AudioId="" Description="" PetType="" Image="" Audio="" Animation="" Preview=""/&gt;</v>
      </c>
      <c r="O152" s="82"/>
    </row>
    <row r="153" spans="1:15">
      <c r="A153" s="79">
        <f>ItemFood!B21</f>
        <v>69009</v>
      </c>
      <c r="B153" s="80">
        <f>ItemFood!C13</f>
        <v>6</v>
      </c>
      <c r="C153" s="81" t="str">
        <f>ItemFood!D21</f>
        <v>toffee apple</v>
      </c>
      <c r="D153" s="81" t="str">
        <f>ItemFood!S21</f>
        <v>food_toffee_apple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 t="str">
        <f t="shared" si="19"/>
        <v>&lt;Item Id="69009" Type="6" Name="toffee apple" getImage="food_toffee_apple" Icon="" StoryBg="" AudioId="" Description="" PetType="" Image="" Audio="" Animation="" Preview=""/&gt;</v>
      </c>
      <c r="O153" s="82"/>
    </row>
    <row r="154" spans="1:15">
      <c r="A154" s="79">
        <f>ItemFood!B22</f>
        <v>69010</v>
      </c>
      <c r="B154" s="80">
        <f>ItemFood!C14</f>
        <v>6</v>
      </c>
      <c r="C154" s="81" t="str">
        <f>ItemFood!D22</f>
        <v>mummy chocolate</v>
      </c>
      <c r="D154" s="81" t="str">
        <f>ItemFood!S22</f>
        <v>food_mummy_chocolate</v>
      </c>
      <c r="E154" s="81"/>
      <c r="F154" s="81"/>
      <c r="G154" s="81"/>
      <c r="H154" s="81"/>
      <c r="I154" s="81"/>
      <c r="J154" s="81"/>
      <c r="K154" s="81"/>
      <c r="L154" s="81"/>
      <c r="M154" s="81"/>
      <c r="N154" s="81" t="str">
        <f t="shared" si="19"/>
        <v>&lt;Item Id="69010" Type="6" Name="mummy chocolate" getImage="food_mummy_chocolate" Icon="" StoryBg="" AudioId="" Description="" PetType="" Image="" Audio="" Animation="" Preview=""/&gt;</v>
      </c>
      <c r="O154" s="82"/>
    </row>
    <row r="155" spans="1:15">
      <c r="A155" s="79">
        <f>ItemFood!B23</f>
        <v>69011</v>
      </c>
      <c r="B155" s="80">
        <f>ItemFood!C15</f>
        <v>6</v>
      </c>
      <c r="C155" s="81" t="str">
        <f>ItemFood!D23</f>
        <v>skull cookie</v>
      </c>
      <c r="D155" s="81" t="str">
        <f>ItemFood!S23</f>
        <v>food_skull_cookie</v>
      </c>
      <c r="E155" s="81"/>
      <c r="F155" s="81"/>
      <c r="G155" s="81"/>
      <c r="H155" s="81"/>
      <c r="I155" s="81"/>
      <c r="J155" s="81"/>
      <c r="K155" s="81"/>
      <c r="L155" s="81"/>
      <c r="M155" s="81"/>
      <c r="N155" s="81" t="str">
        <f t="shared" si="19"/>
        <v>&lt;Item Id="69011" Type="6" Name="skull cookie" getImage="food_skull_cookie" Icon="" StoryBg="" AudioId="" Description="" PetType="" Image="" Audio="" Animation="" Preview=""/&gt;</v>
      </c>
      <c r="O155" s="82"/>
    </row>
  </sheetData>
  <autoFilter ref="A1:O151" xr:uid="{F1C8DC3A-3CB1-4F30-A550-4BE567DF24D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7D-CA25-454C-8AB1-2D4EE96004F3}">
  <dimension ref="A1:R8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" sqref="L1"/>
    </sheetView>
  </sheetViews>
  <sheetFormatPr defaultRowHeight="14.25"/>
  <cols>
    <col min="1" max="1" width="1.625" customWidth="1"/>
    <col min="3" max="3" width="18.375" bestFit="1" customWidth="1"/>
    <col min="4" max="4" width="35" bestFit="1" customWidth="1"/>
    <col min="5" max="5" width="10.7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25" bestFit="1" customWidth="1"/>
    <col min="11" max="11" width="16" bestFit="1" customWidth="1"/>
    <col min="12" max="12" width="16" customWidth="1"/>
    <col min="13" max="13" width="11.75" bestFit="1" customWidth="1"/>
    <col min="14" max="14" width="15.5" bestFit="1" customWidth="1"/>
    <col min="15" max="15" width="11.75" bestFit="1" customWidth="1"/>
    <col min="16" max="16" width="15.5" bestFit="1" customWidth="1"/>
  </cols>
  <sheetData>
    <row r="1" spans="1:18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998</v>
      </c>
      <c r="N1" s="13" t="s">
        <v>999</v>
      </c>
      <c r="O1" s="13" t="s">
        <v>1000</v>
      </c>
      <c r="P1" s="13" t="s">
        <v>1001</v>
      </c>
      <c r="Q1" s="14" t="s">
        <v>137</v>
      </c>
      <c r="R1" s="1" t="s">
        <v>138</v>
      </c>
    </row>
    <row r="2" spans="1:18">
      <c r="A2" s="17"/>
      <c r="B2" s="18">
        <v>-10000</v>
      </c>
      <c r="C2" s="19"/>
      <c r="D2" s="19" t="str">
        <f>MID(R2,FIND("Background=",R2)+12,FIND(""" Model=",R2)-FIND("Background=",R2)-12)</f>
        <v>home_good night</v>
      </c>
      <c r="E2" s="18">
        <v>0</v>
      </c>
      <c r="F2" s="19"/>
      <c r="G2" s="19">
        <v>0</v>
      </c>
      <c r="H2" s="20" t="str">
        <f>MID(R2,FIND("dailyGoalPercent=",R2)+18,FIND(""" AwardCoin=",R2)-FIND("dailyGoalPercent=",R2)-18)</f>
        <v>1</v>
      </c>
      <c r="I2" s="20" t="str">
        <f>MID(R2,FIND("AwardCoin=",R2)+11,FIND("""&gt;",R2)-FIND("AwardCoin=",R2)-11)</f>
        <v>0</v>
      </c>
      <c r="J2" s="20"/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WaterDrop="""&amp;L2&amp;"""&gt;"&amp;CHAR(10)&amp;"  &lt;TreasureBox BoxId="""&amp;M2&amp;""" Height="""&amp;N2&amp;""" /&gt;"&amp;CHAR(10)&amp;"  &lt;TreasureBox BoxId="""&amp;O2&amp;""" Height="""&amp;P2&amp;""" /&gt;"&amp;CHAR(10)&amp;"&lt;/Mission&gt;","")</f>
        <v>&lt;Mission Id="-10000" Name="" Background="home_good night" Model="0" NimIcon="" QuestId="0" dailyGoalPercent="1" AwardCoin="0" BGM="" Sound="" WaterDrop=""&gt;
  &lt;TreasureBox BoxId="0" Height="0" /&gt;
  &lt;TreasureBox BoxId="0" Height="0" /&gt;
&lt;/Mission&gt;</v>
      </c>
      <c r="R2" s="11" t="s">
        <v>980</v>
      </c>
    </row>
    <row r="3" spans="1:18">
      <c r="A3" s="21"/>
      <c r="B3" s="22" t="str">
        <f>MID(R3,FIND("Id=",R3)+4,FIND(""" Name=",R3)-FIND("Id=",R3)-4)</f>
        <v>11001</v>
      </c>
      <c r="C3" s="23" t="str">
        <f>MID(R3,FIND("Name=",R3)+6,FIND(""" Background=",R3)-FIND("Name=",R3)-6)</f>
        <v>MissionName11001</v>
      </c>
      <c r="D3" s="23" t="str">
        <f>MID(R3,FIND("Background=",R3)+12,FIND(""" Model=",R3)-FIND("Background=",R3)-12)</f>
        <v>Home_Backgrond_ocean brim (1)</v>
      </c>
      <c r="E3" s="22" t="str">
        <f>MID(R3,FIND("Model=",R3)+7,FIND(""" NimIcon=",R3)-FIND("Model=",R3)-7)</f>
        <v>11001</v>
      </c>
      <c r="F3" s="23" t="s">
        <v>331</v>
      </c>
      <c r="G3" s="23" t="str">
        <f>MID(R3,FIND("QuestId=",R3)+9,FIND(""" dailyGoalPercent=",R3)-FIND("QuestId=",R3)-9)</f>
        <v>20001</v>
      </c>
      <c r="H3" s="24" t="str">
        <f>MID(R3,FIND("dailyGoalPercent=",R3)+18,FIND(""" AwardCoin=",R3)-FIND("dailyGoalPercent=",R3)-18)</f>
        <v>0.33</v>
      </c>
      <c r="I3" s="24" t="str">
        <f>MID(R3,FIND("AwardCoin=",R3)+11,FIND("""&gt;",R3)-FIND("AwardCoin=",R3)-11)</f>
        <v>32</v>
      </c>
      <c r="J3" s="24"/>
      <c r="K3" s="23"/>
      <c r="L3" s="23"/>
      <c r="M3" s="23">
        <v>10001</v>
      </c>
      <c r="N3" s="23">
        <v>3</v>
      </c>
      <c r="O3" s="23">
        <v>10002</v>
      </c>
      <c r="P3" s="23">
        <v>8</v>
      </c>
      <c r="Q3" s="19" t="str">
        <f t="shared" ref="Q3:Q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WaterDrop="""&amp;L3&amp;"""&gt;"&amp;CHAR(10)&amp;"  &lt;TreasureBox BoxId="""&amp;M3&amp;""" Height="""&amp;N3&amp;""" /&gt;"&amp;CHAR(10)&amp;"  &lt;TreasureBox BoxId="""&amp;O3&amp;""" Height="""&amp;P3&amp;""" /&gt;"&amp;CHAR(10)&amp;"&lt;/Mission&gt;","")</f>
        <v>&lt;Mission Id="11001" Name="MissionName11001" Background="Home_Backgrond_ocean brim (1)" Model="11001" NimIcon="atom_icon0022" QuestId="20001" dailyGoalPercent="0.33" AwardCoin="32" BGM="" Sound="" WaterDrop=""&gt;
  &lt;TreasureBox BoxId="10001" Height="3" /&gt;
  &lt;TreasureBox BoxId="10002" Height="8" /&gt;
&lt;/Mission&gt;</v>
      </c>
      <c r="R3" s="11" t="s">
        <v>917</v>
      </c>
    </row>
    <row r="4" spans="1:18">
      <c r="A4" s="21"/>
      <c r="B4" s="22" t="str">
        <f>MID(R4,FIND("Id=",R4)+4,FIND(""" Name=",R4)-FIND("Id=",R4)-4)</f>
        <v>11002</v>
      </c>
      <c r="C4" s="23" t="str">
        <f>MID(R4,FIND("Name=",R4)+6,FIND(""" Background=",R4)-FIND("Name=",R4)-6)</f>
        <v>MissionName11002</v>
      </c>
      <c r="D4" s="23" t="str">
        <f>MID(R4,FIND("Background=",R4)+12,FIND(""" Model=",R4)-FIND("Background=",R4)-12)</f>
        <v>Home_Backgrond_ocean brim (2)</v>
      </c>
      <c r="E4" s="22" t="str">
        <f>MID(R4,FIND("Model=",R4)+7,FIND(""" NimIcon=",R4)-FIND("Model=",R4)-7)</f>
        <v>11002</v>
      </c>
      <c r="F4" s="23" t="s">
        <v>340</v>
      </c>
      <c r="G4" s="23" t="str">
        <f>MID(R4,FIND("QuestId=",R4)+9,FIND(""" dailyGoalPercent=",R4)-FIND("QuestId=",R4)-9)</f>
        <v>20002</v>
      </c>
      <c r="H4" s="24" t="str">
        <f>MID(R4,FIND("dailyGoalPercent=",R4)+18,FIND(""" AwardCoin=",R4)-FIND("dailyGoalPercent=",R4)-18)</f>
        <v>0.33</v>
      </c>
      <c r="I4" s="24" t="str">
        <f t="shared" ref="I4:I65" si="1">MID(R4,FIND("AwardCoin=",R4)+11,FIND("""&gt;",R4)-FIND("AwardCoin=",R4)-11)</f>
        <v>34</v>
      </c>
      <c r="J4" s="24"/>
      <c r="K4" s="23"/>
      <c r="L4" s="23"/>
      <c r="M4" s="23">
        <v>10003</v>
      </c>
      <c r="N4" s="23">
        <v>3</v>
      </c>
      <c r="O4" s="23">
        <v>10004</v>
      </c>
      <c r="P4" s="23">
        <v>8</v>
      </c>
      <c r="Q4" s="19" t="str">
        <f t="shared" si="0"/>
        <v>&lt;Mission Id="11002" Name="MissionName11002" Background="Home_Backgrond_ocean brim (2)" Model="11002" NimIcon="atom_icon0023" QuestId="20002" dailyGoalPercent="0.33" AwardCoin="34" BGM="" Sound="" WaterDrop=""&gt;
  &lt;TreasureBox BoxId="10003" Height="3" /&gt;
  &lt;TreasureBox BoxId="10004" Height="8" /&gt;
&lt;/Mission&gt;</v>
      </c>
      <c r="R4" s="11" t="s">
        <v>918</v>
      </c>
    </row>
    <row r="5" spans="1:18">
      <c r="A5" s="21"/>
      <c r="B5" s="22" t="str">
        <f t="shared" ref="B5:B68" si="2">MID(R5,FIND("Id=",R5)+4,FIND(""" Name=",R5)-FIND("Id=",R5)-4)</f>
        <v>11003</v>
      </c>
      <c r="C5" s="23" t="str">
        <f t="shared" ref="C5:C68" si="3">MID(R5,FIND("Name=",R5)+6,FIND(""" Background=",R5)-FIND("Name=",R5)-6)</f>
        <v>MissionName11003</v>
      </c>
      <c r="D5" s="23" t="str">
        <f t="shared" ref="D5:D68" si="4">MID(R5,FIND("Background=",R5)+12,FIND(""" Model=",R5)-FIND("Background=",R5)-12)</f>
        <v>Home_Backgrond_ocean brim (3)</v>
      </c>
      <c r="E5" s="22" t="str">
        <f t="shared" ref="E5:E68" si="5">MID(R5,FIND("Model=",R5)+7,FIND(""" NimIcon=",R5)-FIND("Model=",R5)-7)</f>
        <v>11003</v>
      </c>
      <c r="F5" s="23" t="s">
        <v>342</v>
      </c>
      <c r="G5" s="23" t="str">
        <f t="shared" ref="G5:G68" si="6">MID(R5,FIND("QuestId=",R5)+9,FIND(""" dailyGoalPercent=",R5)-FIND("QuestId=",R5)-9)</f>
        <v>20003</v>
      </c>
      <c r="H5" s="24" t="str">
        <f t="shared" ref="H5:H52" si="7">MID(R5,FIND("dailyGoalPercent=",R5)+18,FIND(""" AwardCoin=",R5)-FIND("dailyGoalPercent=",R5)-18)</f>
        <v>0.34</v>
      </c>
      <c r="I5" s="24" t="str">
        <f t="shared" si="1"/>
        <v>36</v>
      </c>
      <c r="J5" s="24"/>
      <c r="K5" s="23"/>
      <c r="L5" s="23"/>
      <c r="M5" s="23">
        <v>10005</v>
      </c>
      <c r="N5" s="23">
        <v>3</v>
      </c>
      <c r="O5" s="23">
        <v>10006</v>
      </c>
      <c r="P5" s="23">
        <v>8</v>
      </c>
      <c r="Q5" s="19" t="str">
        <f t="shared" si="0"/>
        <v>&lt;Mission Id="11003" Name="MissionName11003" Background="Home_Backgrond_ocean brim (3)" Model="11003" NimIcon="atom_icon0024" QuestId="20003" dailyGoalPercent="0.34" AwardCoin="36" BGM="" Sound="" WaterDrop=""&gt;
  &lt;TreasureBox BoxId="10005" Height="3" /&gt;
  &lt;TreasureBox BoxId="10006" Height="8" /&gt;
&lt;/Mission&gt;</v>
      </c>
      <c r="R5" s="11" t="s">
        <v>919</v>
      </c>
    </row>
    <row r="6" spans="1:18">
      <c r="A6" s="21"/>
      <c r="B6" s="22" t="str">
        <f t="shared" si="2"/>
        <v>11004</v>
      </c>
      <c r="C6" s="23" t="str">
        <f t="shared" si="3"/>
        <v>MissionName11004</v>
      </c>
      <c r="D6" s="23" t="str">
        <f t="shared" si="4"/>
        <v>Home_Backgrond_ocean brim (4)</v>
      </c>
      <c r="E6" s="22" t="str">
        <f t="shared" si="5"/>
        <v>11004</v>
      </c>
      <c r="F6" s="23" t="s">
        <v>344</v>
      </c>
      <c r="G6" s="23" t="str">
        <f t="shared" si="6"/>
        <v>20004</v>
      </c>
      <c r="H6" s="24" t="str">
        <f t="shared" si="7"/>
        <v>0.33</v>
      </c>
      <c r="I6" s="24" t="str">
        <f t="shared" si="1"/>
        <v>38</v>
      </c>
      <c r="J6" s="24"/>
      <c r="K6" s="23"/>
      <c r="L6" s="23"/>
      <c r="M6" s="23">
        <v>10007</v>
      </c>
      <c r="N6" s="23">
        <v>3</v>
      </c>
      <c r="O6" s="23">
        <v>10008</v>
      </c>
      <c r="P6" s="23">
        <v>8</v>
      </c>
      <c r="Q6" s="19" t="str">
        <f t="shared" si="0"/>
        <v>&lt;Mission Id="11004" Name="MissionName11004" Background="Home_Backgrond_ocean brim (4)" Model="11004" NimIcon="atom_icon0025" QuestId="20004" dailyGoalPercent="0.33" AwardCoin="38" BGM="" Sound="" WaterDrop=""&gt;
  &lt;TreasureBox BoxId="10007" Height="3" /&gt;
  &lt;TreasureBox BoxId="10008" Height="8" /&gt;
&lt;/Mission&gt;</v>
      </c>
      <c r="R6" s="11" t="s">
        <v>920</v>
      </c>
    </row>
    <row r="7" spans="1:18">
      <c r="A7" s="21"/>
      <c r="B7" s="22" t="str">
        <f t="shared" si="2"/>
        <v>11005</v>
      </c>
      <c r="C7" s="23" t="str">
        <f t="shared" si="3"/>
        <v>MissionName11005</v>
      </c>
      <c r="D7" s="23" t="str">
        <f t="shared" si="4"/>
        <v>Home_Backgrond_ocean brim (5)</v>
      </c>
      <c r="E7" s="22" t="str">
        <f t="shared" si="5"/>
        <v>11005</v>
      </c>
      <c r="F7" s="23" t="s">
        <v>346</v>
      </c>
      <c r="G7" s="23" t="str">
        <f t="shared" si="6"/>
        <v>20005</v>
      </c>
      <c r="H7" s="24" t="str">
        <f t="shared" si="7"/>
        <v>0.33</v>
      </c>
      <c r="I7" s="24" t="str">
        <f t="shared" si="1"/>
        <v>40</v>
      </c>
      <c r="J7" s="24"/>
      <c r="K7" s="23"/>
      <c r="L7" s="23"/>
      <c r="M7" s="23">
        <v>10009</v>
      </c>
      <c r="N7" s="23">
        <v>3</v>
      </c>
      <c r="O7" s="23">
        <v>10010</v>
      </c>
      <c r="P7" s="23">
        <v>8</v>
      </c>
      <c r="Q7" s="19" t="str">
        <f t="shared" si="0"/>
        <v>&lt;Mission Id="11005" Name="MissionName11005" Background="Home_Backgrond_ocean brim (5)" Model="11005" NimIcon="atom_icon0026" QuestId="20005" dailyGoalPercent="0.33" AwardCoin="40" BGM="" Sound="" WaterDrop=""&gt;
  &lt;TreasureBox BoxId="10009" Height="3" /&gt;
  &lt;TreasureBox BoxId="10010" Height="8" /&gt;
&lt;/Mission&gt;</v>
      </c>
      <c r="R7" s="11" t="s">
        <v>921</v>
      </c>
    </row>
    <row r="8" spans="1:18">
      <c r="A8" s="21"/>
      <c r="B8" s="22" t="str">
        <f t="shared" si="2"/>
        <v>11006</v>
      </c>
      <c r="C8" s="23" t="str">
        <f t="shared" si="3"/>
        <v>MissionName11006</v>
      </c>
      <c r="D8" s="23" t="str">
        <f t="shared" si="4"/>
        <v>Home_Backgrond_ocean brim (6)</v>
      </c>
      <c r="E8" s="22" t="str">
        <f t="shared" si="5"/>
        <v>11006</v>
      </c>
      <c r="F8" s="23" t="s">
        <v>348</v>
      </c>
      <c r="G8" s="23" t="str">
        <f t="shared" si="6"/>
        <v>20006</v>
      </c>
      <c r="H8" s="24" t="str">
        <f t="shared" si="7"/>
        <v>0.34</v>
      </c>
      <c r="I8" s="24" t="str">
        <f t="shared" si="1"/>
        <v>42</v>
      </c>
      <c r="J8" s="24"/>
      <c r="K8" s="23"/>
      <c r="L8" s="23"/>
      <c r="M8" s="23">
        <v>10011</v>
      </c>
      <c r="N8" s="23">
        <v>3</v>
      </c>
      <c r="O8" s="23">
        <v>10012</v>
      </c>
      <c r="P8" s="23">
        <v>8</v>
      </c>
      <c r="Q8" s="19" t="str">
        <f t="shared" si="0"/>
        <v>&lt;Mission Id="11006" Name="MissionName11006" Background="Home_Backgrond_ocean brim (6)" Model="11006" NimIcon="atom_icon0027" QuestId="20006" dailyGoalPercent="0.34" AwardCoin="42" BGM="" Sound="" WaterDrop=""&gt;
  &lt;TreasureBox BoxId="10011" Height="3" /&gt;
  &lt;TreasureBox BoxId="10012" Height="8" /&gt;
&lt;/Mission&gt;</v>
      </c>
      <c r="R8" s="11" t="s">
        <v>922</v>
      </c>
    </row>
    <row r="9" spans="1:18">
      <c r="A9" s="21"/>
      <c r="B9" s="22" t="str">
        <f t="shared" si="2"/>
        <v>11007</v>
      </c>
      <c r="C9" s="23" t="str">
        <f t="shared" si="3"/>
        <v>MissionName11007</v>
      </c>
      <c r="D9" s="23" t="str">
        <f t="shared" si="4"/>
        <v>Home_Backgrond_ocean brim (7)</v>
      </c>
      <c r="E9" s="22" t="str">
        <f t="shared" si="5"/>
        <v>11007</v>
      </c>
      <c r="F9" s="23" t="s">
        <v>350</v>
      </c>
      <c r="G9" s="23" t="str">
        <f t="shared" si="6"/>
        <v>20007</v>
      </c>
      <c r="H9" s="24" t="str">
        <f t="shared" si="7"/>
        <v>0.33</v>
      </c>
      <c r="I9" s="24" t="str">
        <f t="shared" si="1"/>
        <v>44</v>
      </c>
      <c r="J9" s="24"/>
      <c r="K9" s="23"/>
      <c r="L9" s="23"/>
      <c r="M9" s="23">
        <v>10013</v>
      </c>
      <c r="N9" s="23">
        <v>3</v>
      </c>
      <c r="O9" s="23">
        <v>10014</v>
      </c>
      <c r="P9" s="23">
        <v>8</v>
      </c>
      <c r="Q9" s="19" t="str">
        <f t="shared" si="0"/>
        <v>&lt;Mission Id="11007" Name="MissionName11007" Background="Home_Backgrond_ocean brim (7)" Model="11007" NimIcon="atom_icon0028" QuestId="20007" dailyGoalPercent="0.33" AwardCoin="44" BGM="" Sound="" WaterDrop=""&gt;
  &lt;TreasureBox BoxId="10013" Height="3" /&gt;
  &lt;TreasureBox BoxId="10014" Height="8" /&gt;
&lt;/Mission&gt;</v>
      </c>
      <c r="R9" s="11" t="s">
        <v>923</v>
      </c>
    </row>
    <row r="10" spans="1:18">
      <c r="A10" s="21"/>
      <c r="B10" s="22" t="str">
        <f t="shared" si="2"/>
        <v>11008</v>
      </c>
      <c r="C10" s="23" t="str">
        <f t="shared" si="3"/>
        <v>MissionName11008</v>
      </c>
      <c r="D10" s="23" t="str">
        <f t="shared" si="4"/>
        <v>Home_Backgrond_ocean brim (8)</v>
      </c>
      <c r="E10" s="22" t="str">
        <f t="shared" si="5"/>
        <v>11008</v>
      </c>
      <c r="F10" s="23" t="s">
        <v>352</v>
      </c>
      <c r="G10" s="23" t="str">
        <f t="shared" si="6"/>
        <v>20008</v>
      </c>
      <c r="H10" s="24" t="str">
        <f t="shared" si="7"/>
        <v>0.33</v>
      </c>
      <c r="I10" s="24" t="str">
        <f t="shared" si="1"/>
        <v>46</v>
      </c>
      <c r="J10" s="24"/>
      <c r="K10" s="23"/>
      <c r="L10" s="23"/>
      <c r="M10" s="23">
        <v>10015</v>
      </c>
      <c r="N10" s="23">
        <v>3</v>
      </c>
      <c r="O10" s="23">
        <v>10016</v>
      </c>
      <c r="P10" s="23">
        <v>8</v>
      </c>
      <c r="Q10" s="19" t="str">
        <f t="shared" si="0"/>
        <v>&lt;Mission Id="11008" Name="MissionName11008" Background="Home_Backgrond_ocean brim (8)" Model="11008" NimIcon="atom_icon0029" QuestId="20008" dailyGoalPercent="0.33" AwardCoin="46" BGM="" Sound="" WaterDrop=""&gt;
  &lt;TreasureBox BoxId="10015" Height="3" /&gt;
  &lt;TreasureBox BoxId="10016" Height="8" /&gt;
&lt;/Mission&gt;</v>
      </c>
      <c r="R10" s="11" t="s">
        <v>924</v>
      </c>
    </row>
    <row r="11" spans="1:18">
      <c r="A11" s="21"/>
      <c r="B11" s="22" t="str">
        <f t="shared" si="2"/>
        <v>11009</v>
      </c>
      <c r="C11" s="23" t="str">
        <f t="shared" si="3"/>
        <v>MissionName11009</v>
      </c>
      <c r="D11" s="23" t="str">
        <f t="shared" si="4"/>
        <v>Home_Backgrond_ocean brim (9)</v>
      </c>
      <c r="E11" s="22" t="str">
        <f t="shared" si="5"/>
        <v>11009</v>
      </c>
      <c r="F11" s="23" t="s">
        <v>354</v>
      </c>
      <c r="G11" s="23" t="str">
        <f t="shared" si="6"/>
        <v>20009</v>
      </c>
      <c r="H11" s="24" t="str">
        <f t="shared" si="7"/>
        <v>0.34</v>
      </c>
      <c r="I11" s="24" t="str">
        <f t="shared" si="1"/>
        <v>48</v>
      </c>
      <c r="J11" s="24"/>
      <c r="K11" s="23"/>
      <c r="L11" s="23"/>
      <c r="M11" s="23">
        <v>10017</v>
      </c>
      <c r="N11" s="23">
        <v>3</v>
      </c>
      <c r="O11" s="23">
        <v>10018</v>
      </c>
      <c r="P11" s="23">
        <v>8</v>
      </c>
      <c r="Q11" s="19" t="str">
        <f t="shared" si="0"/>
        <v>&lt;Mission Id="11009" Name="MissionName11009" Background="Home_Backgrond_ocean brim (9)" Model="11009" NimIcon="atom_icon0030" QuestId="20009" dailyGoalPercent="0.34" AwardCoin="48" BGM="" Sound="" WaterDrop=""&gt;
  &lt;TreasureBox BoxId="10017" Height="3" /&gt;
  &lt;TreasureBox BoxId="10018" Height="8" /&gt;
&lt;/Mission&gt;</v>
      </c>
      <c r="R11" s="11" t="s">
        <v>925</v>
      </c>
    </row>
    <row r="12" spans="1:18">
      <c r="A12" s="21"/>
      <c r="B12" s="22" t="str">
        <f t="shared" si="2"/>
        <v>11010</v>
      </c>
      <c r="C12" s="23" t="str">
        <f t="shared" si="3"/>
        <v>MissionName11010</v>
      </c>
      <c r="D12" s="23" t="str">
        <f t="shared" si="4"/>
        <v>Home_Backgrond_ocean brim (10)</v>
      </c>
      <c r="E12" s="22" t="str">
        <f t="shared" si="5"/>
        <v>11010</v>
      </c>
      <c r="F12" s="23" t="s">
        <v>356</v>
      </c>
      <c r="G12" s="23" t="str">
        <f t="shared" si="6"/>
        <v>20010</v>
      </c>
      <c r="H12" s="24" t="str">
        <f t="shared" si="7"/>
        <v>0.35</v>
      </c>
      <c r="I12" s="24" t="str">
        <f t="shared" si="1"/>
        <v>50</v>
      </c>
      <c r="J12" s="24"/>
      <c r="K12" s="23"/>
      <c r="L12" s="23"/>
      <c r="M12" s="23">
        <v>10019</v>
      </c>
      <c r="N12" s="23">
        <v>3</v>
      </c>
      <c r="O12" s="23">
        <v>10020</v>
      </c>
      <c r="P12" s="23">
        <v>8</v>
      </c>
      <c r="Q12" s="19" t="str">
        <f t="shared" si="0"/>
        <v>&lt;Mission Id="11010" Name="MissionName11010" Background="Home_Backgrond_ocean brim (10)" Model="11010" NimIcon="atom_icon0031" QuestId="20010" dailyGoalPercent="0.35" AwardCoin="50" BGM="" Sound="" WaterDrop=""&gt;
  &lt;TreasureBox BoxId="10019" Height="3" /&gt;
  &lt;TreasureBox BoxId="10020" Height="8" /&gt;
&lt;/Mission&gt;</v>
      </c>
      <c r="R12" s="11" t="s">
        <v>926</v>
      </c>
    </row>
    <row r="13" spans="1:18">
      <c r="A13" s="21"/>
      <c r="B13" s="22" t="str">
        <f t="shared" si="2"/>
        <v>11011</v>
      </c>
      <c r="C13" s="23" t="str">
        <f t="shared" si="3"/>
        <v>MissionName11011</v>
      </c>
      <c r="D13" s="23" t="str">
        <f t="shared" si="4"/>
        <v>Home_Backgrond_ocean brim (11)</v>
      </c>
      <c r="E13" s="22" t="str">
        <f t="shared" si="5"/>
        <v>11011</v>
      </c>
      <c r="F13" s="23" t="s">
        <v>358</v>
      </c>
      <c r="G13" s="23" t="str">
        <f t="shared" si="6"/>
        <v>20011</v>
      </c>
      <c r="H13" s="24" t="str">
        <f t="shared" si="7"/>
        <v>0.38</v>
      </c>
      <c r="I13" s="24" t="str">
        <f t="shared" si="1"/>
        <v>52</v>
      </c>
      <c r="J13" s="24"/>
      <c r="K13" s="23"/>
      <c r="L13" s="23"/>
      <c r="M13" s="23">
        <v>10021</v>
      </c>
      <c r="N13" s="23">
        <v>3</v>
      </c>
      <c r="O13" s="23">
        <v>10022</v>
      </c>
      <c r="P13" s="23">
        <v>8</v>
      </c>
      <c r="Q13" s="19" t="str">
        <f t="shared" si="0"/>
        <v>&lt;Mission Id="11011" Name="MissionName11011" Background="Home_Backgrond_ocean brim (11)" Model="11011" NimIcon="atom_icon0032" QuestId="20011" dailyGoalPercent="0.38" AwardCoin="52" BGM="" Sound="" WaterDrop=""&gt;
  &lt;TreasureBox BoxId="10021" Height="3" /&gt;
  &lt;TreasureBox BoxId="10022" Height="8" /&gt;
&lt;/Mission&gt;</v>
      </c>
      <c r="R13" s="11" t="s">
        <v>927</v>
      </c>
    </row>
    <row r="14" spans="1:18">
      <c r="A14" s="21"/>
      <c r="B14" s="22" t="str">
        <f t="shared" si="2"/>
        <v>11012</v>
      </c>
      <c r="C14" s="23" t="str">
        <f t="shared" si="3"/>
        <v>MissionName11012</v>
      </c>
      <c r="D14" s="23" t="str">
        <f t="shared" si="4"/>
        <v>Home_Backgrond_ocean brim (12)</v>
      </c>
      <c r="E14" s="22" t="str">
        <f t="shared" si="5"/>
        <v>11012</v>
      </c>
      <c r="F14" s="23" t="s">
        <v>332</v>
      </c>
      <c r="G14" s="23" t="str">
        <f t="shared" si="6"/>
        <v>20012</v>
      </c>
      <c r="H14" s="24" t="str">
        <f t="shared" si="7"/>
        <v>0.42</v>
      </c>
      <c r="I14" s="24" t="str">
        <f t="shared" si="1"/>
        <v>54</v>
      </c>
      <c r="J14" s="24"/>
      <c r="K14" s="23"/>
      <c r="L14" s="23"/>
      <c r="M14" s="23">
        <v>10023</v>
      </c>
      <c r="N14" s="23">
        <v>3</v>
      </c>
      <c r="O14" s="23">
        <v>10024</v>
      </c>
      <c r="P14" s="23">
        <v>8</v>
      </c>
      <c r="Q14" s="19" t="str">
        <f t="shared" si="0"/>
        <v>&lt;Mission Id="11012" Name="MissionName11012" Background="Home_Backgrond_ocean brim (12)" Model="11012" NimIcon="atom_icon0033" QuestId="20012" dailyGoalPercent="0.42" AwardCoin="54" BGM="" Sound="" WaterDrop=""&gt;
  &lt;TreasureBox BoxId="10023" Height="3" /&gt;
  &lt;TreasureBox BoxId="10024" Height="8" /&gt;
&lt;/Mission&gt;</v>
      </c>
      <c r="R14" s="11" t="s">
        <v>928</v>
      </c>
    </row>
    <row r="15" spans="1:18">
      <c r="A15" s="21"/>
      <c r="B15" s="22" t="str">
        <f t="shared" si="2"/>
        <v>11013</v>
      </c>
      <c r="C15" s="23" t="str">
        <f t="shared" si="3"/>
        <v>MissionName11013</v>
      </c>
      <c r="D15" s="23" t="str">
        <f t="shared" si="4"/>
        <v>Home_Backgrond_ocean brim (13)</v>
      </c>
      <c r="E15" s="22" t="str">
        <f t="shared" si="5"/>
        <v>11013</v>
      </c>
      <c r="F15" s="23" t="s">
        <v>361</v>
      </c>
      <c r="G15" s="23" t="str">
        <f t="shared" si="6"/>
        <v>20013</v>
      </c>
      <c r="H15" s="24" t="str">
        <f t="shared" si="7"/>
        <v>0.44</v>
      </c>
      <c r="I15" s="24" t="str">
        <f t="shared" si="1"/>
        <v>56</v>
      </c>
      <c r="J15" s="24"/>
      <c r="K15" s="23"/>
      <c r="L15" s="23"/>
      <c r="M15" s="23">
        <v>10025</v>
      </c>
      <c r="N15" s="23">
        <v>3</v>
      </c>
      <c r="O15" s="23">
        <v>10026</v>
      </c>
      <c r="P15" s="23">
        <v>8</v>
      </c>
      <c r="Q15" s="19" t="str">
        <f t="shared" si="0"/>
        <v>&lt;Mission Id="11013" Name="MissionName11013" Background="Home_Backgrond_ocean brim (13)" Model="11013" NimIcon="atom_icon0034" QuestId="20013" dailyGoalPercent="0.44" AwardCoin="56" BGM="" Sound="" WaterDrop=""&gt;
  &lt;TreasureBox BoxId="10025" Height="3" /&gt;
  &lt;TreasureBox BoxId="10026" Height="8" /&gt;
&lt;/Mission&gt;</v>
      </c>
      <c r="R15" s="11" t="s">
        <v>929</v>
      </c>
    </row>
    <row r="16" spans="1:18">
      <c r="A16" s="21"/>
      <c r="B16" s="22" t="str">
        <f t="shared" si="2"/>
        <v>11014</v>
      </c>
      <c r="C16" s="23" t="str">
        <f t="shared" si="3"/>
        <v>MissionName11014</v>
      </c>
      <c r="D16" s="23" t="str">
        <f t="shared" si="4"/>
        <v>Home_Backgrond_ocean brim (14)</v>
      </c>
      <c r="E16" s="22" t="str">
        <f t="shared" si="5"/>
        <v>11014</v>
      </c>
      <c r="F16" s="23" t="s">
        <v>363</v>
      </c>
      <c r="G16" s="23" t="str">
        <f t="shared" si="6"/>
        <v>20014</v>
      </c>
      <c r="H16" s="24" t="str">
        <f t="shared" si="7"/>
        <v>0.46</v>
      </c>
      <c r="I16" s="24" t="str">
        <f t="shared" si="1"/>
        <v>58</v>
      </c>
      <c r="J16" s="24"/>
      <c r="K16" s="23"/>
      <c r="L16" s="23"/>
      <c r="M16" s="23">
        <v>10027</v>
      </c>
      <c r="N16" s="23">
        <v>3</v>
      </c>
      <c r="O16" s="23">
        <v>10028</v>
      </c>
      <c r="P16" s="23">
        <v>8</v>
      </c>
      <c r="Q16" s="19" t="str">
        <f t="shared" si="0"/>
        <v>&lt;Mission Id="11014" Name="MissionName11014" Background="Home_Backgrond_ocean brim (14)" Model="11014" NimIcon="atom_icon0035" QuestId="20014" dailyGoalPercent="0.46" AwardCoin="58" BGM="" Sound="" WaterDrop=""&gt;
  &lt;TreasureBox BoxId="10027" Height="3" /&gt;
  &lt;TreasureBox BoxId="10028" Height="8" /&gt;
&lt;/Mission&gt;</v>
      </c>
      <c r="R16" s="11" t="s">
        <v>930</v>
      </c>
    </row>
    <row r="17" spans="1:18">
      <c r="A17" s="21"/>
      <c r="B17" s="22" t="str">
        <f t="shared" si="2"/>
        <v>11015</v>
      </c>
      <c r="C17" s="23" t="str">
        <f t="shared" si="3"/>
        <v>MissionName11015</v>
      </c>
      <c r="D17" s="23" t="str">
        <f t="shared" si="4"/>
        <v>Home_Backgrond_ocean brim (15)</v>
      </c>
      <c r="E17" s="22" t="str">
        <f t="shared" si="5"/>
        <v>11015</v>
      </c>
      <c r="F17" s="23" t="s">
        <v>365</v>
      </c>
      <c r="G17" s="23" t="str">
        <f t="shared" si="6"/>
        <v>20015</v>
      </c>
      <c r="H17" s="24" t="str">
        <f t="shared" si="7"/>
        <v>0.48</v>
      </c>
      <c r="I17" s="24" t="str">
        <f t="shared" si="1"/>
        <v>60</v>
      </c>
      <c r="J17" s="24"/>
      <c r="K17" s="23"/>
      <c r="L17" s="23"/>
      <c r="M17" s="23">
        <v>10029</v>
      </c>
      <c r="N17" s="23">
        <v>3</v>
      </c>
      <c r="O17" s="23">
        <v>10030</v>
      </c>
      <c r="P17" s="23">
        <v>8</v>
      </c>
      <c r="Q17" s="19" t="str">
        <f t="shared" si="0"/>
        <v>&lt;Mission Id="11015" Name="MissionName11015" Background="Home_Backgrond_ocean brim (15)" Model="11015" NimIcon="atom_icon0036" QuestId="20015" dailyGoalPercent="0.48" AwardCoin="60" BGM="" Sound="" WaterDrop=""&gt;
  &lt;TreasureBox BoxId="10029" Height="3" /&gt;
  &lt;TreasureBox BoxId="10030" Height="8" /&gt;
&lt;/Mission&gt;</v>
      </c>
      <c r="R17" s="11" t="s">
        <v>931</v>
      </c>
    </row>
    <row r="18" spans="1:18">
      <c r="A18" s="21"/>
      <c r="B18" s="22" t="str">
        <f t="shared" si="2"/>
        <v>11016</v>
      </c>
      <c r="C18" s="23" t="str">
        <f t="shared" si="3"/>
        <v>MissionName11016</v>
      </c>
      <c r="D18" s="23" t="str">
        <f t="shared" si="4"/>
        <v>Home_Backgrond_ocean brim (16)</v>
      </c>
      <c r="E18" s="22" t="str">
        <f t="shared" si="5"/>
        <v>11016</v>
      </c>
      <c r="F18" s="23" t="s">
        <v>367</v>
      </c>
      <c r="G18" s="23" t="str">
        <f t="shared" si="6"/>
        <v>20016</v>
      </c>
      <c r="H18" s="24" t="str">
        <f t="shared" si="7"/>
        <v>0.5</v>
      </c>
      <c r="I18" s="24" t="str">
        <f t="shared" si="1"/>
        <v>62</v>
      </c>
      <c r="J18" s="24"/>
      <c r="K18" s="23"/>
      <c r="L18" s="23"/>
      <c r="M18" s="23">
        <v>10031</v>
      </c>
      <c r="N18" s="23">
        <v>3</v>
      </c>
      <c r="O18" s="23">
        <v>10032</v>
      </c>
      <c r="P18" s="23">
        <v>8</v>
      </c>
      <c r="Q18" s="19" t="str">
        <f t="shared" si="0"/>
        <v>&lt;Mission Id="11016" Name="MissionName11016" Background="Home_Backgrond_ocean brim (16)" Model="11016" NimIcon="atom_icon0037" QuestId="20016" dailyGoalPercent="0.5" AwardCoin="62" BGM="" Sound="" WaterDrop=""&gt;
  &lt;TreasureBox BoxId="10031" Height="3" /&gt;
  &lt;TreasureBox BoxId="10032" Height="8" /&gt;
&lt;/Mission&gt;</v>
      </c>
      <c r="R18" s="11" t="s">
        <v>932</v>
      </c>
    </row>
    <row r="19" spans="1:18">
      <c r="A19" s="21"/>
      <c r="B19" s="22" t="str">
        <f t="shared" si="2"/>
        <v>11017</v>
      </c>
      <c r="C19" s="23" t="str">
        <f t="shared" si="3"/>
        <v>MissionName11017</v>
      </c>
      <c r="D19" s="23" t="str">
        <f t="shared" si="4"/>
        <v>Home_Backgrond_ocean brim (17)</v>
      </c>
      <c r="E19" s="22" t="str">
        <f t="shared" si="5"/>
        <v>11017</v>
      </c>
      <c r="F19" s="23" t="s">
        <v>369</v>
      </c>
      <c r="G19" s="23" t="str">
        <f t="shared" si="6"/>
        <v>20017</v>
      </c>
      <c r="H19" s="24" t="str">
        <f t="shared" si="7"/>
        <v>0.5</v>
      </c>
      <c r="I19" s="24" t="str">
        <f t="shared" si="1"/>
        <v>64</v>
      </c>
      <c r="J19" s="24"/>
      <c r="K19" s="23"/>
      <c r="L19" s="23"/>
      <c r="M19" s="23">
        <v>10033</v>
      </c>
      <c r="N19" s="23">
        <v>3</v>
      </c>
      <c r="O19" s="23">
        <v>10034</v>
      </c>
      <c r="P19" s="23">
        <v>8</v>
      </c>
      <c r="Q19" s="19" t="str">
        <f t="shared" si="0"/>
        <v>&lt;Mission Id="11017" Name="MissionName11017" Background="Home_Backgrond_ocean brim (17)" Model="11017" NimIcon="atom_icon0038" QuestId="20017" dailyGoalPercent="0.5" AwardCoin="64" BGM="" Sound="" WaterDrop=""&gt;
  &lt;TreasureBox BoxId="10033" Height="3" /&gt;
  &lt;TreasureBox BoxId="10034" Height="8" /&gt;
&lt;/Mission&gt;</v>
      </c>
      <c r="R19" s="11" t="s">
        <v>933</v>
      </c>
    </row>
    <row r="20" spans="1:18">
      <c r="A20" s="21"/>
      <c r="B20" s="22" t="str">
        <f t="shared" si="2"/>
        <v>11018</v>
      </c>
      <c r="C20" s="23" t="str">
        <f t="shared" si="3"/>
        <v>MissionName11018</v>
      </c>
      <c r="D20" s="23" t="str">
        <f t="shared" si="4"/>
        <v>Home_Backgrond_ocean brim (18)</v>
      </c>
      <c r="E20" s="22" t="str">
        <f t="shared" si="5"/>
        <v>11018</v>
      </c>
      <c r="F20" s="23" t="s">
        <v>371</v>
      </c>
      <c r="G20" s="23" t="str">
        <f t="shared" si="6"/>
        <v>20018</v>
      </c>
      <c r="H20" s="24" t="str">
        <f t="shared" si="7"/>
        <v>0.5</v>
      </c>
      <c r="I20" s="24" t="str">
        <f t="shared" si="1"/>
        <v>66</v>
      </c>
      <c r="J20" s="24"/>
      <c r="K20" s="23"/>
      <c r="L20" s="23"/>
      <c r="M20" s="23">
        <v>10035</v>
      </c>
      <c r="N20" s="23">
        <v>3</v>
      </c>
      <c r="O20" s="23">
        <v>10036</v>
      </c>
      <c r="P20" s="23">
        <v>8</v>
      </c>
      <c r="Q20" s="19" t="str">
        <f t="shared" si="0"/>
        <v>&lt;Mission Id="11018" Name="MissionName11018" Background="Home_Backgrond_ocean brim (18)" Model="11018" NimIcon="atom_icon0039" QuestId="20018" dailyGoalPercent="0.5" AwardCoin="66" BGM="" Sound="" WaterDrop=""&gt;
  &lt;TreasureBox BoxId="10035" Height="3" /&gt;
  &lt;TreasureBox BoxId="10036" Height="8" /&gt;
&lt;/Mission&gt;</v>
      </c>
      <c r="R20" s="11" t="s">
        <v>934</v>
      </c>
    </row>
    <row r="21" spans="1:18">
      <c r="A21" s="21"/>
      <c r="B21" s="22" t="str">
        <f t="shared" si="2"/>
        <v>11019</v>
      </c>
      <c r="C21" s="23" t="str">
        <f t="shared" si="3"/>
        <v>MissionName11019</v>
      </c>
      <c r="D21" s="23" t="str">
        <f t="shared" si="4"/>
        <v>Home_Backgrond_ocean brim (19)</v>
      </c>
      <c r="E21" s="22" t="str">
        <f t="shared" si="5"/>
        <v>11019</v>
      </c>
      <c r="F21" s="23" t="s">
        <v>373</v>
      </c>
      <c r="G21" s="23" t="str">
        <f t="shared" si="6"/>
        <v>20019</v>
      </c>
      <c r="H21" s="24" t="str">
        <f t="shared" si="7"/>
        <v>0.5</v>
      </c>
      <c r="I21" s="24" t="str">
        <f t="shared" si="1"/>
        <v>68</v>
      </c>
      <c r="J21" s="24"/>
      <c r="K21" s="23"/>
      <c r="L21" s="23"/>
      <c r="M21" s="23">
        <v>10037</v>
      </c>
      <c r="N21" s="23">
        <v>3</v>
      </c>
      <c r="O21" s="23">
        <v>10038</v>
      </c>
      <c r="P21" s="23">
        <v>8</v>
      </c>
      <c r="Q21" s="19" t="str">
        <f t="shared" si="0"/>
        <v>&lt;Mission Id="11019" Name="MissionName11019" Background="Home_Backgrond_ocean brim (19)" Model="11019" NimIcon="atom_icon0040" QuestId="20019" dailyGoalPercent="0.5" AwardCoin="68" BGM="" Sound="" WaterDrop=""&gt;
  &lt;TreasureBox BoxId="10037" Height="3" /&gt;
  &lt;TreasureBox BoxId="10038" Height="8" /&gt;
&lt;/Mission&gt;</v>
      </c>
      <c r="R21" s="11" t="s">
        <v>935</v>
      </c>
    </row>
    <row r="22" spans="1:18">
      <c r="A22" s="21"/>
      <c r="B22" s="22" t="str">
        <f t="shared" si="2"/>
        <v>11020</v>
      </c>
      <c r="C22" s="23" t="str">
        <f t="shared" si="3"/>
        <v>MissionName11020</v>
      </c>
      <c r="D22" s="23" t="str">
        <f t="shared" si="4"/>
        <v>Home_Backgrond_ocean brim (20)</v>
      </c>
      <c r="E22" s="22" t="str">
        <f t="shared" si="5"/>
        <v>11020</v>
      </c>
      <c r="F22" s="23" t="s">
        <v>375</v>
      </c>
      <c r="G22" s="23" t="str">
        <f t="shared" si="6"/>
        <v>20020</v>
      </c>
      <c r="H22" s="24" t="str">
        <f t="shared" si="7"/>
        <v>0.5</v>
      </c>
      <c r="I22" s="24" t="str">
        <f t="shared" si="1"/>
        <v>70</v>
      </c>
      <c r="J22" s="24"/>
      <c r="K22" s="23"/>
      <c r="L22" s="23"/>
      <c r="M22" s="23">
        <v>10039</v>
      </c>
      <c r="N22" s="23">
        <v>3</v>
      </c>
      <c r="O22" s="23">
        <v>10040</v>
      </c>
      <c r="P22" s="23">
        <v>8</v>
      </c>
      <c r="Q22" s="19" t="str">
        <f t="shared" si="0"/>
        <v>&lt;Mission Id="11020" Name="MissionName11020" Background="Home_Backgrond_ocean brim (20)" Model="11020" NimIcon="atom_icon0041" QuestId="20020" dailyGoalPercent="0.5" AwardCoin="70" BGM="" Sound="" WaterDrop=""&gt;
  &lt;TreasureBox BoxId="10039" Height="3" /&gt;
  &lt;TreasureBox BoxId="10040" Height="8" /&gt;
&lt;/Mission&gt;</v>
      </c>
      <c r="R22" s="11" t="s">
        <v>936</v>
      </c>
    </row>
    <row r="23" spans="1:18">
      <c r="A23" s="21"/>
      <c r="B23" s="22" t="str">
        <f t="shared" si="2"/>
        <v>11021</v>
      </c>
      <c r="C23" s="23" t="str">
        <f t="shared" si="3"/>
        <v>MissionName11021</v>
      </c>
      <c r="D23" s="23" t="str">
        <f t="shared" si="4"/>
        <v>Home_Backgrond_ocean brim (21)</v>
      </c>
      <c r="E23" s="22" t="str">
        <f t="shared" si="5"/>
        <v>11021</v>
      </c>
      <c r="F23" s="23" t="s">
        <v>377</v>
      </c>
      <c r="G23" s="23" t="str">
        <f t="shared" si="6"/>
        <v>20021</v>
      </c>
      <c r="H23" s="24">
        <v>0.52</v>
      </c>
      <c r="I23" s="24" t="str">
        <f t="shared" si="1"/>
        <v>72</v>
      </c>
      <c r="J23" s="24"/>
      <c r="K23" s="23"/>
      <c r="L23" s="23"/>
      <c r="M23" s="23">
        <v>10041</v>
      </c>
      <c r="N23" s="23">
        <v>3</v>
      </c>
      <c r="O23" s="23">
        <v>10042</v>
      </c>
      <c r="P23" s="23">
        <v>8</v>
      </c>
      <c r="Q23" s="19" t="str">
        <f t="shared" si="0"/>
        <v>&lt;Mission Id="11021" Name="MissionName11021" Background="Home_Backgrond_ocean brim (21)" Model="11021" NimIcon="atom_icon0042" QuestId="20021" dailyGoalPercent="0.52" AwardCoin="72" BGM="" Sound="" WaterDrop=""&gt;
  &lt;TreasureBox BoxId="10041" Height="3" /&gt;
  &lt;TreasureBox BoxId="10042" Height="8" /&gt;
&lt;/Mission&gt;</v>
      </c>
      <c r="R23" s="11" t="s">
        <v>937</v>
      </c>
    </row>
    <row r="24" spans="1:18">
      <c r="A24" s="25"/>
      <c r="B24" s="22" t="str">
        <f t="shared" si="2"/>
        <v>12001</v>
      </c>
      <c r="C24" s="23" t="str">
        <f t="shared" si="3"/>
        <v>MissionName12001</v>
      </c>
      <c r="D24" s="23" t="str">
        <f t="shared" si="4"/>
        <v>Home_Backgrond_wonder woods (1)</v>
      </c>
      <c r="E24" s="22" t="str">
        <f t="shared" si="5"/>
        <v>12001</v>
      </c>
      <c r="F24" s="23" t="s">
        <v>378</v>
      </c>
      <c r="G24" s="23" t="str">
        <f t="shared" si="6"/>
        <v>20022</v>
      </c>
      <c r="H24" s="24">
        <v>0.52</v>
      </c>
      <c r="I24" s="24" t="str">
        <f t="shared" si="1"/>
        <v>74</v>
      </c>
      <c r="J24" s="24"/>
      <c r="K24" s="23"/>
      <c r="L24" s="23"/>
      <c r="M24" s="23">
        <v>10043</v>
      </c>
      <c r="N24" s="23">
        <v>3</v>
      </c>
      <c r="O24" s="23">
        <v>10044</v>
      </c>
      <c r="P24" s="23">
        <v>8</v>
      </c>
      <c r="Q24" s="19" t="str">
        <f t="shared" si="0"/>
        <v>&lt;Mission Id="12001" Name="MissionName12001" Background="Home_Backgrond_wonder woods (1)" Model="12001" NimIcon="atom_icon0064" QuestId="20022" dailyGoalPercent="0.52" AwardCoin="74" BGM="" Sound="" WaterDrop=""&gt;
  &lt;TreasureBox BoxId="10043" Height="3" /&gt;
  &lt;TreasureBox BoxId="10044" Height="8" /&gt;
&lt;/Mission&gt;</v>
      </c>
      <c r="R24" s="11" t="s">
        <v>938</v>
      </c>
    </row>
    <row r="25" spans="1:18">
      <c r="A25" s="25"/>
      <c r="B25" s="22" t="str">
        <f t="shared" si="2"/>
        <v>12002</v>
      </c>
      <c r="C25" s="23" t="str">
        <f t="shared" si="3"/>
        <v>MissionName12002</v>
      </c>
      <c r="D25" s="23" t="str">
        <f t="shared" si="4"/>
        <v>Home_Backgrond_wonder woods (2)</v>
      </c>
      <c r="E25" s="22" t="str">
        <f t="shared" si="5"/>
        <v>12002</v>
      </c>
      <c r="F25" s="23" t="s">
        <v>379</v>
      </c>
      <c r="G25" s="23" t="str">
        <f t="shared" si="6"/>
        <v>20023</v>
      </c>
      <c r="H25" s="24">
        <v>0.55000000000000004</v>
      </c>
      <c r="I25" s="24" t="str">
        <f t="shared" si="1"/>
        <v>76</v>
      </c>
      <c r="J25" s="24"/>
      <c r="K25" s="23"/>
      <c r="L25" s="23"/>
      <c r="M25" s="23">
        <v>10045</v>
      </c>
      <c r="N25" s="23">
        <v>3</v>
      </c>
      <c r="O25" s="23">
        <v>10046</v>
      </c>
      <c r="P25" s="23">
        <v>8</v>
      </c>
      <c r="Q25" s="19" t="str">
        <f t="shared" si="0"/>
        <v>&lt;Mission Id="12002" Name="MissionName12002" Background="Home_Backgrond_wonder woods (2)" Model="12002" NimIcon="atom_icon0065" QuestId="20023" dailyGoalPercent="0.55" AwardCoin="76" BGM="" Sound="" WaterDrop=""&gt;
  &lt;TreasureBox BoxId="10045" Height="3" /&gt;
  &lt;TreasureBox BoxId="10046" Height="8" /&gt;
&lt;/Mission&gt;</v>
      </c>
      <c r="R25" s="11" t="s">
        <v>939</v>
      </c>
    </row>
    <row r="26" spans="1:18">
      <c r="A26" s="25"/>
      <c r="B26" s="22" t="str">
        <f t="shared" si="2"/>
        <v>12003</v>
      </c>
      <c r="C26" s="23" t="str">
        <f t="shared" si="3"/>
        <v>MissionName12003</v>
      </c>
      <c r="D26" s="23" t="str">
        <f t="shared" si="4"/>
        <v>Home_Backgrond_wonder woods (3)</v>
      </c>
      <c r="E26" s="22" t="str">
        <f t="shared" si="5"/>
        <v>12003</v>
      </c>
      <c r="F26" s="23" t="s">
        <v>335</v>
      </c>
      <c r="G26" s="23" t="str">
        <f t="shared" si="6"/>
        <v>20024</v>
      </c>
      <c r="H26" s="24">
        <v>0.55000000000000004</v>
      </c>
      <c r="I26" s="24" t="str">
        <f t="shared" si="1"/>
        <v>78</v>
      </c>
      <c r="J26" s="24"/>
      <c r="K26" s="23"/>
      <c r="L26" s="23"/>
      <c r="M26" s="23">
        <v>10047</v>
      </c>
      <c r="N26" s="23">
        <v>3</v>
      </c>
      <c r="O26" s="23">
        <v>10048</v>
      </c>
      <c r="P26" s="23">
        <v>8</v>
      </c>
      <c r="Q26" s="19" t="str">
        <f t="shared" si="0"/>
        <v>&lt;Mission Id="12003" Name="MissionName12003" Background="Home_Backgrond_wonder woods (3)" Model="12003" NimIcon="atom_icon0066" QuestId="20024" dailyGoalPercent="0.55" AwardCoin="78" BGM="" Sound="" WaterDrop=""&gt;
  &lt;TreasureBox BoxId="10047" Height="3" /&gt;
  &lt;TreasureBox BoxId="10048" Height="8" /&gt;
&lt;/Mission&gt;</v>
      </c>
      <c r="R26" s="11" t="s">
        <v>940</v>
      </c>
    </row>
    <row r="27" spans="1:18">
      <c r="A27" s="25"/>
      <c r="B27" s="22" t="str">
        <f t="shared" si="2"/>
        <v>12004</v>
      </c>
      <c r="C27" s="23" t="str">
        <f t="shared" si="3"/>
        <v>MissionName12004</v>
      </c>
      <c r="D27" s="23" t="str">
        <f t="shared" si="4"/>
        <v>Home_Backgrond_wonder woods (4)</v>
      </c>
      <c r="E27" s="22" t="str">
        <f t="shared" si="5"/>
        <v>12004</v>
      </c>
      <c r="F27" s="23" t="s">
        <v>380</v>
      </c>
      <c r="G27" s="23" t="str">
        <f t="shared" si="6"/>
        <v>20025</v>
      </c>
      <c r="H27" s="24">
        <v>0.57999999999999996</v>
      </c>
      <c r="I27" s="24" t="str">
        <f t="shared" si="1"/>
        <v>80</v>
      </c>
      <c r="J27" s="24"/>
      <c r="K27" s="23"/>
      <c r="L27" s="23"/>
      <c r="M27" s="23">
        <v>10049</v>
      </c>
      <c r="N27" s="23">
        <v>3</v>
      </c>
      <c r="O27" s="23">
        <v>10050</v>
      </c>
      <c r="P27" s="23">
        <v>8</v>
      </c>
      <c r="Q27" s="19" t="str">
        <f t="shared" si="0"/>
        <v>&lt;Mission Id="12004" Name="MissionName12004" Background="Home_Backgrond_wonder woods (4)" Model="12004" NimIcon="atom_icon0067" QuestId="20025" dailyGoalPercent="0.58" AwardCoin="80" BGM="" Sound="" WaterDrop=""&gt;
  &lt;TreasureBox BoxId="10049" Height="3" /&gt;
  &lt;TreasureBox BoxId="10050" Height="8" /&gt;
&lt;/Mission&gt;</v>
      </c>
      <c r="R27" s="11" t="s">
        <v>941</v>
      </c>
    </row>
    <row r="28" spans="1:18">
      <c r="A28" s="25"/>
      <c r="B28" s="22" t="str">
        <f t="shared" si="2"/>
        <v>12005</v>
      </c>
      <c r="C28" s="23" t="str">
        <f t="shared" si="3"/>
        <v>MissionName12005</v>
      </c>
      <c r="D28" s="23" t="str">
        <f t="shared" si="4"/>
        <v>Home_Backgrond_wonder woods (5)</v>
      </c>
      <c r="E28" s="22" t="str">
        <f t="shared" si="5"/>
        <v>12005</v>
      </c>
      <c r="F28" s="23" t="s">
        <v>381</v>
      </c>
      <c r="G28" s="23" t="str">
        <f t="shared" si="6"/>
        <v>20026</v>
      </c>
      <c r="H28" s="24">
        <v>0.57999999999999996</v>
      </c>
      <c r="I28" s="24" t="str">
        <f t="shared" si="1"/>
        <v>82</v>
      </c>
      <c r="J28" s="24"/>
      <c r="K28" s="23"/>
      <c r="L28" s="23"/>
      <c r="M28" s="23">
        <v>10051</v>
      </c>
      <c r="N28" s="23">
        <v>3</v>
      </c>
      <c r="O28" s="23">
        <v>10052</v>
      </c>
      <c r="P28" s="23">
        <v>8</v>
      </c>
      <c r="Q28" s="19" t="str">
        <f t="shared" si="0"/>
        <v>&lt;Mission Id="12005" Name="MissionName12005" Background="Home_Backgrond_wonder woods (5)" Model="12005" NimIcon="atom_icon0068" QuestId="20026" dailyGoalPercent="0.58" AwardCoin="82" BGM="" Sound="" WaterDrop=""&gt;
  &lt;TreasureBox BoxId="10051" Height="3" /&gt;
  &lt;TreasureBox BoxId="10052" Height="8" /&gt;
&lt;/Mission&gt;</v>
      </c>
      <c r="R28" s="11" t="s">
        <v>942</v>
      </c>
    </row>
    <row r="29" spans="1:18">
      <c r="A29" s="25"/>
      <c r="B29" s="22" t="str">
        <f t="shared" si="2"/>
        <v>12006</v>
      </c>
      <c r="C29" s="23" t="str">
        <f t="shared" si="3"/>
        <v>MissionName12006</v>
      </c>
      <c r="D29" s="23" t="str">
        <f t="shared" si="4"/>
        <v>Home_Backgrond_wonder woods (6)</v>
      </c>
      <c r="E29" s="22" t="str">
        <f t="shared" si="5"/>
        <v>12006</v>
      </c>
      <c r="F29" s="23" t="s">
        <v>382</v>
      </c>
      <c r="G29" s="23" t="str">
        <f t="shared" si="6"/>
        <v>20027</v>
      </c>
      <c r="H29" s="24">
        <v>0.62</v>
      </c>
      <c r="I29" s="24" t="str">
        <f t="shared" si="1"/>
        <v>84</v>
      </c>
      <c r="J29" s="24"/>
      <c r="K29" s="23"/>
      <c r="L29" s="23"/>
      <c r="M29" s="23">
        <v>10053</v>
      </c>
      <c r="N29" s="23">
        <v>3</v>
      </c>
      <c r="O29" s="23">
        <v>10054</v>
      </c>
      <c r="P29" s="23">
        <v>8</v>
      </c>
      <c r="Q29" s="19" t="str">
        <f t="shared" si="0"/>
        <v>&lt;Mission Id="12006" Name="MissionName12006" Background="Home_Backgrond_wonder woods (6)" Model="12006" NimIcon="atom_icon0069" QuestId="20027" dailyGoalPercent="0.62" AwardCoin="84" BGM="" Sound="" WaterDrop=""&gt;
  &lt;TreasureBox BoxId="10053" Height="3" /&gt;
  &lt;TreasureBox BoxId="10054" Height="8" /&gt;
&lt;/Mission&gt;</v>
      </c>
      <c r="R29" s="11" t="s">
        <v>943</v>
      </c>
    </row>
    <row r="30" spans="1:18">
      <c r="A30" s="25"/>
      <c r="B30" s="22" t="str">
        <f t="shared" si="2"/>
        <v>12007</v>
      </c>
      <c r="C30" s="23" t="str">
        <f t="shared" si="3"/>
        <v>MissionName12007</v>
      </c>
      <c r="D30" s="23" t="str">
        <f t="shared" si="4"/>
        <v>Home_Backgrond_wonder woods (7)</v>
      </c>
      <c r="E30" s="22" t="str">
        <f t="shared" si="5"/>
        <v>12007</v>
      </c>
      <c r="F30" s="23" t="s">
        <v>383</v>
      </c>
      <c r="G30" s="23" t="str">
        <f t="shared" si="6"/>
        <v>20028</v>
      </c>
      <c r="H30" s="24">
        <v>0.62</v>
      </c>
      <c r="I30" s="24" t="str">
        <f t="shared" si="1"/>
        <v>86</v>
      </c>
      <c r="J30" s="24"/>
      <c r="K30" s="23"/>
      <c r="L30" s="23"/>
      <c r="M30" s="23">
        <v>10055</v>
      </c>
      <c r="N30" s="23">
        <v>3</v>
      </c>
      <c r="O30" s="23">
        <v>10056</v>
      </c>
      <c r="P30" s="23">
        <v>8</v>
      </c>
      <c r="Q30" s="19" t="str">
        <f t="shared" si="0"/>
        <v>&lt;Mission Id="12007" Name="MissionName12007" Background="Home_Backgrond_wonder woods (7)" Model="12007" NimIcon="atom_icon0070" QuestId="20028" dailyGoalPercent="0.62" AwardCoin="86" BGM="" Sound="" WaterDrop=""&gt;
  &lt;TreasureBox BoxId="10055" Height="3" /&gt;
  &lt;TreasureBox BoxId="10056" Height="8" /&gt;
&lt;/Mission&gt;</v>
      </c>
      <c r="R30" s="11" t="s">
        <v>944</v>
      </c>
    </row>
    <row r="31" spans="1:18">
      <c r="A31" s="25"/>
      <c r="B31" s="22" t="str">
        <f t="shared" si="2"/>
        <v>12008</v>
      </c>
      <c r="C31" s="23" t="str">
        <f t="shared" si="3"/>
        <v>MissionName12008</v>
      </c>
      <c r="D31" s="23" t="str">
        <f t="shared" si="4"/>
        <v>Home_Backgrond_wonder woods (8)</v>
      </c>
      <c r="E31" s="22" t="str">
        <f t="shared" si="5"/>
        <v>12008</v>
      </c>
      <c r="F31" s="23" t="s">
        <v>384</v>
      </c>
      <c r="G31" s="23" t="str">
        <f t="shared" si="6"/>
        <v>20029</v>
      </c>
      <c r="H31" s="24" t="str">
        <f t="shared" si="7"/>
        <v>0.65</v>
      </c>
      <c r="I31" s="24" t="str">
        <f t="shared" si="1"/>
        <v>88</v>
      </c>
      <c r="J31" s="24"/>
      <c r="K31" s="23"/>
      <c r="L31" s="23"/>
      <c r="M31" s="23">
        <v>10057</v>
      </c>
      <c r="N31" s="23">
        <v>3</v>
      </c>
      <c r="O31" s="23">
        <v>10058</v>
      </c>
      <c r="P31" s="23">
        <v>8</v>
      </c>
      <c r="Q31" s="19" t="str">
        <f t="shared" si="0"/>
        <v>&lt;Mission Id="12008" Name="MissionName12008" Background="Home_Backgrond_wonder woods (8)" Model="12008" NimIcon="atom_icon0071" QuestId="20029" dailyGoalPercent="0.65" AwardCoin="88" BGM="" Sound="" WaterDrop=""&gt;
  &lt;TreasureBox BoxId="10057" Height="3" /&gt;
  &lt;TreasureBox BoxId="10058" Height="8" /&gt;
&lt;/Mission&gt;</v>
      </c>
      <c r="R31" s="11" t="s">
        <v>945</v>
      </c>
    </row>
    <row r="32" spans="1:18">
      <c r="A32" s="25"/>
      <c r="B32" s="22" t="str">
        <f t="shared" si="2"/>
        <v>12009</v>
      </c>
      <c r="C32" s="23" t="str">
        <f t="shared" si="3"/>
        <v>MissionName12009</v>
      </c>
      <c r="D32" s="23" t="str">
        <f t="shared" si="4"/>
        <v>Home_Backgrond_wonder woods (9)</v>
      </c>
      <c r="E32" s="22" t="str">
        <f t="shared" si="5"/>
        <v>12009</v>
      </c>
      <c r="F32" s="23" t="s">
        <v>385</v>
      </c>
      <c r="G32" s="23" t="str">
        <f t="shared" si="6"/>
        <v>20030</v>
      </c>
      <c r="H32" s="24">
        <v>0.65</v>
      </c>
      <c r="I32" s="24" t="str">
        <f t="shared" si="1"/>
        <v>90</v>
      </c>
      <c r="J32" s="24"/>
      <c r="K32" s="23"/>
      <c r="L32" s="23"/>
      <c r="M32" s="23">
        <v>10059</v>
      </c>
      <c r="N32" s="23">
        <v>3</v>
      </c>
      <c r="O32" s="23">
        <v>10060</v>
      </c>
      <c r="P32" s="23">
        <v>8</v>
      </c>
      <c r="Q32" s="19" t="str">
        <f t="shared" si="0"/>
        <v>&lt;Mission Id="12009" Name="MissionName12009" Background="Home_Backgrond_wonder woods (9)" Model="12009" NimIcon="atom_icon0072" QuestId="20030" dailyGoalPercent="0.65" AwardCoin="90" BGM="" Sound="" WaterDrop=""&gt;
  &lt;TreasureBox BoxId="10059" Height="3" /&gt;
  &lt;TreasureBox BoxId="10060" Height="8" /&gt;
&lt;/Mission&gt;</v>
      </c>
      <c r="R32" s="11" t="s">
        <v>946</v>
      </c>
    </row>
    <row r="33" spans="1:18">
      <c r="A33" s="25"/>
      <c r="B33" s="22" t="str">
        <f t="shared" si="2"/>
        <v>12010</v>
      </c>
      <c r="C33" s="23" t="str">
        <f t="shared" si="3"/>
        <v>MissionName12010</v>
      </c>
      <c r="D33" s="23" t="str">
        <f t="shared" si="4"/>
        <v>Home_Backgrond_wonder woods (10)</v>
      </c>
      <c r="E33" s="22" t="str">
        <f t="shared" si="5"/>
        <v>12010</v>
      </c>
      <c r="F33" s="23" t="s">
        <v>386</v>
      </c>
      <c r="G33" s="23" t="str">
        <f t="shared" si="6"/>
        <v>20031</v>
      </c>
      <c r="H33" s="24">
        <v>0.7</v>
      </c>
      <c r="I33" s="24" t="str">
        <f t="shared" si="1"/>
        <v>92</v>
      </c>
      <c r="J33" s="24"/>
      <c r="K33" s="23"/>
      <c r="L33" s="23"/>
      <c r="M33" s="23">
        <v>10061</v>
      </c>
      <c r="N33" s="23">
        <v>3</v>
      </c>
      <c r="O33" s="23">
        <v>10062</v>
      </c>
      <c r="P33" s="23">
        <v>8</v>
      </c>
      <c r="Q33" s="19" t="str">
        <f t="shared" si="0"/>
        <v>&lt;Mission Id="12010" Name="MissionName12010" Background="Home_Backgrond_wonder woods (10)" Model="12010" NimIcon="atom_icon0073" QuestId="20031" dailyGoalPercent="0.7" AwardCoin="92" BGM="" Sound="" WaterDrop=""&gt;
  &lt;TreasureBox BoxId="10061" Height="3" /&gt;
  &lt;TreasureBox BoxId="10062" Height="8" /&gt;
&lt;/Mission&gt;</v>
      </c>
      <c r="R33" s="11" t="s">
        <v>947</v>
      </c>
    </row>
    <row r="34" spans="1:18">
      <c r="A34" s="25"/>
      <c r="B34" s="22" t="str">
        <f t="shared" si="2"/>
        <v>12011</v>
      </c>
      <c r="C34" s="23" t="str">
        <f t="shared" si="3"/>
        <v>MissionName12011</v>
      </c>
      <c r="D34" s="23" t="str">
        <f t="shared" si="4"/>
        <v>Home_Backgrond_wonder woods (11)</v>
      </c>
      <c r="E34" s="22" t="str">
        <f t="shared" si="5"/>
        <v>12011</v>
      </c>
      <c r="F34" s="23" t="s">
        <v>387</v>
      </c>
      <c r="G34" s="23" t="str">
        <f t="shared" si="6"/>
        <v>20032</v>
      </c>
      <c r="H34" s="24">
        <v>0.7</v>
      </c>
      <c r="I34" s="24" t="str">
        <f t="shared" si="1"/>
        <v>94</v>
      </c>
      <c r="J34" s="24"/>
      <c r="K34" s="23"/>
      <c r="L34" s="23"/>
      <c r="M34" s="23">
        <v>10063</v>
      </c>
      <c r="N34" s="23">
        <v>3</v>
      </c>
      <c r="O34" s="23">
        <v>10064</v>
      </c>
      <c r="P34" s="23">
        <v>8</v>
      </c>
      <c r="Q34" s="19" t="str">
        <f t="shared" si="0"/>
        <v>&lt;Mission Id="12011" Name="MissionName12011" Background="Home_Backgrond_wonder woods (11)" Model="12011" NimIcon="atom_icon0074" QuestId="20032" dailyGoalPercent="0.7" AwardCoin="94" BGM="" Sound="" WaterDrop=""&gt;
  &lt;TreasureBox BoxId="10063" Height="3" /&gt;
  &lt;TreasureBox BoxId="10064" Height="8" /&gt;
&lt;/Mission&gt;</v>
      </c>
      <c r="R34" s="11" t="s">
        <v>948</v>
      </c>
    </row>
    <row r="35" spans="1:18">
      <c r="A35" s="25"/>
      <c r="B35" s="22" t="str">
        <f t="shared" si="2"/>
        <v>12012</v>
      </c>
      <c r="C35" s="23" t="str">
        <f t="shared" si="3"/>
        <v>MissionName12012</v>
      </c>
      <c r="D35" s="23" t="str">
        <f t="shared" si="4"/>
        <v>Home_Backgrond_wonder woods (12)</v>
      </c>
      <c r="E35" s="22" t="str">
        <f t="shared" si="5"/>
        <v>12012</v>
      </c>
      <c r="F35" s="23" t="s">
        <v>388</v>
      </c>
      <c r="G35" s="23" t="str">
        <f t="shared" si="6"/>
        <v>20033</v>
      </c>
      <c r="H35" s="24">
        <v>0.7</v>
      </c>
      <c r="I35" s="24" t="str">
        <f t="shared" si="1"/>
        <v>96</v>
      </c>
      <c r="J35" s="24"/>
      <c r="K35" s="23"/>
      <c r="L35" s="23"/>
      <c r="M35" s="23">
        <v>10065</v>
      </c>
      <c r="N35" s="23">
        <v>3</v>
      </c>
      <c r="O35" s="23">
        <v>10066</v>
      </c>
      <c r="P35" s="23">
        <v>8</v>
      </c>
      <c r="Q35" s="19" t="str">
        <f t="shared" si="0"/>
        <v>&lt;Mission Id="12012" Name="MissionName12012" Background="Home_Backgrond_wonder woods (12)" Model="12012" NimIcon="atom_icon0075" QuestId="20033" dailyGoalPercent="0.7" AwardCoin="96" BGM="" Sound="" WaterDrop=""&gt;
  &lt;TreasureBox BoxId="10065" Height="3" /&gt;
  &lt;TreasureBox BoxId="10066" Height="8" /&gt;
&lt;/Mission&gt;</v>
      </c>
      <c r="R35" s="11" t="s">
        <v>949</v>
      </c>
    </row>
    <row r="36" spans="1:18">
      <c r="A36" s="25"/>
      <c r="B36" s="22" t="str">
        <f t="shared" si="2"/>
        <v>12013</v>
      </c>
      <c r="C36" s="23" t="str">
        <f t="shared" si="3"/>
        <v>MissionName12013</v>
      </c>
      <c r="D36" s="23" t="str">
        <f t="shared" si="4"/>
        <v>Home_Backgrond_wonder woods (13)</v>
      </c>
      <c r="E36" s="22" t="str">
        <f t="shared" si="5"/>
        <v>12013</v>
      </c>
      <c r="F36" s="23" t="s">
        <v>389</v>
      </c>
      <c r="G36" s="23" t="str">
        <f t="shared" si="6"/>
        <v>20034</v>
      </c>
      <c r="H36" s="24">
        <v>0.75</v>
      </c>
      <c r="I36" s="24" t="str">
        <f t="shared" si="1"/>
        <v>98</v>
      </c>
      <c r="J36" s="24"/>
      <c r="K36" s="23"/>
      <c r="L36" s="23"/>
      <c r="M36" s="23">
        <v>10067</v>
      </c>
      <c r="N36" s="23">
        <v>3</v>
      </c>
      <c r="O36" s="23">
        <v>10068</v>
      </c>
      <c r="P36" s="23">
        <v>8</v>
      </c>
      <c r="Q36" s="19" t="str">
        <f t="shared" si="0"/>
        <v>&lt;Mission Id="12013" Name="MissionName12013" Background="Home_Backgrond_wonder woods (13)" Model="12013" NimIcon="atom_icon0076" QuestId="20034" dailyGoalPercent="0.75" AwardCoin="98" BGM="" Sound="" WaterDrop=""&gt;
  &lt;TreasureBox BoxId="10067" Height="3" /&gt;
  &lt;TreasureBox BoxId="10068" Height="8" /&gt;
&lt;/Mission&gt;</v>
      </c>
      <c r="R36" s="11" t="s">
        <v>950</v>
      </c>
    </row>
    <row r="37" spans="1:18">
      <c r="A37" s="25"/>
      <c r="B37" s="22" t="str">
        <f t="shared" si="2"/>
        <v>12014</v>
      </c>
      <c r="C37" s="23" t="str">
        <f t="shared" si="3"/>
        <v>MissionName12014</v>
      </c>
      <c r="D37" s="23" t="str">
        <f t="shared" si="4"/>
        <v>Home_Backgrond_wonder woods (14)</v>
      </c>
      <c r="E37" s="22" t="str">
        <f t="shared" si="5"/>
        <v>12014</v>
      </c>
      <c r="F37" s="23" t="s">
        <v>336</v>
      </c>
      <c r="G37" s="23" t="str">
        <f t="shared" si="6"/>
        <v>20035</v>
      </c>
      <c r="H37" s="24">
        <v>0.75</v>
      </c>
      <c r="I37" s="24" t="str">
        <f t="shared" si="1"/>
        <v>100</v>
      </c>
      <c r="J37" s="24"/>
      <c r="K37" s="23"/>
      <c r="L37" s="23"/>
      <c r="M37" s="23">
        <v>10069</v>
      </c>
      <c r="N37" s="23">
        <v>3</v>
      </c>
      <c r="O37" s="23">
        <v>10070</v>
      </c>
      <c r="P37" s="23">
        <v>8</v>
      </c>
      <c r="Q37" s="19" t="str">
        <f t="shared" si="0"/>
        <v>&lt;Mission Id="12014" Name="MissionName12014" Background="Home_Backgrond_wonder woods (14)" Model="12014" NimIcon="atom_icon0077" QuestId="20035" dailyGoalPercent="0.75" AwardCoin="100" BGM="" Sound="" WaterDrop=""&gt;
  &lt;TreasureBox BoxId="10069" Height="3" /&gt;
  &lt;TreasureBox BoxId="10070" Height="8" /&gt;
&lt;/Mission&gt;</v>
      </c>
      <c r="R37" s="11" t="s">
        <v>951</v>
      </c>
    </row>
    <row r="38" spans="1:18">
      <c r="A38" s="25"/>
      <c r="B38" s="22" t="str">
        <f t="shared" si="2"/>
        <v>12015</v>
      </c>
      <c r="C38" s="23" t="str">
        <f t="shared" si="3"/>
        <v>MissionName12015</v>
      </c>
      <c r="D38" s="23" t="str">
        <f t="shared" si="4"/>
        <v>Home_Backgrond_wonder woods (15)</v>
      </c>
      <c r="E38" s="22" t="str">
        <f t="shared" si="5"/>
        <v>12015</v>
      </c>
      <c r="F38" s="23" t="s">
        <v>390</v>
      </c>
      <c r="G38" s="23" t="str">
        <f t="shared" si="6"/>
        <v>20036</v>
      </c>
      <c r="H38" s="24" t="str">
        <f t="shared" si="7"/>
        <v>0.8</v>
      </c>
      <c r="I38" s="24" t="str">
        <f t="shared" si="1"/>
        <v>102</v>
      </c>
      <c r="J38" s="24"/>
      <c r="K38" s="23"/>
      <c r="L38" s="23"/>
      <c r="M38" s="23">
        <v>10071</v>
      </c>
      <c r="N38" s="23">
        <v>3</v>
      </c>
      <c r="O38" s="23">
        <v>10072</v>
      </c>
      <c r="P38" s="23">
        <v>8</v>
      </c>
      <c r="Q38" s="19" t="str">
        <f t="shared" si="0"/>
        <v>&lt;Mission Id="12015" Name="MissionName12015" Background="Home_Backgrond_wonder woods (15)" Model="12015" NimIcon="atom_icon0078" QuestId="20036" dailyGoalPercent="0.8" AwardCoin="102" BGM="" Sound="" WaterDrop=""&gt;
  &lt;TreasureBox BoxId="10071" Height="3" /&gt;
  &lt;TreasureBox BoxId="10072" Height="8" /&gt;
&lt;/Mission&gt;</v>
      </c>
      <c r="R38" s="11" t="s">
        <v>952</v>
      </c>
    </row>
    <row r="39" spans="1:18">
      <c r="A39" s="25"/>
      <c r="B39" s="22" t="str">
        <f t="shared" si="2"/>
        <v>12016</v>
      </c>
      <c r="C39" s="23" t="str">
        <f t="shared" si="3"/>
        <v>MissionName12016</v>
      </c>
      <c r="D39" s="23" t="str">
        <f t="shared" si="4"/>
        <v>Home_Backgrond_wonder woods (16)</v>
      </c>
      <c r="E39" s="22" t="str">
        <f t="shared" si="5"/>
        <v>12016</v>
      </c>
      <c r="F39" s="23" t="s">
        <v>391</v>
      </c>
      <c r="G39" s="23" t="str">
        <f t="shared" si="6"/>
        <v>20037</v>
      </c>
      <c r="H39" s="24">
        <v>0.8</v>
      </c>
      <c r="I39" s="24" t="str">
        <f t="shared" si="1"/>
        <v>104</v>
      </c>
      <c r="J39" s="24"/>
      <c r="K39" s="23"/>
      <c r="L39" s="23"/>
      <c r="M39" s="23">
        <v>10073</v>
      </c>
      <c r="N39" s="23">
        <v>3</v>
      </c>
      <c r="O39" s="23">
        <v>10074</v>
      </c>
      <c r="P39" s="23">
        <v>8</v>
      </c>
      <c r="Q39" s="19" t="str">
        <f t="shared" si="0"/>
        <v>&lt;Mission Id="12016" Name="MissionName12016" Background="Home_Backgrond_wonder woods (16)" Model="12016" NimIcon="atom_icon0079" QuestId="20037" dailyGoalPercent="0.8" AwardCoin="104" BGM="" Sound="" WaterDrop=""&gt;
  &lt;TreasureBox BoxId="10073" Height="3" /&gt;
  &lt;TreasureBox BoxId="10074" Height="8" /&gt;
&lt;/Mission&gt;</v>
      </c>
      <c r="R39" s="11" t="s">
        <v>953</v>
      </c>
    </row>
    <row r="40" spans="1:18">
      <c r="A40" s="25"/>
      <c r="B40" s="22" t="str">
        <f t="shared" si="2"/>
        <v>12017</v>
      </c>
      <c r="C40" s="23" t="str">
        <f t="shared" si="3"/>
        <v>MissionName12017</v>
      </c>
      <c r="D40" s="23" t="str">
        <f t="shared" si="4"/>
        <v>Home_Backgrond_wonder woods (17)</v>
      </c>
      <c r="E40" s="22" t="str">
        <f t="shared" si="5"/>
        <v>12017</v>
      </c>
      <c r="F40" s="23" t="s">
        <v>392</v>
      </c>
      <c r="G40" s="23" t="str">
        <f t="shared" si="6"/>
        <v>20038</v>
      </c>
      <c r="H40" s="24">
        <v>0.8</v>
      </c>
      <c r="I40" s="24" t="str">
        <f t="shared" si="1"/>
        <v>106</v>
      </c>
      <c r="J40" s="24"/>
      <c r="K40" s="23"/>
      <c r="L40" s="23"/>
      <c r="M40" s="23">
        <v>10075</v>
      </c>
      <c r="N40" s="23">
        <v>3</v>
      </c>
      <c r="O40" s="23">
        <v>10076</v>
      </c>
      <c r="P40" s="23">
        <v>8</v>
      </c>
      <c r="Q40" s="19" t="str">
        <f t="shared" si="0"/>
        <v>&lt;Mission Id="12017" Name="MissionName12017" Background="Home_Backgrond_wonder woods (17)" Model="12017" NimIcon="atom_icon0080" QuestId="20038" dailyGoalPercent="0.8" AwardCoin="106" BGM="" Sound="" WaterDrop=""&gt;
  &lt;TreasureBox BoxId="10075" Height="3" /&gt;
  &lt;TreasureBox BoxId="10076" Height="8" /&gt;
&lt;/Mission&gt;</v>
      </c>
      <c r="R40" s="11" t="s">
        <v>954</v>
      </c>
    </row>
    <row r="41" spans="1:18">
      <c r="A41" s="25"/>
      <c r="B41" s="22" t="str">
        <f t="shared" si="2"/>
        <v>12018</v>
      </c>
      <c r="C41" s="23" t="str">
        <f t="shared" si="3"/>
        <v>MissionName12018</v>
      </c>
      <c r="D41" s="23" t="str">
        <f t="shared" si="4"/>
        <v>Home_Backgrond_wonder woods (18)</v>
      </c>
      <c r="E41" s="22" t="str">
        <f t="shared" si="5"/>
        <v>12018</v>
      </c>
      <c r="F41" s="23" t="s">
        <v>393</v>
      </c>
      <c r="G41" s="23" t="str">
        <f t="shared" si="6"/>
        <v>20039</v>
      </c>
      <c r="H41" s="24">
        <v>0.85</v>
      </c>
      <c r="I41" s="24" t="str">
        <f t="shared" si="1"/>
        <v>108</v>
      </c>
      <c r="J41" s="24"/>
      <c r="K41" s="23"/>
      <c r="L41" s="23"/>
      <c r="M41" s="23">
        <v>10077</v>
      </c>
      <c r="N41" s="23">
        <v>3</v>
      </c>
      <c r="O41" s="23">
        <v>10078</v>
      </c>
      <c r="P41" s="23">
        <v>8</v>
      </c>
      <c r="Q41" s="19" t="str">
        <f t="shared" si="0"/>
        <v>&lt;Mission Id="12018" Name="MissionName12018" Background="Home_Backgrond_wonder woods (18)" Model="12018" NimIcon="atom_icon0081" QuestId="20039" dailyGoalPercent="0.85" AwardCoin="108" BGM="" Sound="" WaterDrop=""&gt;
  &lt;TreasureBox BoxId="10077" Height="3" /&gt;
  &lt;TreasureBox BoxId="10078" Height="8" /&gt;
&lt;/Mission&gt;</v>
      </c>
      <c r="R41" s="11" t="s">
        <v>955</v>
      </c>
    </row>
    <row r="42" spans="1:18">
      <c r="A42" s="25"/>
      <c r="B42" s="22" t="str">
        <f t="shared" si="2"/>
        <v>12019</v>
      </c>
      <c r="C42" s="23" t="str">
        <f t="shared" si="3"/>
        <v>MissionName12019</v>
      </c>
      <c r="D42" s="23" t="str">
        <f t="shared" si="4"/>
        <v>Home_Backgrond_wonder woods (19)</v>
      </c>
      <c r="E42" s="22" t="str">
        <f t="shared" si="5"/>
        <v>12019</v>
      </c>
      <c r="F42" s="23" t="s">
        <v>394</v>
      </c>
      <c r="G42" s="23" t="str">
        <f t="shared" si="6"/>
        <v>20040</v>
      </c>
      <c r="H42" s="24">
        <v>0.85</v>
      </c>
      <c r="I42" s="24" t="str">
        <f t="shared" si="1"/>
        <v>110</v>
      </c>
      <c r="J42" s="24"/>
      <c r="K42" s="23"/>
      <c r="L42" s="23"/>
      <c r="M42" s="23">
        <v>10079</v>
      </c>
      <c r="N42" s="23">
        <v>3</v>
      </c>
      <c r="O42" s="23">
        <v>10080</v>
      </c>
      <c r="P42" s="23">
        <v>8</v>
      </c>
      <c r="Q42" s="19" t="str">
        <f t="shared" si="0"/>
        <v>&lt;Mission Id="12019" Name="MissionName12019" Background="Home_Backgrond_wonder woods (19)" Model="12019" NimIcon="atom_icon0082" QuestId="20040" dailyGoalPercent="0.85" AwardCoin="110" BGM="" Sound="" WaterDrop=""&gt;
  &lt;TreasureBox BoxId="10079" Height="3" /&gt;
  &lt;TreasureBox BoxId="10080" Height="8" /&gt;
&lt;/Mission&gt;</v>
      </c>
      <c r="R42" s="11" t="s">
        <v>956</v>
      </c>
    </row>
    <row r="43" spans="1:18">
      <c r="A43" s="25"/>
      <c r="B43" s="22" t="str">
        <f t="shared" si="2"/>
        <v>12020</v>
      </c>
      <c r="C43" s="23" t="str">
        <f t="shared" si="3"/>
        <v>MissionName12020</v>
      </c>
      <c r="D43" s="23" t="str">
        <f t="shared" si="4"/>
        <v>Home_Backgrond_wonder woods (20)</v>
      </c>
      <c r="E43" s="22" t="str">
        <f t="shared" si="5"/>
        <v>12020</v>
      </c>
      <c r="F43" s="23" t="s">
        <v>395</v>
      </c>
      <c r="G43" s="23" t="str">
        <f t="shared" si="6"/>
        <v>20041</v>
      </c>
      <c r="H43" s="24">
        <v>0.85</v>
      </c>
      <c r="I43" s="24" t="str">
        <f t="shared" si="1"/>
        <v>112</v>
      </c>
      <c r="J43" s="24"/>
      <c r="K43" s="23"/>
      <c r="L43" s="23"/>
      <c r="M43" s="23">
        <v>10081</v>
      </c>
      <c r="N43" s="23">
        <v>3</v>
      </c>
      <c r="O43" s="23">
        <v>10082</v>
      </c>
      <c r="P43" s="23">
        <v>8</v>
      </c>
      <c r="Q43" s="19" t="str">
        <f t="shared" si="0"/>
        <v>&lt;Mission Id="12020" Name="MissionName12020" Background="Home_Backgrond_wonder woods (20)" Model="12020" NimIcon="atom_icon0083" QuestId="20041" dailyGoalPercent="0.85" AwardCoin="112" BGM="" Sound="" WaterDrop=""&gt;
  &lt;TreasureBox BoxId="10081" Height="3" /&gt;
  &lt;TreasureBox BoxId="10082" Height="8" /&gt;
&lt;/Mission&gt;</v>
      </c>
      <c r="R43" s="11" t="s">
        <v>957</v>
      </c>
    </row>
    <row r="44" spans="1:18">
      <c r="A44" s="25"/>
      <c r="B44" s="22" t="str">
        <f t="shared" si="2"/>
        <v>12021</v>
      </c>
      <c r="C44" s="23" t="str">
        <f t="shared" si="3"/>
        <v>MissionName12021</v>
      </c>
      <c r="D44" s="23" t="str">
        <f t="shared" si="4"/>
        <v>Home_Backgrond_wonder woods (21)</v>
      </c>
      <c r="E44" s="22" t="str">
        <f t="shared" si="5"/>
        <v>12021</v>
      </c>
      <c r="F44" s="23" t="s">
        <v>396</v>
      </c>
      <c r="G44" s="23" t="str">
        <f t="shared" si="6"/>
        <v>20042</v>
      </c>
      <c r="H44" s="24">
        <v>0.9</v>
      </c>
      <c r="I44" s="24" t="str">
        <f t="shared" si="1"/>
        <v>114</v>
      </c>
      <c r="J44" s="24"/>
      <c r="K44" s="23"/>
      <c r="L44" s="23"/>
      <c r="M44" s="23">
        <v>10083</v>
      </c>
      <c r="N44" s="23">
        <v>3</v>
      </c>
      <c r="O44" s="23">
        <v>10084</v>
      </c>
      <c r="P44" s="23">
        <v>8</v>
      </c>
      <c r="Q44" s="19" t="str">
        <f t="shared" si="0"/>
        <v>&lt;Mission Id="12021" Name="MissionName12021" Background="Home_Backgrond_wonder woods (21)" Model="12021" NimIcon="atom_icon0084" QuestId="20042" dailyGoalPercent="0.9" AwardCoin="114" BGM="" Sound="" WaterDrop=""&gt;
  &lt;TreasureBox BoxId="10083" Height="3" /&gt;
  &lt;TreasureBox BoxId="10084" Height="8" /&gt;
&lt;/Mission&gt;</v>
      </c>
      <c r="R44" s="11" t="s">
        <v>958</v>
      </c>
    </row>
    <row r="45" spans="1:18">
      <c r="A45" s="26"/>
      <c r="B45" s="22" t="str">
        <f t="shared" si="2"/>
        <v>13001</v>
      </c>
      <c r="C45" s="23" t="str">
        <f t="shared" si="3"/>
        <v>MissionName13001</v>
      </c>
      <c r="D45" s="23" t="str">
        <f t="shared" si="4"/>
        <v>Home_Backgrond_desert daze (1)</v>
      </c>
      <c r="E45" s="22" t="str">
        <f t="shared" si="5"/>
        <v>13001</v>
      </c>
      <c r="F45" s="23" t="s">
        <v>1003</v>
      </c>
      <c r="G45" s="23" t="str">
        <f t="shared" si="6"/>
        <v>20043</v>
      </c>
      <c r="H45" s="24">
        <v>0.9</v>
      </c>
      <c r="I45" s="24" t="str">
        <f t="shared" si="1"/>
        <v>116</v>
      </c>
      <c r="J45" s="24"/>
      <c r="K45" s="23"/>
      <c r="L45" s="23"/>
      <c r="M45" s="23">
        <v>10085</v>
      </c>
      <c r="N45" s="23">
        <v>3</v>
      </c>
      <c r="O45" s="23">
        <v>10086</v>
      </c>
      <c r="P45" s="23">
        <v>8</v>
      </c>
      <c r="Q45" s="19" t="str">
        <f t="shared" si="0"/>
        <v>&lt;Mission Id="13001" Name="MissionName13001" Background="Home_Backgrond_desert daze (1)" Model="13001" NimIcon="atom_icon0106" QuestId="20043" dailyGoalPercent="0.9" AwardCoin="116" BGM="" Sound="" WaterDrop=""&gt;
  &lt;TreasureBox BoxId="10085" Height="3" /&gt;
  &lt;TreasureBox BoxId="10086" Height="8" /&gt;
&lt;/Mission&gt;</v>
      </c>
      <c r="R45" s="11" t="s">
        <v>959</v>
      </c>
    </row>
    <row r="46" spans="1:18">
      <c r="A46" s="26"/>
      <c r="B46" s="22" t="str">
        <f t="shared" si="2"/>
        <v>13002</v>
      </c>
      <c r="C46" s="23" t="str">
        <f t="shared" si="3"/>
        <v>MissionName13002</v>
      </c>
      <c r="D46" s="23" t="str">
        <f t="shared" si="4"/>
        <v>Home_Backgrond_desert daze (2)</v>
      </c>
      <c r="E46" s="22" t="str">
        <f t="shared" si="5"/>
        <v>13002</v>
      </c>
      <c r="F46" s="23" t="s">
        <v>397</v>
      </c>
      <c r="G46" s="23" t="str">
        <f t="shared" si="6"/>
        <v>20044</v>
      </c>
      <c r="H46" s="24">
        <v>0.9</v>
      </c>
      <c r="I46" s="24" t="str">
        <f t="shared" si="1"/>
        <v>118</v>
      </c>
      <c r="J46" s="24"/>
      <c r="K46" s="23"/>
      <c r="L46" s="23"/>
      <c r="M46" s="23">
        <v>10087</v>
      </c>
      <c r="N46" s="23">
        <v>3</v>
      </c>
      <c r="O46" s="23">
        <v>10088</v>
      </c>
      <c r="P46" s="23">
        <v>8</v>
      </c>
      <c r="Q46" s="19" t="str">
        <f t="shared" si="0"/>
        <v>&lt;Mission Id="13002" Name="MissionName13002" Background="Home_Backgrond_desert daze (2)" Model="13002" NimIcon="atom_icon0107" QuestId="20044" dailyGoalPercent="0.9" AwardCoin="118" BGM="" Sound="" WaterDrop=""&gt;
  &lt;TreasureBox BoxId="10087" Height="3" /&gt;
  &lt;TreasureBox BoxId="10088" Height="8" /&gt;
&lt;/Mission&gt;</v>
      </c>
      <c r="R46" s="11" t="s">
        <v>960</v>
      </c>
    </row>
    <row r="47" spans="1:18">
      <c r="A47" s="26"/>
      <c r="B47" s="22" t="str">
        <f t="shared" si="2"/>
        <v>13003</v>
      </c>
      <c r="C47" s="23" t="str">
        <f t="shared" si="3"/>
        <v>MissionName13003</v>
      </c>
      <c r="D47" s="23" t="str">
        <f t="shared" si="4"/>
        <v>Home_Backgrond_desert daze (3)</v>
      </c>
      <c r="E47" s="22" t="str">
        <f t="shared" si="5"/>
        <v>13003</v>
      </c>
      <c r="F47" s="23" t="s">
        <v>399</v>
      </c>
      <c r="G47" s="23" t="str">
        <f t="shared" si="6"/>
        <v>20045</v>
      </c>
      <c r="H47" s="24">
        <v>0.95</v>
      </c>
      <c r="I47" s="24" t="str">
        <f t="shared" si="1"/>
        <v>120</v>
      </c>
      <c r="J47" s="24"/>
      <c r="K47" s="23"/>
      <c r="L47" s="23"/>
      <c r="M47" s="23">
        <v>10089</v>
      </c>
      <c r="N47" s="23">
        <v>3</v>
      </c>
      <c r="O47" s="23">
        <v>10090</v>
      </c>
      <c r="P47" s="23">
        <v>8</v>
      </c>
      <c r="Q47" s="19" t="str">
        <f t="shared" si="0"/>
        <v>&lt;Mission Id="13003" Name="MissionName13003" Background="Home_Backgrond_desert daze (3)" Model="13003" NimIcon="atom_icon0108" QuestId="20045" dailyGoalPercent="0.95" AwardCoin="120" BGM="" Sound="" WaterDrop=""&gt;
  &lt;TreasureBox BoxId="10089" Height="3" /&gt;
  &lt;TreasureBox BoxId="10090" Height="8" /&gt;
&lt;/Mission&gt;</v>
      </c>
      <c r="R47" s="11" t="s">
        <v>961</v>
      </c>
    </row>
    <row r="48" spans="1:18">
      <c r="A48" s="26"/>
      <c r="B48" s="22" t="str">
        <f t="shared" si="2"/>
        <v>13004</v>
      </c>
      <c r="C48" s="23" t="str">
        <f t="shared" si="3"/>
        <v>MissionName13004</v>
      </c>
      <c r="D48" s="23" t="str">
        <f t="shared" si="4"/>
        <v>Home_Backgrond_desert daze (4)</v>
      </c>
      <c r="E48" s="22" t="str">
        <f t="shared" si="5"/>
        <v>13004</v>
      </c>
      <c r="F48" s="23" t="s">
        <v>401</v>
      </c>
      <c r="G48" s="23" t="str">
        <f t="shared" si="6"/>
        <v>20046</v>
      </c>
      <c r="H48" s="24">
        <v>0.95</v>
      </c>
      <c r="I48" s="24" t="str">
        <f t="shared" si="1"/>
        <v>122</v>
      </c>
      <c r="J48" s="24"/>
      <c r="K48" s="23"/>
      <c r="L48" s="23"/>
      <c r="M48" s="23">
        <v>10091</v>
      </c>
      <c r="N48" s="23">
        <v>3</v>
      </c>
      <c r="O48" s="23">
        <v>10092</v>
      </c>
      <c r="P48" s="23">
        <v>8</v>
      </c>
      <c r="Q48" s="19" t="str">
        <f t="shared" si="0"/>
        <v>&lt;Mission Id="13004" Name="MissionName13004" Background="Home_Backgrond_desert daze (4)" Model="13004" NimIcon="atom_icon0109" QuestId="20046" dailyGoalPercent="0.95" AwardCoin="122" BGM="" Sound="" WaterDrop=""&gt;
  &lt;TreasureBox BoxId="10091" Height="3" /&gt;
  &lt;TreasureBox BoxId="10092" Height="8" /&gt;
&lt;/Mission&gt;</v>
      </c>
      <c r="R48" s="11" t="s">
        <v>962</v>
      </c>
    </row>
    <row r="49" spans="1:18">
      <c r="A49" s="26"/>
      <c r="B49" s="22" t="str">
        <f t="shared" si="2"/>
        <v>13005</v>
      </c>
      <c r="C49" s="23" t="str">
        <f t="shared" si="3"/>
        <v>MissionName13005</v>
      </c>
      <c r="D49" s="23" t="str">
        <f t="shared" si="4"/>
        <v>Home_Backgrond_desert daze (5)</v>
      </c>
      <c r="E49" s="22" t="str">
        <f t="shared" si="5"/>
        <v>13005</v>
      </c>
      <c r="F49" s="23" t="s">
        <v>403</v>
      </c>
      <c r="G49" s="23" t="str">
        <f t="shared" si="6"/>
        <v>20047</v>
      </c>
      <c r="H49" s="24">
        <v>0.95</v>
      </c>
      <c r="I49" s="24" t="str">
        <f t="shared" si="1"/>
        <v>124</v>
      </c>
      <c r="J49" s="24"/>
      <c r="K49" s="23"/>
      <c r="L49" s="23"/>
      <c r="M49" s="23">
        <v>10093</v>
      </c>
      <c r="N49" s="23">
        <v>3</v>
      </c>
      <c r="O49" s="23">
        <v>10094</v>
      </c>
      <c r="P49" s="23">
        <v>8</v>
      </c>
      <c r="Q49" s="19" t="str">
        <f t="shared" si="0"/>
        <v>&lt;Mission Id="13005" Name="MissionName13005" Background="Home_Backgrond_desert daze (5)" Model="13005" NimIcon="atom_icon0110" QuestId="20047" dailyGoalPercent="0.95" AwardCoin="124" BGM="" Sound="" WaterDrop=""&gt;
  &lt;TreasureBox BoxId="10093" Height="3" /&gt;
  &lt;TreasureBox BoxId="10094" Height="8" /&gt;
&lt;/Mission&gt;</v>
      </c>
      <c r="R49" s="11" t="s">
        <v>963</v>
      </c>
    </row>
    <row r="50" spans="1:18">
      <c r="A50" s="26"/>
      <c r="B50" s="22" t="str">
        <f t="shared" si="2"/>
        <v>13006</v>
      </c>
      <c r="C50" s="23" t="str">
        <f t="shared" si="3"/>
        <v>MissionName13006</v>
      </c>
      <c r="D50" s="23" t="str">
        <f t="shared" si="4"/>
        <v>Home_Backgrond_desert daze (6)</v>
      </c>
      <c r="E50" s="22" t="str">
        <f t="shared" si="5"/>
        <v>13006</v>
      </c>
      <c r="F50" s="23" t="s">
        <v>405</v>
      </c>
      <c r="G50" s="23" t="str">
        <f t="shared" si="6"/>
        <v>20048</v>
      </c>
      <c r="H50" s="24" t="str">
        <f t="shared" si="7"/>
        <v>1</v>
      </c>
      <c r="I50" s="24" t="str">
        <f t="shared" si="1"/>
        <v>126</v>
      </c>
      <c r="J50" s="24"/>
      <c r="K50" s="23"/>
      <c r="L50" s="23"/>
      <c r="M50" s="23">
        <v>10095</v>
      </c>
      <c r="N50" s="23">
        <v>3</v>
      </c>
      <c r="O50" s="23">
        <v>10096</v>
      </c>
      <c r="P50" s="23">
        <v>8</v>
      </c>
      <c r="Q50" s="19" t="str">
        <f t="shared" si="0"/>
        <v>&lt;Mission Id="13006" Name="MissionName13006" Background="Home_Backgrond_desert daze (6)" Model="13006" NimIcon="atom_icon0111" QuestId="20048" dailyGoalPercent="1" AwardCoin="126" BGM="" Sound="" WaterDrop=""&gt;
  &lt;TreasureBox BoxId="10095" Height="3" /&gt;
  &lt;TreasureBox BoxId="10096" Height="8" /&gt;
&lt;/Mission&gt;</v>
      </c>
      <c r="R50" s="11" t="s">
        <v>964</v>
      </c>
    </row>
    <row r="51" spans="1:18">
      <c r="A51" s="26"/>
      <c r="B51" s="22" t="str">
        <f t="shared" si="2"/>
        <v>13007</v>
      </c>
      <c r="C51" s="23" t="str">
        <f t="shared" si="3"/>
        <v>MissionName13007</v>
      </c>
      <c r="D51" s="23" t="str">
        <f t="shared" si="4"/>
        <v>Home_Backgrond_desert daze (7)</v>
      </c>
      <c r="E51" s="22" t="str">
        <f t="shared" si="5"/>
        <v>13007</v>
      </c>
      <c r="F51" s="23" t="s">
        <v>407</v>
      </c>
      <c r="G51" s="23" t="str">
        <f t="shared" si="6"/>
        <v>20049</v>
      </c>
      <c r="H51" s="24" t="str">
        <f t="shared" si="7"/>
        <v>1</v>
      </c>
      <c r="I51" s="24" t="str">
        <f t="shared" si="1"/>
        <v>128</v>
      </c>
      <c r="J51" s="24"/>
      <c r="K51" s="23"/>
      <c r="L51" s="23"/>
      <c r="M51" s="23">
        <v>10097</v>
      </c>
      <c r="N51" s="23">
        <v>3</v>
      </c>
      <c r="O51" s="23">
        <v>10098</v>
      </c>
      <c r="P51" s="23">
        <v>8</v>
      </c>
      <c r="Q51" s="19" t="str">
        <f t="shared" si="0"/>
        <v>&lt;Mission Id="13007" Name="MissionName13007" Background="Home_Backgrond_desert daze (7)" Model="13007" NimIcon="atom_icon0112" QuestId="20049" dailyGoalPercent="1" AwardCoin="128" BGM="" Sound="" WaterDrop=""&gt;
  &lt;TreasureBox BoxId="10097" Height="3" /&gt;
  &lt;TreasureBox BoxId="10098" Height="8" /&gt;
&lt;/Mission&gt;</v>
      </c>
      <c r="R51" s="11" t="s">
        <v>965</v>
      </c>
    </row>
    <row r="52" spans="1:18">
      <c r="A52" s="26"/>
      <c r="B52" s="22" t="str">
        <f t="shared" si="2"/>
        <v>13008</v>
      </c>
      <c r="C52" s="23" t="str">
        <f t="shared" si="3"/>
        <v>MissionName13008</v>
      </c>
      <c r="D52" s="23" t="str">
        <f t="shared" si="4"/>
        <v>Home_Backgrond_desert daze (8)</v>
      </c>
      <c r="E52" s="22" t="str">
        <f t="shared" si="5"/>
        <v>13008</v>
      </c>
      <c r="F52" s="23" t="s">
        <v>409</v>
      </c>
      <c r="G52" s="23" t="str">
        <f t="shared" si="6"/>
        <v>20050</v>
      </c>
      <c r="H52" s="24" t="str">
        <f t="shared" si="7"/>
        <v>1</v>
      </c>
      <c r="I52" s="24" t="str">
        <f t="shared" si="1"/>
        <v>130</v>
      </c>
      <c r="J52" s="24"/>
      <c r="K52" s="23"/>
      <c r="L52" s="23"/>
      <c r="M52" s="23">
        <v>10099</v>
      </c>
      <c r="N52" s="23">
        <v>3</v>
      </c>
      <c r="O52" s="23">
        <v>10100</v>
      </c>
      <c r="P52" s="23">
        <v>8</v>
      </c>
      <c r="Q52" s="19" t="str">
        <f t="shared" si="0"/>
        <v>&lt;Mission Id="13008" Name="MissionName13008" Background="Home_Backgrond_desert daze (8)" Model="13008" NimIcon="atom_icon0113" QuestId="20050" dailyGoalPercent="1" AwardCoin="130" BGM="" Sound="" WaterDrop=""&gt;
  &lt;TreasureBox BoxId="10099" Height="3" /&gt;
  &lt;TreasureBox BoxId="10100" Height="8" /&gt;
&lt;/Mission&gt;</v>
      </c>
      <c r="R52" s="11" t="s">
        <v>966</v>
      </c>
    </row>
    <row r="53" spans="1:18">
      <c r="A53" s="26"/>
      <c r="B53" s="22" t="str">
        <f t="shared" si="2"/>
        <v>13009</v>
      </c>
      <c r="C53" s="23" t="str">
        <f t="shared" si="3"/>
        <v>MissionName13009</v>
      </c>
      <c r="D53" s="23" t="str">
        <f t="shared" si="4"/>
        <v>Home_Backgrond_desert daze (9)</v>
      </c>
      <c r="E53" s="22" t="str">
        <f t="shared" si="5"/>
        <v>13009</v>
      </c>
      <c r="F53" s="23" t="s">
        <v>411</v>
      </c>
      <c r="G53" s="23" t="str">
        <f t="shared" si="6"/>
        <v>20051</v>
      </c>
      <c r="H53" s="24">
        <v>1.05</v>
      </c>
      <c r="I53" s="24" t="str">
        <f t="shared" si="1"/>
        <v>132</v>
      </c>
      <c r="J53" s="24"/>
      <c r="K53" s="23"/>
      <c r="L53" s="23"/>
      <c r="M53" s="23">
        <v>10101</v>
      </c>
      <c r="N53" s="23">
        <v>3</v>
      </c>
      <c r="O53" s="23">
        <v>10102</v>
      </c>
      <c r="P53" s="23">
        <v>8</v>
      </c>
      <c r="Q53" s="19" t="str">
        <f t="shared" si="0"/>
        <v>&lt;Mission Id="13009" Name="MissionName13009" Background="Home_Backgrond_desert daze (9)" Model="13009" NimIcon="atom_icon0114" QuestId="20051" dailyGoalPercent="1.05" AwardCoin="132" BGM="" Sound="" WaterDrop=""&gt;
  &lt;TreasureBox BoxId="10101" Height="3" /&gt;
  &lt;TreasureBox BoxId="10102" Height="8" /&gt;
&lt;/Mission&gt;</v>
      </c>
      <c r="R53" s="11" t="s">
        <v>967</v>
      </c>
    </row>
    <row r="54" spans="1:18">
      <c r="A54" s="26"/>
      <c r="B54" s="22" t="str">
        <f t="shared" si="2"/>
        <v>13010</v>
      </c>
      <c r="C54" s="23" t="str">
        <f t="shared" si="3"/>
        <v>MissionName13010</v>
      </c>
      <c r="D54" s="23" t="str">
        <f t="shared" si="4"/>
        <v>Home_Backgrond_desert daze (10)</v>
      </c>
      <c r="E54" s="22" t="str">
        <f t="shared" si="5"/>
        <v>13010</v>
      </c>
      <c r="F54" s="23" t="s">
        <v>413</v>
      </c>
      <c r="G54" s="23" t="str">
        <f t="shared" si="6"/>
        <v>20052</v>
      </c>
      <c r="H54" s="24">
        <v>1.05</v>
      </c>
      <c r="I54" s="24" t="str">
        <f t="shared" si="1"/>
        <v>134</v>
      </c>
      <c r="J54" s="24"/>
      <c r="K54" s="23"/>
      <c r="L54" s="23"/>
      <c r="M54" s="23">
        <v>10103</v>
      </c>
      <c r="N54" s="23">
        <v>3</v>
      </c>
      <c r="O54" s="23">
        <v>10104</v>
      </c>
      <c r="P54" s="23">
        <v>8</v>
      </c>
      <c r="Q54" s="19" t="str">
        <f t="shared" si="0"/>
        <v>&lt;Mission Id="13010" Name="MissionName13010" Background="Home_Backgrond_desert daze (10)" Model="13010" NimIcon="atom_icon0115" QuestId="20052" dailyGoalPercent="1.05" AwardCoin="134" BGM="" Sound="" WaterDrop=""&gt;
  &lt;TreasureBox BoxId="10103" Height="3" /&gt;
  &lt;TreasureBox BoxId="10104" Height="8" /&gt;
&lt;/Mission&gt;</v>
      </c>
      <c r="R54" s="11" t="s">
        <v>968</v>
      </c>
    </row>
    <row r="55" spans="1:18">
      <c r="A55" s="26"/>
      <c r="B55" s="22" t="str">
        <f t="shared" si="2"/>
        <v>13011</v>
      </c>
      <c r="C55" s="23" t="str">
        <f t="shared" si="3"/>
        <v>MissionName13011</v>
      </c>
      <c r="D55" s="23" t="str">
        <f t="shared" si="4"/>
        <v>Home_Backgrond_desert daze (11)</v>
      </c>
      <c r="E55" s="22" t="str">
        <f t="shared" si="5"/>
        <v>13011</v>
      </c>
      <c r="F55" s="23" t="s">
        <v>415</v>
      </c>
      <c r="G55" s="23" t="str">
        <f t="shared" si="6"/>
        <v>20053</v>
      </c>
      <c r="H55" s="24">
        <v>1.05</v>
      </c>
      <c r="I55" s="24" t="str">
        <f t="shared" si="1"/>
        <v>136</v>
      </c>
      <c r="J55" s="24"/>
      <c r="K55" s="23"/>
      <c r="L55" s="23"/>
      <c r="M55" s="23">
        <v>10105</v>
      </c>
      <c r="N55" s="23">
        <v>3</v>
      </c>
      <c r="O55" s="23">
        <v>10106</v>
      </c>
      <c r="P55" s="23">
        <v>8</v>
      </c>
      <c r="Q55" s="19" t="str">
        <f t="shared" si="0"/>
        <v>&lt;Mission Id="13011" Name="MissionName13011" Background="Home_Backgrond_desert daze (11)" Model="13011" NimIcon="atom_icon0116" QuestId="20053" dailyGoalPercent="1.05" AwardCoin="136" BGM="" Sound="" WaterDrop=""&gt;
  &lt;TreasureBox BoxId="10105" Height="3" /&gt;
  &lt;TreasureBox BoxId="10106" Height="8" /&gt;
&lt;/Mission&gt;</v>
      </c>
      <c r="R55" s="11" t="s">
        <v>969</v>
      </c>
    </row>
    <row r="56" spans="1:18">
      <c r="A56" s="26"/>
      <c r="B56" s="22" t="str">
        <f t="shared" si="2"/>
        <v>13012</v>
      </c>
      <c r="C56" s="23" t="str">
        <f t="shared" si="3"/>
        <v>MissionName13012</v>
      </c>
      <c r="D56" s="23" t="str">
        <f t="shared" si="4"/>
        <v>Home_Backgrond_desert daze (12)</v>
      </c>
      <c r="E56" s="22" t="str">
        <f t="shared" si="5"/>
        <v>13012</v>
      </c>
      <c r="F56" s="23" t="s">
        <v>417</v>
      </c>
      <c r="G56" s="23" t="str">
        <f t="shared" si="6"/>
        <v>20054</v>
      </c>
      <c r="H56" s="24">
        <v>1.1000000000000001</v>
      </c>
      <c r="I56" s="24" t="str">
        <f t="shared" si="1"/>
        <v>138</v>
      </c>
      <c r="J56" s="24"/>
      <c r="K56" s="23"/>
      <c r="L56" s="23"/>
      <c r="M56" s="23">
        <v>10107</v>
      </c>
      <c r="N56" s="23">
        <v>3</v>
      </c>
      <c r="O56" s="23">
        <v>10108</v>
      </c>
      <c r="P56" s="23">
        <v>8</v>
      </c>
      <c r="Q56" s="19" t="str">
        <f t="shared" si="0"/>
        <v>&lt;Mission Id="13012" Name="MissionName13012" Background="Home_Backgrond_desert daze (12)" Model="13012" NimIcon="atom_icon0117" QuestId="20054" dailyGoalPercent="1.1" AwardCoin="138" BGM="" Sound="" WaterDrop=""&gt;
  &lt;TreasureBox BoxId="10107" Height="3" /&gt;
  &lt;TreasureBox BoxId="10108" Height="8" /&gt;
&lt;/Mission&gt;</v>
      </c>
      <c r="R56" s="11" t="s">
        <v>970</v>
      </c>
    </row>
    <row r="57" spans="1:18">
      <c r="A57" s="26"/>
      <c r="B57" s="22" t="str">
        <f t="shared" si="2"/>
        <v>13013</v>
      </c>
      <c r="C57" s="23" t="str">
        <f t="shared" si="3"/>
        <v>MissionName13013</v>
      </c>
      <c r="D57" s="23" t="str">
        <f t="shared" si="4"/>
        <v>Home_Backgrond_desert daze (13)</v>
      </c>
      <c r="E57" s="22" t="str">
        <f t="shared" si="5"/>
        <v>13013</v>
      </c>
      <c r="F57" s="23" t="s">
        <v>418</v>
      </c>
      <c r="G57" s="23" t="str">
        <f t="shared" si="6"/>
        <v>20055</v>
      </c>
      <c r="H57" s="24">
        <v>1.1000000000000001</v>
      </c>
      <c r="I57" s="24" t="str">
        <f t="shared" si="1"/>
        <v>140</v>
      </c>
      <c r="J57" s="24"/>
      <c r="K57" s="23"/>
      <c r="L57" s="23"/>
      <c r="M57" s="23">
        <v>10109</v>
      </c>
      <c r="N57" s="23">
        <v>3</v>
      </c>
      <c r="O57" s="23">
        <v>10110</v>
      </c>
      <c r="P57" s="23">
        <v>8</v>
      </c>
      <c r="Q57" s="19" t="str">
        <f t="shared" si="0"/>
        <v>&lt;Mission Id="13013" Name="MissionName13013" Background="Home_Backgrond_desert daze (13)" Model="13013" NimIcon="atom_icon0118" QuestId="20055" dailyGoalPercent="1.1" AwardCoin="140" BGM="" Sound="" WaterDrop=""&gt;
  &lt;TreasureBox BoxId="10109" Height="3" /&gt;
  &lt;TreasureBox BoxId="10110" Height="8" /&gt;
&lt;/Mission&gt;</v>
      </c>
      <c r="R57" s="11" t="s">
        <v>971</v>
      </c>
    </row>
    <row r="58" spans="1:18">
      <c r="A58" s="26"/>
      <c r="B58" s="22" t="str">
        <f t="shared" si="2"/>
        <v>13014</v>
      </c>
      <c r="C58" s="23" t="str">
        <f t="shared" si="3"/>
        <v>MissionName13014</v>
      </c>
      <c r="D58" s="23" t="str">
        <f t="shared" si="4"/>
        <v>Home_Backgrond_desert daze (14)</v>
      </c>
      <c r="E58" s="22" t="str">
        <f t="shared" si="5"/>
        <v>13014</v>
      </c>
      <c r="F58" s="23" t="s">
        <v>420</v>
      </c>
      <c r="G58" s="23" t="str">
        <f t="shared" si="6"/>
        <v>20056</v>
      </c>
      <c r="H58" s="24">
        <v>1.1000000000000001</v>
      </c>
      <c r="I58" s="24" t="str">
        <f t="shared" si="1"/>
        <v>142</v>
      </c>
      <c r="J58" s="24"/>
      <c r="K58" s="23"/>
      <c r="L58" s="23"/>
      <c r="M58" s="23">
        <v>10111</v>
      </c>
      <c r="N58" s="23">
        <v>3</v>
      </c>
      <c r="O58" s="23">
        <v>10112</v>
      </c>
      <c r="P58" s="23">
        <v>8</v>
      </c>
      <c r="Q58" s="19" t="str">
        <f t="shared" si="0"/>
        <v>&lt;Mission Id="13014" Name="MissionName13014" Background="Home_Backgrond_desert daze (14)" Model="13014" NimIcon="atom_icon0119" QuestId="20056" dailyGoalPercent="1.1" AwardCoin="142" BGM="" Sound="" WaterDrop=""&gt;
  &lt;TreasureBox BoxId="10111" Height="3" /&gt;
  &lt;TreasureBox BoxId="10112" Height="8" /&gt;
&lt;/Mission&gt;</v>
      </c>
      <c r="R58" s="11" t="s">
        <v>972</v>
      </c>
    </row>
    <row r="59" spans="1:18">
      <c r="A59" s="26"/>
      <c r="B59" s="22" t="str">
        <f t="shared" si="2"/>
        <v>13015</v>
      </c>
      <c r="C59" s="23" t="str">
        <f t="shared" si="3"/>
        <v>MissionName13015</v>
      </c>
      <c r="D59" s="23" t="str">
        <f t="shared" si="4"/>
        <v>Home_Backgrond_desert daze (15)</v>
      </c>
      <c r="E59" s="22" t="str">
        <f t="shared" si="5"/>
        <v>13015</v>
      </c>
      <c r="F59" s="23" t="s">
        <v>422</v>
      </c>
      <c r="G59" s="23" t="str">
        <f t="shared" si="6"/>
        <v>20057</v>
      </c>
      <c r="H59" s="24">
        <v>1.1499999999999999</v>
      </c>
      <c r="I59" s="24" t="str">
        <f t="shared" si="1"/>
        <v>144</v>
      </c>
      <c r="J59" s="24"/>
      <c r="K59" s="23"/>
      <c r="L59" s="23"/>
      <c r="M59" s="23">
        <v>10113</v>
      </c>
      <c r="N59" s="23">
        <v>3</v>
      </c>
      <c r="O59" s="23">
        <v>10114</v>
      </c>
      <c r="P59" s="23">
        <v>8</v>
      </c>
      <c r="Q59" s="19" t="str">
        <f t="shared" si="0"/>
        <v>&lt;Mission Id="13015" Name="MissionName13015" Background="Home_Backgrond_desert daze (15)" Model="13015" NimIcon="atom_icon0120" QuestId="20057" dailyGoalPercent="1.15" AwardCoin="144" BGM="" Sound="" WaterDrop=""&gt;
  &lt;TreasureBox BoxId="10113" Height="3" /&gt;
  &lt;TreasureBox BoxId="10114" Height="8" /&gt;
&lt;/Mission&gt;</v>
      </c>
      <c r="R59" s="11" t="s">
        <v>973</v>
      </c>
    </row>
    <row r="60" spans="1:18">
      <c r="A60" s="26"/>
      <c r="B60" s="22" t="str">
        <f t="shared" si="2"/>
        <v>13016</v>
      </c>
      <c r="C60" s="23" t="str">
        <f t="shared" si="3"/>
        <v>MissionName13016</v>
      </c>
      <c r="D60" s="23" t="str">
        <f t="shared" si="4"/>
        <v>Home_Backgrond_desert daze (16)</v>
      </c>
      <c r="E60" s="22" t="str">
        <f t="shared" si="5"/>
        <v>13016</v>
      </c>
      <c r="F60" s="23" t="s">
        <v>424</v>
      </c>
      <c r="G60" s="23" t="str">
        <f t="shared" si="6"/>
        <v>20058</v>
      </c>
      <c r="H60" s="24">
        <v>1.1499999999999999</v>
      </c>
      <c r="I60" s="24" t="str">
        <f t="shared" si="1"/>
        <v>146</v>
      </c>
      <c r="J60" s="24"/>
      <c r="K60" s="23"/>
      <c r="L60" s="23"/>
      <c r="M60" s="23">
        <v>10115</v>
      </c>
      <c r="N60" s="23">
        <v>3</v>
      </c>
      <c r="O60" s="23">
        <v>10116</v>
      </c>
      <c r="P60" s="23">
        <v>8</v>
      </c>
      <c r="Q60" s="19" t="str">
        <f t="shared" si="0"/>
        <v>&lt;Mission Id="13016" Name="MissionName13016" Background="Home_Backgrond_desert daze (16)" Model="13016" NimIcon="atom_icon0121" QuestId="20058" dailyGoalPercent="1.15" AwardCoin="146" BGM="" Sound="" WaterDrop=""&gt;
  &lt;TreasureBox BoxId="10115" Height="3" /&gt;
  &lt;TreasureBox BoxId="10116" Height="8" /&gt;
&lt;/Mission&gt;</v>
      </c>
      <c r="R60" s="11" t="s">
        <v>974</v>
      </c>
    </row>
    <row r="61" spans="1:18">
      <c r="A61" s="26"/>
      <c r="B61" s="22" t="str">
        <f t="shared" si="2"/>
        <v>13017</v>
      </c>
      <c r="C61" s="23" t="str">
        <f t="shared" si="3"/>
        <v>MissionName13017</v>
      </c>
      <c r="D61" s="23" t="str">
        <f t="shared" si="4"/>
        <v>Home_Backgrond_desert daze (17)</v>
      </c>
      <c r="E61" s="22" t="str">
        <f t="shared" si="5"/>
        <v>13017</v>
      </c>
      <c r="F61" s="23" t="s">
        <v>426</v>
      </c>
      <c r="G61" s="23" t="str">
        <f t="shared" si="6"/>
        <v>20059</v>
      </c>
      <c r="H61" s="24">
        <v>1.1499999999999999</v>
      </c>
      <c r="I61" s="24" t="str">
        <f t="shared" si="1"/>
        <v>148</v>
      </c>
      <c r="J61" s="24"/>
      <c r="K61" s="23"/>
      <c r="L61" s="23"/>
      <c r="M61" s="23">
        <v>10117</v>
      </c>
      <c r="N61" s="23">
        <v>3</v>
      </c>
      <c r="O61" s="23">
        <v>10118</v>
      </c>
      <c r="P61" s="23">
        <v>8</v>
      </c>
      <c r="Q61" s="19" t="str">
        <f t="shared" si="0"/>
        <v>&lt;Mission Id="13017" Name="MissionName13017" Background="Home_Backgrond_desert daze (17)" Model="13017" NimIcon="atom_icon0122" QuestId="20059" dailyGoalPercent="1.15" AwardCoin="148" BGM="" Sound="" WaterDrop=""&gt;
  &lt;TreasureBox BoxId="10117" Height="3" /&gt;
  &lt;TreasureBox BoxId="10118" Height="8" /&gt;
&lt;/Mission&gt;</v>
      </c>
      <c r="R61" s="11" t="s">
        <v>975</v>
      </c>
    </row>
    <row r="62" spans="1:18">
      <c r="A62" s="26"/>
      <c r="B62" s="22" t="str">
        <f t="shared" si="2"/>
        <v>13018</v>
      </c>
      <c r="C62" s="23" t="str">
        <f t="shared" si="3"/>
        <v>MissionName13018</v>
      </c>
      <c r="D62" s="23" t="str">
        <f t="shared" si="4"/>
        <v>Home_Backgrond_desert daze (18)</v>
      </c>
      <c r="E62" s="22" t="str">
        <f t="shared" si="5"/>
        <v>13018</v>
      </c>
      <c r="F62" s="23" t="s">
        <v>428</v>
      </c>
      <c r="G62" s="23" t="str">
        <f t="shared" si="6"/>
        <v>20060</v>
      </c>
      <c r="H62" s="24">
        <v>1.2</v>
      </c>
      <c r="I62" s="24" t="str">
        <f t="shared" si="1"/>
        <v>150</v>
      </c>
      <c r="J62" s="24"/>
      <c r="K62" s="23"/>
      <c r="L62" s="23"/>
      <c r="M62" s="23">
        <v>10119</v>
      </c>
      <c r="N62" s="23">
        <v>3</v>
      </c>
      <c r="O62" s="23">
        <v>10120</v>
      </c>
      <c r="P62" s="23">
        <v>8</v>
      </c>
      <c r="Q62" s="19" t="str">
        <f t="shared" si="0"/>
        <v>&lt;Mission Id="13018" Name="MissionName13018" Background="Home_Backgrond_desert daze (18)" Model="13018" NimIcon="atom_icon0123" QuestId="20060" dailyGoalPercent="1.2" AwardCoin="150" BGM="" Sound="" WaterDrop=""&gt;
  &lt;TreasureBox BoxId="10119" Height="3" /&gt;
  &lt;TreasureBox BoxId="10120" Height="8" /&gt;
&lt;/Mission&gt;</v>
      </c>
      <c r="R62" s="11" t="s">
        <v>976</v>
      </c>
    </row>
    <row r="63" spans="1:18">
      <c r="A63" s="26"/>
      <c r="B63" s="22" t="str">
        <f t="shared" si="2"/>
        <v>13019</v>
      </c>
      <c r="C63" s="23" t="str">
        <f t="shared" si="3"/>
        <v>MissionName13019</v>
      </c>
      <c r="D63" s="23" t="str">
        <f t="shared" si="4"/>
        <v>Home_Backgrond_desert daze (19)</v>
      </c>
      <c r="E63" s="22" t="str">
        <f t="shared" si="5"/>
        <v>13019</v>
      </c>
      <c r="F63" s="23" t="s">
        <v>430</v>
      </c>
      <c r="G63" s="23" t="str">
        <f t="shared" si="6"/>
        <v>20061</v>
      </c>
      <c r="H63" s="24">
        <v>1.2</v>
      </c>
      <c r="I63" s="24" t="str">
        <f t="shared" si="1"/>
        <v>152</v>
      </c>
      <c r="J63" s="24"/>
      <c r="K63" s="23"/>
      <c r="L63" s="23"/>
      <c r="M63" s="23">
        <v>10121</v>
      </c>
      <c r="N63" s="23">
        <v>3</v>
      </c>
      <c r="O63" s="23">
        <v>10122</v>
      </c>
      <c r="P63" s="23">
        <v>8</v>
      </c>
      <c r="Q63" s="19" t="str">
        <f t="shared" si="0"/>
        <v>&lt;Mission Id="13019" Name="MissionName13019" Background="Home_Backgrond_desert daze (19)" Model="13019" NimIcon="atom_icon0124" QuestId="20061" dailyGoalPercent="1.2" AwardCoin="152" BGM="" Sound="" WaterDrop=""&gt;
  &lt;TreasureBox BoxId="10121" Height="3" /&gt;
  &lt;TreasureBox BoxId="10122" Height="8" /&gt;
&lt;/Mission&gt;</v>
      </c>
      <c r="R63" s="11" t="s">
        <v>977</v>
      </c>
    </row>
    <row r="64" spans="1:18">
      <c r="A64" s="26"/>
      <c r="B64" s="22" t="str">
        <f t="shared" si="2"/>
        <v>13020</v>
      </c>
      <c r="C64" s="23" t="str">
        <f t="shared" si="3"/>
        <v>MissionName13020</v>
      </c>
      <c r="D64" s="23" t="str">
        <f t="shared" si="4"/>
        <v>Home_Backgrond_desert daze (20)</v>
      </c>
      <c r="E64" s="22" t="str">
        <f t="shared" si="5"/>
        <v>13020</v>
      </c>
      <c r="F64" s="23" t="s">
        <v>432</v>
      </c>
      <c r="G64" s="23" t="str">
        <f t="shared" si="6"/>
        <v>20062</v>
      </c>
      <c r="H64" s="24">
        <v>1.2</v>
      </c>
      <c r="I64" s="24" t="str">
        <f t="shared" si="1"/>
        <v>154</v>
      </c>
      <c r="J64" s="24"/>
      <c r="K64" s="23"/>
      <c r="L64" s="23"/>
      <c r="M64" s="23">
        <v>10123</v>
      </c>
      <c r="N64" s="23">
        <v>3</v>
      </c>
      <c r="O64" s="23">
        <v>10124</v>
      </c>
      <c r="P64" s="23">
        <v>8</v>
      </c>
      <c r="Q64" s="19" t="str">
        <f t="shared" si="0"/>
        <v>&lt;Mission Id="13020" Name="MissionName13020" Background="Home_Backgrond_desert daze (20)" Model="13020" NimIcon="atom_icon0125" QuestId="20062" dailyGoalPercent="1.2" AwardCoin="154" BGM="" Sound="" WaterDrop=""&gt;
  &lt;TreasureBox BoxId="10123" Height="3" /&gt;
  &lt;TreasureBox BoxId="10124" Height="8" /&gt;
&lt;/Mission&gt;</v>
      </c>
      <c r="R64" s="11" t="s">
        <v>978</v>
      </c>
    </row>
    <row r="65" spans="1:18">
      <c r="A65" s="26"/>
      <c r="B65" s="22" t="str">
        <f t="shared" si="2"/>
        <v>13021</v>
      </c>
      <c r="C65" s="23" t="str">
        <f t="shared" si="3"/>
        <v>MissionName13021</v>
      </c>
      <c r="D65" s="23" t="str">
        <f t="shared" si="4"/>
        <v>Home_Backgrond_desert daze (21)</v>
      </c>
      <c r="E65" s="22" t="str">
        <f t="shared" si="5"/>
        <v>13021</v>
      </c>
      <c r="F65" s="23" t="s">
        <v>434</v>
      </c>
      <c r="G65" s="23" t="str">
        <f t="shared" si="6"/>
        <v>20063</v>
      </c>
      <c r="H65" s="24">
        <v>1.25</v>
      </c>
      <c r="I65" s="24" t="str">
        <f t="shared" si="1"/>
        <v>156</v>
      </c>
      <c r="J65" s="24"/>
      <c r="K65" s="23"/>
      <c r="L65" s="23"/>
      <c r="M65" s="23">
        <v>10125</v>
      </c>
      <c r="N65" s="23">
        <v>3</v>
      </c>
      <c r="O65" s="23">
        <v>10126</v>
      </c>
      <c r="P65" s="23">
        <v>8</v>
      </c>
      <c r="Q65" s="19" t="str">
        <f t="shared" si="0"/>
        <v>&lt;Mission Id="13021" Name="MissionName13021" Background="Home_Backgrond_desert daze (21)" Model="13021" NimIcon="atom_icon0126" QuestId="20063" dailyGoalPercent="1.25" AwardCoin="156" BGM="" Sound="" WaterDrop=""&gt;
  &lt;TreasureBox BoxId="10125" Height="3" /&gt;
  &lt;TreasureBox BoxId="10126" Height="8" /&gt;
&lt;/Mission&gt;</v>
      </c>
      <c r="R65" s="11" t="s">
        <v>979</v>
      </c>
    </row>
    <row r="66" spans="1:18">
      <c r="A66" s="27"/>
      <c r="B66" s="22" t="str">
        <f t="shared" si="2"/>
        <v>14001</v>
      </c>
      <c r="C66" s="23" t="str">
        <f t="shared" si="3"/>
        <v>MissionName14001</v>
      </c>
      <c r="D66" s="23" t="str">
        <f t="shared" si="4"/>
        <v>Home_Backgrond__mystery red0001</v>
      </c>
      <c r="E66" s="22" t="str">
        <f t="shared" si="5"/>
        <v>14001</v>
      </c>
      <c r="F66" s="23" t="s">
        <v>1004</v>
      </c>
      <c r="G66" s="23" t="str">
        <f t="shared" si="6"/>
        <v>20064</v>
      </c>
      <c r="H66" s="24">
        <v>1.25</v>
      </c>
      <c r="I66" s="24">
        <v>158</v>
      </c>
      <c r="J66" s="24"/>
      <c r="K66" s="23"/>
      <c r="L66" s="23"/>
      <c r="M66" s="23">
        <v>10127</v>
      </c>
      <c r="N66" s="23">
        <v>3</v>
      </c>
      <c r="O66" s="23">
        <v>10128</v>
      </c>
      <c r="P66" s="23">
        <v>8</v>
      </c>
      <c r="Q66" s="19" t="str">
        <f t="shared" si="0"/>
        <v>&lt;Mission Id="14001" Name="MissionName14001" Background="Home_Backgrond__mystery red0001" Model="14001" NimIcon="atom_icon0157" QuestId="20064" dailyGoalPercent="1.25" AwardCoin="158" BGM="" Sound="" WaterDrop=""&gt;
  &lt;TreasureBox BoxId="10127" Height="3" /&gt;
  &lt;TreasureBox BoxId="10128" Height="8" /&gt;
&lt;/Mission&gt;</v>
      </c>
      <c r="R66" s="11" t="s">
        <v>981</v>
      </c>
    </row>
    <row r="67" spans="1:18">
      <c r="A67" s="27"/>
      <c r="B67" s="22" t="str">
        <f t="shared" si="2"/>
        <v>14002</v>
      </c>
      <c r="C67" s="23" t="str">
        <f t="shared" si="3"/>
        <v>MissionName14002</v>
      </c>
      <c r="D67" s="23" t="str">
        <f t="shared" si="4"/>
        <v>Home_Backgrond__mystery red0002</v>
      </c>
      <c r="E67" s="22" t="str">
        <f t="shared" si="5"/>
        <v>14002</v>
      </c>
      <c r="F67" s="23" t="s">
        <v>870</v>
      </c>
      <c r="G67" s="23" t="str">
        <f t="shared" si="6"/>
        <v>20065</v>
      </c>
      <c r="H67" s="24">
        <v>1.3</v>
      </c>
      <c r="I67" s="24">
        <v>160</v>
      </c>
      <c r="J67" s="24"/>
      <c r="K67" s="23"/>
      <c r="L67" s="23"/>
      <c r="M67" s="23">
        <v>10129</v>
      </c>
      <c r="N67" s="23">
        <v>3</v>
      </c>
      <c r="O67" s="23">
        <v>10130</v>
      </c>
      <c r="P67" s="23">
        <v>8</v>
      </c>
      <c r="Q67" s="19" t="str">
        <f t="shared" ref="Q67:Q83" si="8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WaterDrop="""&amp;L67&amp;"""&gt;"&amp;CHAR(10)&amp;"  &lt;TreasureBox BoxId="""&amp;M67&amp;""" Height="""&amp;N67&amp;""" /&gt;"&amp;CHAR(10)&amp;"  &lt;TreasureBox BoxId="""&amp;O67&amp;""" Height="""&amp;P67&amp;""" /&gt;"&amp;CHAR(10)&amp;"&lt;/Mission&gt;","")</f>
        <v>&lt;Mission Id="14002" Name="MissionName14002" Background="Home_Backgrond__mystery red0002" Model="14002" NimIcon="atom_icon0158" QuestId="20065" dailyGoalPercent="1.3" AwardCoin="160" BGM="" Sound="" WaterDrop=""&gt;
  &lt;TreasureBox BoxId="10129" Height="3" /&gt;
  &lt;TreasureBox BoxId="10130" Height="8" /&gt;
&lt;/Mission&gt;</v>
      </c>
      <c r="R67" s="11" t="s">
        <v>982</v>
      </c>
    </row>
    <row r="68" spans="1:18">
      <c r="A68" s="27"/>
      <c r="B68" s="22" t="str">
        <f t="shared" si="2"/>
        <v>14003</v>
      </c>
      <c r="C68" s="23" t="str">
        <f t="shared" si="3"/>
        <v>MissionName14003</v>
      </c>
      <c r="D68" s="23" t="str">
        <f t="shared" si="4"/>
        <v>Home_Backgrond__mystery red0003</v>
      </c>
      <c r="E68" s="22" t="str">
        <f t="shared" si="5"/>
        <v>14003</v>
      </c>
      <c r="F68" s="23" t="s">
        <v>873</v>
      </c>
      <c r="G68" s="23" t="str">
        <f t="shared" si="6"/>
        <v>20066</v>
      </c>
      <c r="H68" s="24">
        <v>1.3</v>
      </c>
      <c r="I68" s="24">
        <v>162</v>
      </c>
      <c r="J68" s="24"/>
      <c r="K68" s="23"/>
      <c r="L68" s="23"/>
      <c r="M68" s="23">
        <v>10131</v>
      </c>
      <c r="N68" s="23">
        <v>3</v>
      </c>
      <c r="O68" s="23">
        <v>10132</v>
      </c>
      <c r="P68" s="23">
        <v>8</v>
      </c>
      <c r="Q68" s="19" t="str">
        <f t="shared" si="8"/>
        <v>&lt;Mission Id="14003" Name="MissionName14003" Background="Home_Backgrond__mystery red0003" Model="14003" NimIcon="atom_icon0159" QuestId="20066" dailyGoalPercent="1.3" AwardCoin="162" BGM="" Sound="" WaterDrop=""&gt;
  &lt;TreasureBox BoxId="10131" Height="3" /&gt;
  &lt;TreasureBox BoxId="10132" Height="8" /&gt;
&lt;/Mission&gt;</v>
      </c>
      <c r="R68" s="11" t="s">
        <v>983</v>
      </c>
    </row>
    <row r="69" spans="1:18">
      <c r="A69" s="27"/>
      <c r="B69" s="22" t="str">
        <f t="shared" ref="B69:B75" si="9">MID(R69,FIND("Id=",R69)+4,FIND(""" Name=",R69)-FIND("Id=",R69)-4)</f>
        <v>14004</v>
      </c>
      <c r="C69" s="23" t="str">
        <f t="shared" ref="C69:C75" si="10">MID(R69,FIND("Name=",R69)+6,FIND(""" Background=",R69)-FIND("Name=",R69)-6)</f>
        <v>MissionName14004</v>
      </c>
      <c r="D69" s="23" t="str">
        <f t="shared" ref="D69:D75" si="11">MID(R69,FIND("Background=",R69)+12,FIND(""" Model=",R69)-FIND("Background=",R69)-12)</f>
        <v>Home_Backgrond__mystery red0004</v>
      </c>
      <c r="E69" s="22" t="str">
        <f t="shared" ref="E69:E75" si="12">MID(R69,FIND("Model=",R69)+7,FIND(""" NimIcon=",R69)-FIND("Model=",R69)-7)</f>
        <v>14004</v>
      </c>
      <c r="F69" s="23" t="s">
        <v>875</v>
      </c>
      <c r="G69" s="23" t="str">
        <f t="shared" ref="G69:G75" si="13">MID(R69,FIND("QuestId=",R69)+9,FIND(""" dailyGoalPercent=",R69)-FIND("QuestId=",R69)-9)</f>
        <v>20067</v>
      </c>
      <c r="H69" s="24">
        <v>1.35</v>
      </c>
      <c r="I69" s="24">
        <v>164</v>
      </c>
      <c r="J69" s="24"/>
      <c r="K69" s="23"/>
      <c r="L69" s="23"/>
      <c r="M69" s="23">
        <v>10133</v>
      </c>
      <c r="N69" s="23">
        <v>3</v>
      </c>
      <c r="O69" s="23">
        <v>10134</v>
      </c>
      <c r="P69" s="23">
        <v>8</v>
      </c>
      <c r="Q69" s="19" t="str">
        <f t="shared" si="8"/>
        <v>&lt;Mission Id="14004" Name="MissionName14004" Background="Home_Backgrond__mystery red0004" Model="14004" NimIcon="atom_icon0160" QuestId="20067" dailyGoalPercent="1.35" AwardCoin="164" BGM="" Sound="" WaterDrop=""&gt;
  &lt;TreasureBox BoxId="10133" Height="3" /&gt;
  &lt;TreasureBox BoxId="10134" Height="8" /&gt;
&lt;/Mission&gt;</v>
      </c>
      <c r="R69" s="11" t="s">
        <v>984</v>
      </c>
    </row>
    <row r="70" spans="1:18">
      <c r="A70" s="27"/>
      <c r="B70" s="22" t="str">
        <f t="shared" si="9"/>
        <v>14005</v>
      </c>
      <c r="C70" s="23" t="str">
        <f t="shared" si="10"/>
        <v>MissionName14005</v>
      </c>
      <c r="D70" s="23" t="str">
        <f t="shared" si="11"/>
        <v>Home_Backgrond__mystery red0005</v>
      </c>
      <c r="E70" s="22" t="str">
        <f t="shared" si="12"/>
        <v>14005</v>
      </c>
      <c r="F70" s="23" t="s">
        <v>877</v>
      </c>
      <c r="G70" s="23" t="str">
        <f t="shared" si="13"/>
        <v>20068</v>
      </c>
      <c r="H70" s="24">
        <v>1.35</v>
      </c>
      <c r="I70" s="24">
        <v>166</v>
      </c>
      <c r="J70" s="24"/>
      <c r="K70" s="23"/>
      <c r="L70" s="23"/>
      <c r="M70" s="23">
        <v>10135</v>
      </c>
      <c r="N70" s="23">
        <v>3</v>
      </c>
      <c r="O70" s="23">
        <v>10136</v>
      </c>
      <c r="P70" s="23">
        <v>8</v>
      </c>
      <c r="Q70" s="19" t="str">
        <f t="shared" si="8"/>
        <v>&lt;Mission Id="14005" Name="MissionName14005" Background="Home_Backgrond__mystery red0005" Model="14005" NimIcon="atom_icon0161" QuestId="20068" dailyGoalPercent="1.35" AwardCoin="166" BGM="" Sound="" WaterDrop=""&gt;
  &lt;TreasureBox BoxId="10135" Height="3" /&gt;
  &lt;TreasureBox BoxId="10136" Height="8" /&gt;
&lt;/Mission&gt;</v>
      </c>
      <c r="R70" s="11" t="s">
        <v>985</v>
      </c>
    </row>
    <row r="71" spans="1:18">
      <c r="A71" s="27"/>
      <c r="B71" s="22" t="str">
        <f t="shared" si="9"/>
        <v>14006</v>
      </c>
      <c r="C71" s="23" t="str">
        <f t="shared" si="10"/>
        <v>MissionName14006</v>
      </c>
      <c r="D71" s="23" t="str">
        <f t="shared" si="11"/>
        <v>Home_Backgrond__mystery red0006</v>
      </c>
      <c r="E71" s="22" t="str">
        <f t="shared" si="12"/>
        <v>14006</v>
      </c>
      <c r="F71" s="23" t="s">
        <v>879</v>
      </c>
      <c r="G71" s="23" t="str">
        <f t="shared" si="13"/>
        <v>20069</v>
      </c>
      <c r="H71" s="24">
        <v>1.4</v>
      </c>
      <c r="I71" s="24">
        <v>168</v>
      </c>
      <c r="J71" s="24"/>
      <c r="K71" s="23"/>
      <c r="L71" s="23"/>
      <c r="M71" s="23">
        <v>10137</v>
      </c>
      <c r="N71" s="23">
        <v>3</v>
      </c>
      <c r="O71" s="23">
        <v>10138</v>
      </c>
      <c r="P71" s="23">
        <v>8</v>
      </c>
      <c r="Q71" s="19" t="str">
        <f t="shared" si="8"/>
        <v>&lt;Mission Id="14006" Name="MissionName14006" Background="Home_Backgrond__mystery red0006" Model="14006" NimIcon="atom_icon0162" QuestId="20069" dailyGoalPercent="1.4" AwardCoin="168" BGM="" Sound="" WaterDrop=""&gt;
  &lt;TreasureBox BoxId="10137" Height="3" /&gt;
  &lt;TreasureBox BoxId="10138" Height="8" /&gt;
&lt;/Mission&gt;</v>
      </c>
      <c r="R71" s="11" t="s">
        <v>986</v>
      </c>
    </row>
    <row r="72" spans="1:18">
      <c r="A72" s="27"/>
      <c r="B72" s="22" t="str">
        <f t="shared" si="9"/>
        <v>14007</v>
      </c>
      <c r="C72" s="23" t="str">
        <f t="shared" si="10"/>
        <v>MissionName14007</v>
      </c>
      <c r="D72" s="23" t="str">
        <f t="shared" si="11"/>
        <v>Home_Backgrond__mystery red0007</v>
      </c>
      <c r="E72" s="22" t="str">
        <f t="shared" si="12"/>
        <v>14007</v>
      </c>
      <c r="F72" s="23" t="s">
        <v>881</v>
      </c>
      <c r="G72" s="23" t="str">
        <f t="shared" si="13"/>
        <v>20070</v>
      </c>
      <c r="H72" s="24">
        <v>1.4</v>
      </c>
      <c r="I72" s="24">
        <v>170</v>
      </c>
      <c r="J72" s="24"/>
      <c r="K72" s="23"/>
      <c r="L72" s="23"/>
      <c r="M72" s="23">
        <v>10139</v>
      </c>
      <c r="N72" s="23">
        <v>3</v>
      </c>
      <c r="O72" s="23">
        <v>10140</v>
      </c>
      <c r="P72" s="23">
        <v>8</v>
      </c>
      <c r="Q72" s="19" t="str">
        <f t="shared" si="8"/>
        <v>&lt;Mission Id="14007" Name="MissionName14007" Background="Home_Backgrond__mystery red0007" Model="14007" NimIcon="atom_icon0163" QuestId="20070" dailyGoalPercent="1.4" AwardCoin="170" BGM="" Sound="" WaterDrop=""&gt;
  &lt;TreasureBox BoxId="10139" Height="3" /&gt;
  &lt;TreasureBox BoxId="10140" Height="8" /&gt;
&lt;/Mission&gt;</v>
      </c>
      <c r="R72" s="11" t="s">
        <v>987</v>
      </c>
    </row>
    <row r="73" spans="1:18">
      <c r="A73" s="27"/>
      <c r="B73" s="22" t="str">
        <f t="shared" si="9"/>
        <v>14008</v>
      </c>
      <c r="C73" s="23" t="str">
        <f t="shared" si="10"/>
        <v>MissionName14008</v>
      </c>
      <c r="D73" s="23" t="str">
        <f t="shared" si="11"/>
        <v>Home_Backgrond__mystery red0008</v>
      </c>
      <c r="E73" s="22" t="str">
        <f t="shared" si="12"/>
        <v>14008</v>
      </c>
      <c r="F73" s="23" t="s">
        <v>883</v>
      </c>
      <c r="G73" s="23" t="str">
        <f t="shared" si="13"/>
        <v>20071</v>
      </c>
      <c r="H73" s="24">
        <v>1.45</v>
      </c>
      <c r="I73" s="24">
        <v>172</v>
      </c>
      <c r="J73" s="24"/>
      <c r="K73" s="23"/>
      <c r="L73" s="23"/>
      <c r="M73" s="23">
        <v>10141</v>
      </c>
      <c r="N73" s="23">
        <v>3</v>
      </c>
      <c r="O73" s="23">
        <v>10142</v>
      </c>
      <c r="P73" s="23">
        <v>8</v>
      </c>
      <c r="Q73" s="19" t="str">
        <f t="shared" si="8"/>
        <v>&lt;Mission Id="14008" Name="MissionName14008" Background="Home_Backgrond__mystery red0008" Model="14008" NimIcon="atom_icon0164" QuestId="20071" dailyGoalPercent="1.45" AwardCoin="172" BGM="" Sound="" WaterDrop=""&gt;
  &lt;TreasureBox BoxId="10141" Height="3" /&gt;
  &lt;TreasureBox BoxId="10142" Height="8" /&gt;
&lt;/Mission&gt;</v>
      </c>
      <c r="R73" s="11" t="s">
        <v>988</v>
      </c>
    </row>
    <row r="74" spans="1:18">
      <c r="A74" s="27"/>
      <c r="B74" s="22" t="str">
        <f t="shared" si="9"/>
        <v>14009</v>
      </c>
      <c r="C74" s="23" t="str">
        <f t="shared" si="10"/>
        <v>MissionName14009</v>
      </c>
      <c r="D74" s="23" t="str">
        <f t="shared" si="11"/>
        <v>Home_Backgrond__mystery red0009</v>
      </c>
      <c r="E74" s="22" t="str">
        <f t="shared" si="12"/>
        <v>14009</v>
      </c>
      <c r="F74" s="23" t="s">
        <v>885</v>
      </c>
      <c r="G74" s="23" t="str">
        <f t="shared" si="13"/>
        <v>20072</v>
      </c>
      <c r="H74" s="24">
        <v>1.45</v>
      </c>
      <c r="I74" s="24">
        <v>174</v>
      </c>
      <c r="J74" s="24"/>
      <c r="K74" s="23"/>
      <c r="L74" s="23"/>
      <c r="M74" s="23">
        <v>10143</v>
      </c>
      <c r="N74" s="23">
        <v>3</v>
      </c>
      <c r="O74" s="23">
        <v>10144</v>
      </c>
      <c r="P74" s="23">
        <v>8</v>
      </c>
      <c r="Q74" s="19" t="str">
        <f t="shared" si="8"/>
        <v>&lt;Mission Id="14009" Name="MissionName14009" Background="Home_Backgrond__mystery red0009" Model="14009" NimIcon="atom_icon0165" QuestId="20072" dailyGoalPercent="1.45" AwardCoin="174" BGM="" Sound="" WaterDrop=""&gt;
  &lt;TreasureBox BoxId="10143" Height="3" /&gt;
  &lt;TreasureBox BoxId="10144" Height="8" /&gt;
&lt;/Mission&gt;</v>
      </c>
      <c r="R74" s="11" t="s">
        <v>989</v>
      </c>
    </row>
    <row r="75" spans="1:18">
      <c r="A75" s="27"/>
      <c r="B75" s="22" t="str">
        <f t="shared" si="9"/>
        <v>14010</v>
      </c>
      <c r="C75" s="23" t="str">
        <f t="shared" si="10"/>
        <v>MissionName14010</v>
      </c>
      <c r="D75" s="23" t="str">
        <f t="shared" si="11"/>
        <v>Home_Backgrond__mystery red0010</v>
      </c>
      <c r="E75" s="22" t="str">
        <f t="shared" si="12"/>
        <v>14010</v>
      </c>
      <c r="F75" s="23" t="s">
        <v>887</v>
      </c>
      <c r="G75" s="23" t="str">
        <f t="shared" si="13"/>
        <v>20073</v>
      </c>
      <c r="H75" s="24">
        <v>1.5</v>
      </c>
      <c r="I75" s="24">
        <v>176</v>
      </c>
      <c r="J75" s="24"/>
      <c r="K75" s="23"/>
      <c r="L75" s="23"/>
      <c r="M75" s="23">
        <v>10145</v>
      </c>
      <c r="N75" s="23">
        <v>3</v>
      </c>
      <c r="O75" s="23">
        <v>10146</v>
      </c>
      <c r="P75" s="23">
        <v>8</v>
      </c>
      <c r="Q75" s="19" t="str">
        <f t="shared" si="8"/>
        <v>&lt;Mission Id="14010" Name="MissionName14010" Background="Home_Backgrond__mystery red0010" Model="14010" NimIcon="atom_icon0166" QuestId="20073" dailyGoalPercent="1.5" AwardCoin="176" BGM="" Sound="" WaterDrop=""&gt;
  &lt;TreasureBox BoxId="10145" Height="3" /&gt;
  &lt;TreasureBox BoxId="10146" Height="8" /&gt;
&lt;/Mission&gt;</v>
      </c>
      <c r="R75" s="11" t="s">
        <v>990</v>
      </c>
    </row>
    <row r="76" spans="1:18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8">
        <v>81001</v>
      </c>
      <c r="N76" s="23">
        <v>3</v>
      </c>
      <c r="O76" s="28">
        <v>81002</v>
      </c>
      <c r="P76" s="23">
        <v>8</v>
      </c>
      <c r="Q76" s="19" t="str">
        <f t="shared" si="8"/>
        <v>&lt;Mission Id="81001" Name="MissionName81001" Background="Home_hallowmas__bg_01" Model="81001" NimIcon="" QuestId="20078" dailyGoalPercent="0.5" AwardCoin="50" BGM="hallowmas_bgm" Sound="hallowmas_effect" WaterDrop="07KuLou"&gt;
  &lt;TreasureBox BoxId="81001" Height="3" /&gt;
  &lt;TreasureBox BoxId="81002" Height="8" /&gt;
&lt;/Mission&gt;</v>
      </c>
      <c r="R76" s="6"/>
    </row>
    <row r="77" spans="1:18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8">
        <v>81003</v>
      </c>
      <c r="N77" s="23">
        <v>3</v>
      </c>
      <c r="O77" s="28">
        <v>81004</v>
      </c>
      <c r="P77" s="23">
        <v>8</v>
      </c>
      <c r="Q77" s="19" t="str">
        <f t="shared" si="8"/>
        <v>&lt;Mission Id="81002" Name="MissionName81002" Background="Home_hallowmas__bg_02" Model="81002" NimIcon="" QuestId="20079" dailyGoalPercent="0.5" AwardCoin="50" BGM="hallowmas_bgm" Sound="hallowmas_effect" WaterDrop="05PingGuo"&gt;
  &lt;TreasureBox BoxId="81003" Height="3" /&gt;
  &lt;TreasureBox BoxId="81004" Height="8" /&gt;
&lt;/Mission&gt;</v>
      </c>
      <c r="R77" s="6"/>
    </row>
    <row r="78" spans="1:18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8">
        <v>81005</v>
      </c>
      <c r="N78" s="23">
        <v>3</v>
      </c>
      <c r="O78" s="28">
        <v>81006</v>
      </c>
      <c r="P78" s="23">
        <v>8</v>
      </c>
      <c r="Q78" s="19" t="str">
        <f t="shared" si="8"/>
        <v>&lt;Mission Id="81003" Name="MissionName81003" Background="Home_hallowmas__bg_03" Model="81003" NimIcon="" QuestId="20080" dailyGoalPercent="0.5" AwardCoin="50" BGM="hallowmas_bgm" Sound="hallowmas_effect" WaterDrop="01NanGua"&gt;
  &lt;TreasureBox BoxId="81005" Height="3" /&gt;
  &lt;TreasureBox BoxId="81006" Height="8" /&gt;
&lt;/Mission&gt;</v>
      </c>
      <c r="R78" s="6"/>
    </row>
    <row r="79" spans="1:18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8">
        <v>81007</v>
      </c>
      <c r="N79" s="23">
        <v>3</v>
      </c>
      <c r="O79" s="28">
        <v>81008</v>
      </c>
      <c r="P79" s="23">
        <v>8</v>
      </c>
      <c r="Q79" s="19" t="str">
        <f t="shared" si="8"/>
        <v>&lt;Mission Id="81004" Name="MissionName81004" Background="Home_hallowmas__bg_04" Model="81004" NimIcon="" QuestId="20081" dailyGoalPercent="0.5" AwardCoin="50" BGM="hallowmas_bgm" Sound="hallowmas_effect" WaterDrop="03ShouGu"&gt;
  &lt;TreasureBox BoxId="81007" Height="3" /&gt;
  &lt;TreasureBox BoxId="81008" Height="8" /&gt;
&lt;/Mission&gt;</v>
      </c>
      <c r="R79" s="6"/>
    </row>
    <row r="80" spans="1:18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>
        <v>91001</v>
      </c>
      <c r="N80" s="23">
        <v>3</v>
      </c>
      <c r="O80" s="23">
        <v>91002</v>
      </c>
      <c r="P80" s="23">
        <v>8</v>
      </c>
      <c r="Q80" s="19" t="str">
        <f t="shared" si="8"/>
        <v>&lt;Mission Id="91001" Name="MissionName91001" Background="Home_Backgrond_nationalday_01" Model="91001" NimIcon="" QuestId="20074" dailyGoalPercent="0.5" AwardCoin="50" BGM="" Sound="" WaterDrop=""&gt;
  &lt;TreasureBox BoxId="91001" Height="3" /&gt;
  &lt;TreasureBox BoxId="91002" Height="8" /&gt;
&lt;/Mission&gt;</v>
      </c>
      <c r="R80" s="6"/>
    </row>
    <row r="81" spans="1:18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>
        <v>91003</v>
      </c>
      <c r="N81" s="23">
        <v>3</v>
      </c>
      <c r="O81" s="23">
        <v>91004</v>
      </c>
      <c r="P81" s="23">
        <v>8</v>
      </c>
      <c r="Q81" s="19" t="str">
        <f t="shared" si="8"/>
        <v>&lt;Mission Id="91002" Name="MissionName91002" Background="Home_Backgrond_nationalday_02" Model="91001" NimIcon="" QuestId="20075" dailyGoalPercent="0.5" AwardCoin="50" BGM="" Sound="" WaterDrop=""&gt;
  &lt;TreasureBox BoxId="91003" Height="3" /&gt;
  &lt;TreasureBox BoxId="91004" Height="8" /&gt;
&lt;/Mission&gt;</v>
      </c>
      <c r="R81" s="6"/>
    </row>
    <row r="82" spans="1:18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>
        <v>91005</v>
      </c>
      <c r="N82" s="23">
        <v>3</v>
      </c>
      <c r="O82" s="23">
        <v>91006</v>
      </c>
      <c r="P82" s="23">
        <v>8</v>
      </c>
      <c r="Q82" s="19" t="str">
        <f t="shared" si="8"/>
        <v>&lt;Mission Id="91003" Name="MissionName91003" Background="Home_Backgrond_nationalday_03" Model="91001" NimIcon="" QuestId="20076" dailyGoalPercent="0.5" AwardCoin="50" BGM="" Sound="" WaterDrop=""&gt;
  &lt;TreasureBox BoxId="91005" Height="3" /&gt;
  &lt;TreasureBox BoxId="91006" Height="8" /&gt;
&lt;/Mission&gt;</v>
      </c>
      <c r="R82" s="6"/>
    </row>
    <row r="83" spans="1:18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>
        <v>91007</v>
      </c>
      <c r="N83" s="23">
        <v>3</v>
      </c>
      <c r="O83" s="23">
        <v>91008</v>
      </c>
      <c r="P83" s="23">
        <v>8</v>
      </c>
      <c r="Q83" s="19" t="str">
        <f t="shared" si="8"/>
        <v>&lt;Mission Id="91004" Name="MissionName91004" Background="Home_Backgrond_nationalday_04" Model="91001" NimIcon="" QuestId="20077" dailyGoalPercent="0.5" AwardCoin="50" BGM="" Sound="" WaterDrop=""&gt;
  &lt;TreasureBox BoxId="91007" Height="3" /&gt;
  &lt;TreasureBox BoxId="91008" Height="8" /&gt;
&lt;/Mission&gt;</v>
      </c>
      <c r="R83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3"/>
  <sheetViews>
    <sheetView workbookViewId="0">
      <pane ySplit="1" topLeftCell="A140" activePane="bottomLeft" state="frozen"/>
      <selection pane="bottomLeft" activeCell="A164" sqref="A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86" t="s">
        <v>1108</v>
      </c>
      <c r="B1" s="86"/>
      <c r="C1" s="86"/>
      <c r="D1" s="32"/>
      <c r="E1" s="87" t="s">
        <v>1109</v>
      </c>
      <c r="F1" s="87"/>
      <c r="G1" s="33" t="s">
        <v>1110</v>
      </c>
      <c r="H1" s="88" t="s">
        <v>1111</v>
      </c>
      <c r="I1" s="89"/>
      <c r="J1" s="90" t="s">
        <v>1112</v>
      </c>
      <c r="K1" s="90"/>
      <c r="L1" s="90"/>
      <c r="M1" s="90"/>
      <c r="N1" s="90"/>
      <c r="O1" s="90"/>
      <c r="P1" s="91" t="s">
        <v>1113</v>
      </c>
      <c r="Q1" s="91"/>
      <c r="R1" s="91"/>
      <c r="S1" s="91"/>
      <c r="T1" s="92" t="s">
        <v>1114</v>
      </c>
      <c r="U1" s="92"/>
      <c r="V1" s="92"/>
      <c r="W1" s="92"/>
      <c r="X1" s="83" t="s">
        <v>1115</v>
      </c>
      <c r="Y1" s="83"/>
      <c r="Z1" s="83"/>
      <c r="AA1" s="83"/>
      <c r="AB1" s="84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85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42</v>
      </c>
      <c r="I3" s="45">
        <v>42</v>
      </c>
      <c r="J3" s="46">
        <v>1</v>
      </c>
      <c r="K3" s="46">
        <v>1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20</v>
      </c>
      <c r="Q3" s="47">
        <v>22</v>
      </c>
      <c r="R3" s="47">
        <v>10</v>
      </c>
      <c r="S3" s="47">
        <v>10</v>
      </c>
      <c r="T3" s="41">
        <f>U3-4</f>
        <v>23</v>
      </c>
      <c r="U3" s="41">
        <v>27</v>
      </c>
      <c r="V3" s="41">
        <v>15</v>
      </c>
      <c r="W3" s="41">
        <v>15</v>
      </c>
      <c r="X3" s="42">
        <f>Y3-6</f>
        <v>41</v>
      </c>
      <c r="Y3" s="42">
        <v>47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44</v>
      </c>
      <c r="I4" s="45">
        <v>44</v>
      </c>
      <c r="J4" s="46">
        <v>1</v>
      </c>
      <c r="K4" s="46">
        <v>1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20</v>
      </c>
      <c r="Q4" s="47">
        <v>22</v>
      </c>
      <c r="R4" s="47">
        <v>12</v>
      </c>
      <c r="S4" s="47">
        <v>12</v>
      </c>
      <c r="T4" s="41">
        <f t="shared" ref="T4:T67" si="4">U4-4</f>
        <v>23</v>
      </c>
      <c r="U4" s="41">
        <v>27</v>
      </c>
      <c r="V4" s="41">
        <v>18</v>
      </c>
      <c r="W4" s="41">
        <v>18</v>
      </c>
      <c r="X4" s="42">
        <f t="shared" ref="X4:X67" si="5">Y4-6</f>
        <v>41</v>
      </c>
      <c r="Y4" s="42">
        <v>47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47</v>
      </c>
      <c r="I5" s="45">
        <v>47</v>
      </c>
      <c r="J5" s="46">
        <v>1</v>
      </c>
      <c r="K5" s="46">
        <v>1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21</v>
      </c>
      <c r="Q5" s="47">
        <v>23</v>
      </c>
      <c r="R5" s="47">
        <v>14</v>
      </c>
      <c r="S5" s="47">
        <v>14</v>
      </c>
      <c r="T5" s="41">
        <f t="shared" si="4"/>
        <v>24</v>
      </c>
      <c r="U5" s="41">
        <v>28</v>
      </c>
      <c r="V5" s="41">
        <v>21</v>
      </c>
      <c r="W5" s="41">
        <v>21</v>
      </c>
      <c r="X5" s="42">
        <f t="shared" si="5"/>
        <v>42</v>
      </c>
      <c r="Y5" s="42">
        <v>48</v>
      </c>
      <c r="Z5" s="42">
        <v>28</v>
      </c>
      <c r="AA5" s="42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50</v>
      </c>
      <c r="I6" s="45">
        <v>50</v>
      </c>
      <c r="J6" s="46">
        <v>2</v>
      </c>
      <c r="K6" s="46">
        <v>2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22</v>
      </c>
      <c r="Q6" s="47">
        <v>24</v>
      </c>
      <c r="R6" s="47">
        <v>16</v>
      </c>
      <c r="S6" s="47">
        <v>16</v>
      </c>
      <c r="T6" s="41">
        <f t="shared" si="4"/>
        <v>25</v>
      </c>
      <c r="U6" s="41">
        <v>29</v>
      </c>
      <c r="V6" s="41">
        <v>24</v>
      </c>
      <c r="W6" s="41">
        <v>24</v>
      </c>
      <c r="X6" s="42">
        <f t="shared" si="5"/>
        <v>43</v>
      </c>
      <c r="Y6" s="42">
        <v>49</v>
      </c>
      <c r="Z6" s="42">
        <v>32</v>
      </c>
      <c r="AA6" s="42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53</v>
      </c>
      <c r="I7" s="45">
        <v>53</v>
      </c>
      <c r="J7" s="46">
        <v>2</v>
      </c>
      <c r="K7" s="46">
        <v>2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22</v>
      </c>
      <c r="Q7" s="47">
        <v>24</v>
      </c>
      <c r="R7" s="47">
        <v>18</v>
      </c>
      <c r="S7" s="47">
        <v>18</v>
      </c>
      <c r="T7" s="41">
        <f t="shared" si="4"/>
        <v>25</v>
      </c>
      <c r="U7" s="41">
        <v>29</v>
      </c>
      <c r="V7" s="41">
        <v>27</v>
      </c>
      <c r="W7" s="41">
        <v>27</v>
      </c>
      <c r="X7" s="42">
        <f t="shared" si="5"/>
        <v>43</v>
      </c>
      <c r="Y7" s="42">
        <v>49</v>
      </c>
      <c r="Z7" s="42">
        <v>36</v>
      </c>
      <c r="AA7" s="42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57</v>
      </c>
      <c r="I8" s="45">
        <v>57</v>
      </c>
      <c r="J8" s="46">
        <v>2</v>
      </c>
      <c r="K8" s="46">
        <v>2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22</v>
      </c>
      <c r="Q8" s="47">
        <v>24</v>
      </c>
      <c r="R8" s="47">
        <v>20</v>
      </c>
      <c r="S8" s="47">
        <v>20</v>
      </c>
      <c r="T8" s="41">
        <f t="shared" si="4"/>
        <v>25</v>
      </c>
      <c r="U8" s="41">
        <v>29</v>
      </c>
      <c r="V8" s="41">
        <v>30</v>
      </c>
      <c r="W8" s="41">
        <v>30</v>
      </c>
      <c r="X8" s="42">
        <f t="shared" si="5"/>
        <v>43</v>
      </c>
      <c r="Y8" s="42">
        <v>49</v>
      </c>
      <c r="Z8" s="42">
        <v>40</v>
      </c>
      <c r="AA8" s="42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60</v>
      </c>
      <c r="I9" s="45">
        <v>60</v>
      </c>
      <c r="J9" s="46">
        <v>2</v>
      </c>
      <c r="K9" s="46">
        <v>2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23</v>
      </c>
      <c r="Q9" s="47">
        <v>25</v>
      </c>
      <c r="R9" s="47">
        <v>22</v>
      </c>
      <c r="S9" s="47">
        <v>22</v>
      </c>
      <c r="T9" s="41">
        <f t="shared" si="4"/>
        <v>26</v>
      </c>
      <c r="U9" s="41">
        <v>30</v>
      </c>
      <c r="V9" s="41">
        <v>33</v>
      </c>
      <c r="W9" s="41">
        <v>33</v>
      </c>
      <c r="X9" s="42">
        <f t="shared" si="5"/>
        <v>44</v>
      </c>
      <c r="Y9" s="42">
        <v>50</v>
      </c>
      <c r="Z9" s="42">
        <v>44</v>
      </c>
      <c r="AA9" s="42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64</v>
      </c>
      <c r="I10" s="45">
        <v>64</v>
      </c>
      <c r="J10" s="46">
        <v>2</v>
      </c>
      <c r="K10" s="46">
        <v>2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23</v>
      </c>
      <c r="Q10" s="47">
        <v>25</v>
      </c>
      <c r="R10" s="47">
        <v>24</v>
      </c>
      <c r="S10" s="47">
        <v>24</v>
      </c>
      <c r="T10" s="41">
        <f t="shared" si="4"/>
        <v>26</v>
      </c>
      <c r="U10" s="41">
        <v>30</v>
      </c>
      <c r="V10" s="41">
        <v>36</v>
      </c>
      <c r="W10" s="41">
        <v>36</v>
      </c>
      <c r="X10" s="42">
        <f t="shared" si="5"/>
        <v>44</v>
      </c>
      <c r="Y10" s="42">
        <v>50</v>
      </c>
      <c r="Z10" s="42">
        <v>48</v>
      </c>
      <c r="AA10" s="42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67</v>
      </c>
      <c r="I11" s="45">
        <v>67</v>
      </c>
      <c r="J11" s="46">
        <v>2</v>
      </c>
      <c r="K11" s="46">
        <v>2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24</v>
      </c>
      <c r="Q11" s="47">
        <v>26</v>
      </c>
      <c r="R11" s="47">
        <v>26</v>
      </c>
      <c r="S11" s="47">
        <v>26</v>
      </c>
      <c r="T11" s="41">
        <f t="shared" si="4"/>
        <v>27</v>
      </c>
      <c r="U11" s="41">
        <v>31</v>
      </c>
      <c r="V11" s="41">
        <v>39</v>
      </c>
      <c r="W11" s="41">
        <v>39</v>
      </c>
      <c r="X11" s="42">
        <f t="shared" si="5"/>
        <v>45</v>
      </c>
      <c r="Y11" s="42">
        <v>51</v>
      </c>
      <c r="Z11" s="42">
        <v>52</v>
      </c>
      <c r="AA11" s="42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71</v>
      </c>
      <c r="I12" s="45">
        <v>71</v>
      </c>
      <c r="J12" s="46">
        <v>2</v>
      </c>
      <c r="K12" s="46">
        <v>2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24</v>
      </c>
      <c r="Q12" s="47">
        <v>26</v>
      </c>
      <c r="R12" s="47">
        <v>28</v>
      </c>
      <c r="S12" s="47">
        <v>28</v>
      </c>
      <c r="T12" s="41">
        <f t="shared" si="4"/>
        <v>27</v>
      </c>
      <c r="U12" s="41">
        <v>31</v>
      </c>
      <c r="V12" s="41">
        <v>42</v>
      </c>
      <c r="W12" s="41">
        <v>42</v>
      </c>
      <c r="X12" s="42">
        <f t="shared" si="5"/>
        <v>45</v>
      </c>
      <c r="Y12" s="42">
        <v>51</v>
      </c>
      <c r="Z12" s="42">
        <v>56</v>
      </c>
      <c r="AA12" s="42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75</v>
      </c>
      <c r="I13" s="45">
        <v>75</v>
      </c>
      <c r="J13" s="46">
        <v>2</v>
      </c>
      <c r="K13" s="46">
        <v>2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24</v>
      </c>
      <c r="Q13" s="47">
        <v>26</v>
      </c>
      <c r="R13" s="47">
        <v>30</v>
      </c>
      <c r="S13" s="47">
        <v>30</v>
      </c>
      <c r="T13" s="41">
        <f t="shared" si="4"/>
        <v>27</v>
      </c>
      <c r="U13" s="41">
        <v>31</v>
      </c>
      <c r="V13" s="41">
        <v>45</v>
      </c>
      <c r="W13" s="41">
        <v>45</v>
      </c>
      <c r="X13" s="42">
        <f t="shared" si="5"/>
        <v>45</v>
      </c>
      <c r="Y13" s="42">
        <v>51</v>
      </c>
      <c r="Z13" s="42">
        <v>60</v>
      </c>
      <c r="AA13" s="42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79</v>
      </c>
      <c r="I14" s="45">
        <v>79</v>
      </c>
      <c r="J14" s="46">
        <v>2</v>
      </c>
      <c r="K14" s="46">
        <v>2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24</v>
      </c>
      <c r="Q14" s="47">
        <v>26</v>
      </c>
      <c r="R14" s="47">
        <v>32</v>
      </c>
      <c r="S14" s="47">
        <v>32</v>
      </c>
      <c r="T14" s="41">
        <f t="shared" si="4"/>
        <v>27</v>
      </c>
      <c r="U14" s="41">
        <v>31</v>
      </c>
      <c r="V14" s="41">
        <v>48</v>
      </c>
      <c r="W14" s="41">
        <v>48</v>
      </c>
      <c r="X14" s="42">
        <f t="shared" si="5"/>
        <v>45</v>
      </c>
      <c r="Y14" s="42">
        <v>51</v>
      </c>
      <c r="Z14" s="42">
        <v>64</v>
      </c>
      <c r="AA14" s="42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83</v>
      </c>
      <c r="I15" s="45">
        <v>83</v>
      </c>
      <c r="J15" s="46">
        <v>2</v>
      </c>
      <c r="K15" s="46">
        <v>2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25</v>
      </c>
      <c r="Q15" s="47">
        <v>27</v>
      </c>
      <c r="R15" s="47">
        <v>34</v>
      </c>
      <c r="S15" s="47">
        <v>34</v>
      </c>
      <c r="T15" s="41">
        <f t="shared" si="4"/>
        <v>28</v>
      </c>
      <c r="U15" s="41">
        <v>32</v>
      </c>
      <c r="V15" s="41">
        <v>51</v>
      </c>
      <c r="W15" s="41">
        <v>51</v>
      </c>
      <c r="X15" s="42">
        <f t="shared" si="5"/>
        <v>46</v>
      </c>
      <c r="Y15" s="42">
        <v>52</v>
      </c>
      <c r="Z15" s="42">
        <v>68</v>
      </c>
      <c r="AA15" s="42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87</v>
      </c>
      <c r="I16" s="45">
        <v>87</v>
      </c>
      <c r="J16" s="46">
        <v>2</v>
      </c>
      <c r="K16" s="46">
        <v>2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25</v>
      </c>
      <c r="Q16" s="47">
        <v>27</v>
      </c>
      <c r="R16" s="47">
        <v>36</v>
      </c>
      <c r="S16" s="47">
        <v>36</v>
      </c>
      <c r="T16" s="41">
        <f t="shared" si="4"/>
        <v>28</v>
      </c>
      <c r="U16" s="41">
        <v>32</v>
      </c>
      <c r="V16" s="41">
        <v>54</v>
      </c>
      <c r="W16" s="41">
        <v>54</v>
      </c>
      <c r="X16" s="42">
        <f t="shared" si="5"/>
        <v>46</v>
      </c>
      <c r="Y16" s="42">
        <v>52</v>
      </c>
      <c r="Z16" s="42">
        <v>72</v>
      </c>
      <c r="AA16" s="42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91</v>
      </c>
      <c r="I17" s="45">
        <v>91</v>
      </c>
      <c r="J17" s="46">
        <v>2</v>
      </c>
      <c r="K17" s="46">
        <v>2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25</v>
      </c>
      <c r="Q17" s="47">
        <v>27</v>
      </c>
      <c r="R17" s="47">
        <v>38</v>
      </c>
      <c r="S17" s="47">
        <v>38</v>
      </c>
      <c r="T17" s="41">
        <f t="shared" si="4"/>
        <v>28</v>
      </c>
      <c r="U17" s="41">
        <v>32</v>
      </c>
      <c r="V17" s="41">
        <v>57</v>
      </c>
      <c r="W17" s="41">
        <v>57</v>
      </c>
      <c r="X17" s="42">
        <f t="shared" si="5"/>
        <v>46</v>
      </c>
      <c r="Y17" s="42">
        <v>52</v>
      </c>
      <c r="Z17" s="42">
        <v>76</v>
      </c>
      <c r="AA17" s="42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95</v>
      </c>
      <c r="I18" s="45">
        <v>95</v>
      </c>
      <c r="J18" s="46">
        <v>3</v>
      </c>
      <c r="K18" s="46">
        <v>3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26</v>
      </c>
      <c r="Q18" s="47">
        <v>28</v>
      </c>
      <c r="R18" s="47">
        <v>40</v>
      </c>
      <c r="S18" s="47">
        <v>40</v>
      </c>
      <c r="T18" s="41">
        <f t="shared" si="4"/>
        <v>29</v>
      </c>
      <c r="U18" s="41">
        <v>33</v>
      </c>
      <c r="V18" s="41">
        <v>60</v>
      </c>
      <c r="W18" s="41">
        <v>60</v>
      </c>
      <c r="X18" s="42">
        <f t="shared" si="5"/>
        <v>47</v>
      </c>
      <c r="Y18" s="42">
        <v>53</v>
      </c>
      <c r="Z18" s="42">
        <v>80</v>
      </c>
      <c r="AA18" s="42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99</v>
      </c>
      <c r="I19" s="45">
        <v>99</v>
      </c>
      <c r="J19" s="46">
        <v>3</v>
      </c>
      <c r="K19" s="46">
        <v>3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26</v>
      </c>
      <c r="Q19" s="47">
        <v>28</v>
      </c>
      <c r="R19" s="47">
        <v>42</v>
      </c>
      <c r="S19" s="47">
        <v>42</v>
      </c>
      <c r="T19" s="41">
        <f t="shared" si="4"/>
        <v>29</v>
      </c>
      <c r="U19" s="41">
        <v>33</v>
      </c>
      <c r="V19" s="41">
        <v>63</v>
      </c>
      <c r="W19" s="41">
        <v>63</v>
      </c>
      <c r="X19" s="42">
        <f t="shared" si="5"/>
        <v>47</v>
      </c>
      <c r="Y19" s="42">
        <v>53</v>
      </c>
      <c r="Z19" s="42">
        <v>84</v>
      </c>
      <c r="AA19" s="42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104</v>
      </c>
      <c r="I20" s="45">
        <v>104</v>
      </c>
      <c r="J20" s="46">
        <v>3</v>
      </c>
      <c r="K20" s="46">
        <v>3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26</v>
      </c>
      <c r="Q20" s="47">
        <v>28</v>
      </c>
      <c r="R20" s="47">
        <v>44</v>
      </c>
      <c r="S20" s="47">
        <v>44</v>
      </c>
      <c r="T20" s="41">
        <f t="shared" si="4"/>
        <v>29</v>
      </c>
      <c r="U20" s="41">
        <v>33</v>
      </c>
      <c r="V20" s="41">
        <v>66</v>
      </c>
      <c r="W20" s="41">
        <v>66</v>
      </c>
      <c r="X20" s="42">
        <f t="shared" si="5"/>
        <v>47</v>
      </c>
      <c r="Y20" s="42">
        <v>53</v>
      </c>
      <c r="Z20" s="42">
        <v>88</v>
      </c>
      <c r="AA20" s="42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108</v>
      </c>
      <c r="I21" s="45">
        <v>108</v>
      </c>
      <c r="J21" s="46">
        <v>3</v>
      </c>
      <c r="K21" s="46">
        <v>3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26</v>
      </c>
      <c r="Q21" s="47">
        <v>28</v>
      </c>
      <c r="R21" s="47">
        <v>46</v>
      </c>
      <c r="S21" s="47">
        <v>46</v>
      </c>
      <c r="T21" s="41">
        <f t="shared" si="4"/>
        <v>29</v>
      </c>
      <c r="U21" s="41">
        <v>33</v>
      </c>
      <c r="V21" s="41">
        <v>69</v>
      </c>
      <c r="W21" s="41">
        <v>69</v>
      </c>
      <c r="X21" s="42">
        <f t="shared" si="5"/>
        <v>47</v>
      </c>
      <c r="Y21" s="42">
        <v>53</v>
      </c>
      <c r="Z21" s="42">
        <v>92</v>
      </c>
      <c r="AA21" s="42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112</v>
      </c>
      <c r="I22" s="45">
        <v>112</v>
      </c>
      <c r="J22" s="46">
        <v>3</v>
      </c>
      <c r="K22" s="46">
        <v>3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26</v>
      </c>
      <c r="Q22" s="47">
        <v>28</v>
      </c>
      <c r="R22" s="47">
        <v>48</v>
      </c>
      <c r="S22" s="47">
        <v>48</v>
      </c>
      <c r="T22" s="41">
        <f t="shared" si="4"/>
        <v>29</v>
      </c>
      <c r="U22" s="41">
        <v>33</v>
      </c>
      <c r="V22" s="41">
        <v>72</v>
      </c>
      <c r="W22" s="41">
        <v>72</v>
      </c>
      <c r="X22" s="42">
        <f t="shared" si="5"/>
        <v>47</v>
      </c>
      <c r="Y22" s="42">
        <v>53</v>
      </c>
      <c r="Z22" s="42">
        <v>96</v>
      </c>
      <c r="AA22" s="42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117</v>
      </c>
      <c r="I23" s="45">
        <v>117</v>
      </c>
      <c r="J23" s="46">
        <v>3</v>
      </c>
      <c r="K23" s="46">
        <v>3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27</v>
      </c>
      <c r="Q23" s="47">
        <v>29</v>
      </c>
      <c r="R23" s="47">
        <v>50</v>
      </c>
      <c r="S23" s="47">
        <v>50</v>
      </c>
      <c r="T23" s="41">
        <f t="shared" si="4"/>
        <v>30</v>
      </c>
      <c r="U23" s="41">
        <v>34</v>
      </c>
      <c r="V23" s="41">
        <v>75</v>
      </c>
      <c r="W23" s="41">
        <v>75</v>
      </c>
      <c r="X23" s="42">
        <f t="shared" si="5"/>
        <v>48</v>
      </c>
      <c r="Y23" s="42">
        <v>54</v>
      </c>
      <c r="Z23" s="42">
        <v>100</v>
      </c>
      <c r="AA23" s="42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121</v>
      </c>
      <c r="I24" s="45">
        <v>121</v>
      </c>
      <c r="J24" s="46">
        <v>3</v>
      </c>
      <c r="K24" s="46">
        <v>3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27</v>
      </c>
      <c r="Q24" s="47">
        <v>29</v>
      </c>
      <c r="R24" s="47">
        <v>52</v>
      </c>
      <c r="S24" s="47">
        <v>52</v>
      </c>
      <c r="T24" s="41">
        <f t="shared" si="4"/>
        <v>30</v>
      </c>
      <c r="U24" s="41">
        <v>34</v>
      </c>
      <c r="V24" s="41">
        <v>78</v>
      </c>
      <c r="W24" s="41">
        <v>78</v>
      </c>
      <c r="X24" s="42">
        <f t="shared" si="5"/>
        <v>48</v>
      </c>
      <c r="Y24" s="42">
        <v>54</v>
      </c>
      <c r="Z24" s="42">
        <v>104</v>
      </c>
      <c r="AA24" s="42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126</v>
      </c>
      <c r="I25" s="45">
        <v>126</v>
      </c>
      <c r="J25" s="46">
        <v>3</v>
      </c>
      <c r="K25" s="46">
        <v>3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27</v>
      </c>
      <c r="Q25" s="47">
        <v>29</v>
      </c>
      <c r="R25" s="47">
        <v>54</v>
      </c>
      <c r="S25" s="47">
        <v>54</v>
      </c>
      <c r="T25" s="41">
        <f t="shared" si="4"/>
        <v>30</v>
      </c>
      <c r="U25" s="41">
        <v>34</v>
      </c>
      <c r="V25" s="41">
        <v>81</v>
      </c>
      <c r="W25" s="41">
        <v>81</v>
      </c>
      <c r="X25" s="42">
        <f t="shared" si="5"/>
        <v>48</v>
      </c>
      <c r="Y25" s="42">
        <v>54</v>
      </c>
      <c r="Z25" s="42">
        <v>108</v>
      </c>
      <c r="AA25" s="42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130</v>
      </c>
      <c r="I26" s="45">
        <v>130</v>
      </c>
      <c r="J26" s="46">
        <v>3</v>
      </c>
      <c r="K26" s="46">
        <v>3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27</v>
      </c>
      <c r="Q26" s="47">
        <v>29</v>
      </c>
      <c r="R26" s="47">
        <v>56</v>
      </c>
      <c r="S26" s="47">
        <v>56</v>
      </c>
      <c r="T26" s="41">
        <f t="shared" si="4"/>
        <v>30</v>
      </c>
      <c r="U26" s="41">
        <v>34</v>
      </c>
      <c r="V26" s="41">
        <v>84</v>
      </c>
      <c r="W26" s="41">
        <v>84</v>
      </c>
      <c r="X26" s="42">
        <f t="shared" si="5"/>
        <v>48</v>
      </c>
      <c r="Y26" s="42">
        <v>54</v>
      </c>
      <c r="Z26" s="42">
        <v>112</v>
      </c>
      <c r="AA26" s="42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135</v>
      </c>
      <c r="I27" s="45">
        <v>135</v>
      </c>
      <c r="J27" s="46">
        <v>3</v>
      </c>
      <c r="K27" s="46">
        <v>3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28</v>
      </c>
      <c r="Q27" s="47">
        <v>30</v>
      </c>
      <c r="R27" s="47">
        <v>58</v>
      </c>
      <c r="S27" s="47">
        <v>58</v>
      </c>
      <c r="T27" s="41">
        <f t="shared" si="4"/>
        <v>31</v>
      </c>
      <c r="U27" s="41">
        <v>35</v>
      </c>
      <c r="V27" s="41">
        <v>87</v>
      </c>
      <c r="W27" s="41">
        <v>87</v>
      </c>
      <c r="X27" s="42">
        <f t="shared" si="5"/>
        <v>49</v>
      </c>
      <c r="Y27" s="42">
        <v>55</v>
      </c>
      <c r="Z27" s="42">
        <v>116</v>
      </c>
      <c r="AA27" s="42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139</v>
      </c>
      <c r="I28" s="45">
        <v>139</v>
      </c>
      <c r="J28" s="46">
        <v>3</v>
      </c>
      <c r="K28" s="46">
        <v>3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28</v>
      </c>
      <c r="Q28" s="47">
        <v>30</v>
      </c>
      <c r="R28" s="47">
        <v>60</v>
      </c>
      <c r="S28" s="47">
        <v>60</v>
      </c>
      <c r="T28" s="41">
        <f t="shared" si="4"/>
        <v>31</v>
      </c>
      <c r="U28" s="41">
        <v>35</v>
      </c>
      <c r="V28" s="41">
        <v>90</v>
      </c>
      <c r="W28" s="41">
        <v>90</v>
      </c>
      <c r="X28" s="42">
        <f t="shared" si="5"/>
        <v>49</v>
      </c>
      <c r="Y28" s="42">
        <v>55</v>
      </c>
      <c r="Z28" s="42">
        <v>120</v>
      </c>
      <c r="AA28" s="42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144</v>
      </c>
      <c r="I29" s="45">
        <v>144</v>
      </c>
      <c r="J29" s="46">
        <v>3</v>
      </c>
      <c r="K29" s="46">
        <v>3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28</v>
      </c>
      <c r="Q29" s="47">
        <v>30</v>
      </c>
      <c r="R29" s="47">
        <v>62</v>
      </c>
      <c r="S29" s="47">
        <v>62</v>
      </c>
      <c r="T29" s="41">
        <f t="shared" si="4"/>
        <v>31</v>
      </c>
      <c r="U29" s="41">
        <v>35</v>
      </c>
      <c r="V29" s="41">
        <v>93</v>
      </c>
      <c r="W29" s="41">
        <v>93</v>
      </c>
      <c r="X29" s="42">
        <f t="shared" si="5"/>
        <v>49</v>
      </c>
      <c r="Y29" s="42">
        <v>55</v>
      </c>
      <c r="Z29" s="42">
        <v>124</v>
      </c>
      <c r="AA29" s="42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149</v>
      </c>
      <c r="I30" s="45">
        <v>149</v>
      </c>
      <c r="J30" s="46">
        <v>3</v>
      </c>
      <c r="K30" s="46">
        <v>3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28</v>
      </c>
      <c r="Q30" s="47">
        <v>30</v>
      </c>
      <c r="R30" s="47">
        <v>64</v>
      </c>
      <c r="S30" s="47">
        <v>64</v>
      </c>
      <c r="T30" s="41">
        <f t="shared" si="4"/>
        <v>31</v>
      </c>
      <c r="U30" s="41">
        <v>35</v>
      </c>
      <c r="V30" s="41">
        <v>96</v>
      </c>
      <c r="W30" s="41">
        <v>96</v>
      </c>
      <c r="X30" s="42">
        <f t="shared" si="5"/>
        <v>49</v>
      </c>
      <c r="Y30" s="42">
        <v>55</v>
      </c>
      <c r="Z30" s="42">
        <v>128</v>
      </c>
      <c r="AA30" s="42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153</v>
      </c>
      <c r="I31" s="45">
        <v>153</v>
      </c>
      <c r="J31" s="46">
        <v>3</v>
      </c>
      <c r="K31" s="46">
        <v>3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28</v>
      </c>
      <c r="Q31" s="47">
        <v>30</v>
      </c>
      <c r="R31" s="47">
        <v>66</v>
      </c>
      <c r="S31" s="47">
        <v>66</v>
      </c>
      <c r="T31" s="41">
        <f t="shared" si="4"/>
        <v>31</v>
      </c>
      <c r="U31" s="41">
        <v>35</v>
      </c>
      <c r="V31" s="41">
        <v>99</v>
      </c>
      <c r="W31" s="41">
        <v>99</v>
      </c>
      <c r="X31" s="42">
        <f t="shared" si="5"/>
        <v>49</v>
      </c>
      <c r="Y31" s="42">
        <v>55</v>
      </c>
      <c r="Z31" s="42">
        <v>132</v>
      </c>
      <c r="AA31" s="42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158</v>
      </c>
      <c r="I32" s="45">
        <v>158</v>
      </c>
      <c r="J32" s="46">
        <v>3</v>
      </c>
      <c r="K32" s="46">
        <v>3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28</v>
      </c>
      <c r="Q32" s="47">
        <v>30</v>
      </c>
      <c r="R32" s="47">
        <v>68</v>
      </c>
      <c r="S32" s="47">
        <v>68</v>
      </c>
      <c r="T32" s="41">
        <f t="shared" si="4"/>
        <v>31</v>
      </c>
      <c r="U32" s="41">
        <v>35</v>
      </c>
      <c r="V32" s="41">
        <v>102</v>
      </c>
      <c r="W32" s="41">
        <v>102</v>
      </c>
      <c r="X32" s="42">
        <f t="shared" si="5"/>
        <v>49</v>
      </c>
      <c r="Y32" s="42">
        <v>55</v>
      </c>
      <c r="Z32" s="42">
        <v>136</v>
      </c>
      <c r="AA32" s="42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163</v>
      </c>
      <c r="I33" s="45">
        <v>163</v>
      </c>
      <c r="J33" s="46">
        <v>3</v>
      </c>
      <c r="K33" s="46">
        <v>3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29</v>
      </c>
      <c r="Q33" s="47">
        <v>31</v>
      </c>
      <c r="R33" s="47">
        <v>70</v>
      </c>
      <c r="S33" s="47">
        <v>70</v>
      </c>
      <c r="T33" s="41">
        <f t="shared" si="4"/>
        <v>32</v>
      </c>
      <c r="U33" s="41">
        <v>36</v>
      </c>
      <c r="V33" s="41">
        <v>105</v>
      </c>
      <c r="W33" s="41">
        <v>105</v>
      </c>
      <c r="X33" s="42">
        <f t="shared" si="5"/>
        <v>50</v>
      </c>
      <c r="Y33" s="42">
        <v>56</v>
      </c>
      <c r="Z33" s="42">
        <v>140</v>
      </c>
      <c r="AA33" s="42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168</v>
      </c>
      <c r="I34" s="45">
        <v>168</v>
      </c>
      <c r="J34" s="46">
        <v>3</v>
      </c>
      <c r="K34" s="46">
        <v>3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29</v>
      </c>
      <c r="Q34" s="47">
        <v>31</v>
      </c>
      <c r="R34" s="47">
        <v>72</v>
      </c>
      <c r="S34" s="47">
        <v>72</v>
      </c>
      <c r="T34" s="41">
        <f t="shared" si="4"/>
        <v>32</v>
      </c>
      <c r="U34" s="41">
        <v>36</v>
      </c>
      <c r="V34" s="41">
        <v>108</v>
      </c>
      <c r="W34" s="41">
        <v>108</v>
      </c>
      <c r="X34" s="42">
        <f t="shared" si="5"/>
        <v>50</v>
      </c>
      <c r="Y34" s="42">
        <v>56</v>
      </c>
      <c r="Z34" s="42">
        <v>144</v>
      </c>
      <c r="AA34" s="42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172</v>
      </c>
      <c r="I35" s="45">
        <v>172</v>
      </c>
      <c r="J35" s="46">
        <v>3</v>
      </c>
      <c r="K35" s="46">
        <v>3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29</v>
      </c>
      <c r="Q35" s="47">
        <v>31</v>
      </c>
      <c r="R35" s="47">
        <v>74</v>
      </c>
      <c r="S35" s="47">
        <v>74</v>
      </c>
      <c r="T35" s="41">
        <f t="shared" si="4"/>
        <v>32</v>
      </c>
      <c r="U35" s="41">
        <v>36</v>
      </c>
      <c r="V35" s="41">
        <v>111</v>
      </c>
      <c r="W35" s="41">
        <v>111</v>
      </c>
      <c r="X35" s="42">
        <f t="shared" si="5"/>
        <v>50</v>
      </c>
      <c r="Y35" s="42">
        <v>56</v>
      </c>
      <c r="Z35" s="42">
        <v>148</v>
      </c>
      <c r="AA35" s="42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177</v>
      </c>
      <c r="I36" s="45">
        <v>177</v>
      </c>
      <c r="J36" s="46">
        <v>3</v>
      </c>
      <c r="K36" s="46">
        <v>3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29</v>
      </c>
      <c r="Q36" s="47">
        <v>31</v>
      </c>
      <c r="R36" s="47">
        <v>76</v>
      </c>
      <c r="S36" s="47">
        <v>76</v>
      </c>
      <c r="T36" s="41">
        <f t="shared" si="4"/>
        <v>32</v>
      </c>
      <c r="U36" s="41">
        <v>36</v>
      </c>
      <c r="V36" s="41">
        <v>114</v>
      </c>
      <c r="W36" s="41">
        <v>114</v>
      </c>
      <c r="X36" s="42">
        <f t="shared" si="5"/>
        <v>50</v>
      </c>
      <c r="Y36" s="42">
        <v>56</v>
      </c>
      <c r="Z36" s="42">
        <v>152</v>
      </c>
      <c r="AA36" s="42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182</v>
      </c>
      <c r="I37" s="45">
        <v>182</v>
      </c>
      <c r="J37" s="46">
        <v>3</v>
      </c>
      <c r="K37" s="46">
        <v>3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29</v>
      </c>
      <c r="Q37" s="47">
        <v>31</v>
      </c>
      <c r="R37" s="47">
        <v>78</v>
      </c>
      <c r="S37" s="47">
        <v>78</v>
      </c>
      <c r="T37" s="41">
        <f t="shared" si="4"/>
        <v>32</v>
      </c>
      <c r="U37" s="41">
        <v>36</v>
      </c>
      <c r="V37" s="41">
        <v>117</v>
      </c>
      <c r="W37" s="41">
        <v>117</v>
      </c>
      <c r="X37" s="42">
        <f t="shared" si="5"/>
        <v>50</v>
      </c>
      <c r="Y37" s="42">
        <v>56</v>
      </c>
      <c r="Z37" s="42">
        <v>156</v>
      </c>
      <c r="AA37" s="42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187</v>
      </c>
      <c r="I38" s="45">
        <v>187</v>
      </c>
      <c r="J38" s="46">
        <v>4</v>
      </c>
      <c r="K38" s="46">
        <v>4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30</v>
      </c>
      <c r="Q38" s="47">
        <v>32</v>
      </c>
      <c r="R38" s="47">
        <v>80</v>
      </c>
      <c r="S38" s="47">
        <v>80</v>
      </c>
      <c r="T38" s="41">
        <f t="shared" si="4"/>
        <v>33</v>
      </c>
      <c r="U38" s="41">
        <v>37</v>
      </c>
      <c r="V38" s="41">
        <v>120</v>
      </c>
      <c r="W38" s="41">
        <v>120</v>
      </c>
      <c r="X38" s="42">
        <f t="shared" si="5"/>
        <v>51</v>
      </c>
      <c r="Y38" s="42">
        <v>57</v>
      </c>
      <c r="Z38" s="42">
        <v>160</v>
      </c>
      <c r="AA38" s="42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192</v>
      </c>
      <c r="I39" s="45">
        <v>192</v>
      </c>
      <c r="J39" s="46">
        <v>4</v>
      </c>
      <c r="K39" s="46">
        <v>4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30</v>
      </c>
      <c r="Q39" s="47">
        <v>32</v>
      </c>
      <c r="R39" s="47">
        <v>82</v>
      </c>
      <c r="S39" s="47">
        <v>82</v>
      </c>
      <c r="T39" s="41">
        <f t="shared" si="4"/>
        <v>33</v>
      </c>
      <c r="U39" s="41">
        <v>37</v>
      </c>
      <c r="V39" s="41">
        <v>123</v>
      </c>
      <c r="W39" s="41">
        <v>123</v>
      </c>
      <c r="X39" s="42">
        <f t="shared" si="5"/>
        <v>51</v>
      </c>
      <c r="Y39" s="42">
        <v>57</v>
      </c>
      <c r="Z39" s="42">
        <v>164</v>
      </c>
      <c r="AA39" s="42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197</v>
      </c>
      <c r="I40" s="45">
        <v>197</v>
      </c>
      <c r="J40" s="46">
        <v>4</v>
      </c>
      <c r="K40" s="46">
        <v>4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30</v>
      </c>
      <c r="Q40" s="47">
        <v>32</v>
      </c>
      <c r="R40" s="47">
        <v>84</v>
      </c>
      <c r="S40" s="47">
        <v>84</v>
      </c>
      <c r="T40" s="41">
        <f t="shared" si="4"/>
        <v>33</v>
      </c>
      <c r="U40" s="41">
        <v>37</v>
      </c>
      <c r="V40" s="41">
        <v>126</v>
      </c>
      <c r="W40" s="41">
        <v>126</v>
      </c>
      <c r="X40" s="42">
        <f t="shared" si="5"/>
        <v>51</v>
      </c>
      <c r="Y40" s="42">
        <v>57</v>
      </c>
      <c r="Z40" s="42">
        <v>168</v>
      </c>
      <c r="AA40" s="42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202</v>
      </c>
      <c r="I41" s="45">
        <v>202</v>
      </c>
      <c r="J41" s="46">
        <v>4</v>
      </c>
      <c r="K41" s="46">
        <v>4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30</v>
      </c>
      <c r="Q41" s="47">
        <v>32</v>
      </c>
      <c r="R41" s="47">
        <v>86</v>
      </c>
      <c r="S41" s="47">
        <v>86</v>
      </c>
      <c r="T41" s="41">
        <f t="shared" si="4"/>
        <v>33</v>
      </c>
      <c r="U41" s="41">
        <v>37</v>
      </c>
      <c r="V41" s="41">
        <v>129</v>
      </c>
      <c r="W41" s="41">
        <v>129</v>
      </c>
      <c r="X41" s="42">
        <f t="shared" si="5"/>
        <v>51</v>
      </c>
      <c r="Y41" s="42">
        <v>57</v>
      </c>
      <c r="Z41" s="42">
        <v>172</v>
      </c>
      <c r="AA41" s="42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207</v>
      </c>
      <c r="I42" s="45">
        <v>207</v>
      </c>
      <c r="J42" s="46">
        <v>4</v>
      </c>
      <c r="K42" s="46">
        <v>4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30</v>
      </c>
      <c r="Q42" s="47">
        <v>32</v>
      </c>
      <c r="R42" s="47">
        <v>88</v>
      </c>
      <c r="S42" s="47">
        <v>88</v>
      </c>
      <c r="T42" s="41">
        <f t="shared" si="4"/>
        <v>33</v>
      </c>
      <c r="U42" s="41">
        <v>37</v>
      </c>
      <c r="V42" s="41">
        <v>132</v>
      </c>
      <c r="W42" s="41">
        <v>132</v>
      </c>
      <c r="X42" s="42">
        <f t="shared" si="5"/>
        <v>51</v>
      </c>
      <c r="Y42" s="42">
        <v>57</v>
      </c>
      <c r="Z42" s="42">
        <v>176</v>
      </c>
      <c r="AA42" s="42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212</v>
      </c>
      <c r="I43" s="45">
        <v>212</v>
      </c>
      <c r="J43" s="46">
        <v>4</v>
      </c>
      <c r="K43" s="46">
        <v>4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30</v>
      </c>
      <c r="Q43" s="47">
        <v>32</v>
      </c>
      <c r="R43" s="47">
        <v>90</v>
      </c>
      <c r="S43" s="47">
        <v>90</v>
      </c>
      <c r="T43" s="41">
        <f t="shared" si="4"/>
        <v>33</v>
      </c>
      <c r="U43" s="41">
        <v>37</v>
      </c>
      <c r="V43" s="41">
        <v>135</v>
      </c>
      <c r="W43" s="41">
        <v>135</v>
      </c>
      <c r="X43" s="42">
        <f t="shared" si="5"/>
        <v>51</v>
      </c>
      <c r="Y43" s="42">
        <v>57</v>
      </c>
      <c r="Z43" s="42">
        <v>180</v>
      </c>
      <c r="AA43" s="42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217</v>
      </c>
      <c r="I44" s="45">
        <v>217</v>
      </c>
      <c r="J44" s="46">
        <v>4</v>
      </c>
      <c r="K44" s="46">
        <v>4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30</v>
      </c>
      <c r="Q44" s="47">
        <v>32</v>
      </c>
      <c r="R44" s="47">
        <v>92</v>
      </c>
      <c r="S44" s="47">
        <v>92</v>
      </c>
      <c r="T44" s="41">
        <f t="shared" si="4"/>
        <v>33</v>
      </c>
      <c r="U44" s="41">
        <v>37</v>
      </c>
      <c r="V44" s="41">
        <v>138</v>
      </c>
      <c r="W44" s="41">
        <v>138</v>
      </c>
      <c r="X44" s="42">
        <f t="shared" si="5"/>
        <v>51</v>
      </c>
      <c r="Y44" s="42">
        <v>57</v>
      </c>
      <c r="Z44" s="42">
        <v>184</v>
      </c>
      <c r="AA44" s="42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222</v>
      </c>
      <c r="I45" s="45">
        <v>222</v>
      </c>
      <c r="J45" s="46">
        <v>4</v>
      </c>
      <c r="K45" s="46">
        <v>4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31</v>
      </c>
      <c r="Q45" s="47">
        <v>33</v>
      </c>
      <c r="R45" s="47">
        <v>94</v>
      </c>
      <c r="S45" s="47">
        <v>94</v>
      </c>
      <c r="T45" s="41">
        <f t="shared" si="4"/>
        <v>34</v>
      </c>
      <c r="U45" s="41">
        <v>38</v>
      </c>
      <c r="V45" s="41">
        <v>141</v>
      </c>
      <c r="W45" s="41">
        <v>141</v>
      </c>
      <c r="X45" s="42">
        <f t="shared" si="5"/>
        <v>52</v>
      </c>
      <c r="Y45" s="42">
        <v>58</v>
      </c>
      <c r="Z45" s="42">
        <v>188</v>
      </c>
      <c r="AA45" s="42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227</v>
      </c>
      <c r="I46" s="45">
        <v>227</v>
      </c>
      <c r="J46" s="46">
        <v>4</v>
      </c>
      <c r="K46" s="46">
        <v>4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31</v>
      </c>
      <c r="Q46" s="47">
        <v>33</v>
      </c>
      <c r="R46" s="47">
        <v>96</v>
      </c>
      <c r="S46" s="47">
        <v>96</v>
      </c>
      <c r="T46" s="41">
        <f t="shared" si="4"/>
        <v>34</v>
      </c>
      <c r="U46" s="41">
        <v>38</v>
      </c>
      <c r="V46" s="41">
        <v>144</v>
      </c>
      <c r="W46" s="41">
        <v>144</v>
      </c>
      <c r="X46" s="42">
        <f t="shared" si="5"/>
        <v>52</v>
      </c>
      <c r="Y46" s="42">
        <v>58</v>
      </c>
      <c r="Z46" s="42">
        <v>192</v>
      </c>
      <c r="AA46" s="42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232</v>
      </c>
      <c r="I47" s="45">
        <v>232</v>
      </c>
      <c r="J47" s="46">
        <v>4</v>
      </c>
      <c r="K47" s="46">
        <v>4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31</v>
      </c>
      <c r="Q47" s="47">
        <v>33</v>
      </c>
      <c r="R47" s="47">
        <v>98</v>
      </c>
      <c r="S47" s="47">
        <v>98</v>
      </c>
      <c r="T47" s="41">
        <f t="shared" si="4"/>
        <v>34</v>
      </c>
      <c r="U47" s="41">
        <v>38</v>
      </c>
      <c r="V47" s="41">
        <v>147</v>
      </c>
      <c r="W47" s="41">
        <v>147</v>
      </c>
      <c r="X47" s="42">
        <f t="shared" si="5"/>
        <v>52</v>
      </c>
      <c r="Y47" s="42">
        <v>58</v>
      </c>
      <c r="Z47" s="42">
        <v>196</v>
      </c>
      <c r="AA47" s="42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237</v>
      </c>
      <c r="I48" s="45">
        <v>237</v>
      </c>
      <c r="J48" s="46">
        <v>4</v>
      </c>
      <c r="K48" s="46">
        <v>4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31</v>
      </c>
      <c r="Q48" s="47">
        <v>33</v>
      </c>
      <c r="R48" s="47">
        <v>100</v>
      </c>
      <c r="S48" s="47">
        <v>100</v>
      </c>
      <c r="T48" s="41">
        <f t="shared" si="4"/>
        <v>34</v>
      </c>
      <c r="U48" s="41">
        <v>38</v>
      </c>
      <c r="V48" s="41">
        <v>150</v>
      </c>
      <c r="W48" s="41">
        <v>150</v>
      </c>
      <c r="X48" s="42">
        <f t="shared" si="5"/>
        <v>52</v>
      </c>
      <c r="Y48" s="42">
        <v>58</v>
      </c>
      <c r="Z48" s="42">
        <v>200</v>
      </c>
      <c r="AA48" s="42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243</v>
      </c>
      <c r="I49" s="45">
        <v>243</v>
      </c>
      <c r="J49" s="46">
        <v>4</v>
      </c>
      <c r="K49" s="46">
        <v>4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31</v>
      </c>
      <c r="Q49" s="47">
        <v>33</v>
      </c>
      <c r="R49" s="47">
        <v>102</v>
      </c>
      <c r="S49" s="47">
        <v>102</v>
      </c>
      <c r="T49" s="41">
        <f t="shared" si="4"/>
        <v>34</v>
      </c>
      <c r="U49" s="41">
        <v>38</v>
      </c>
      <c r="V49" s="41">
        <v>153</v>
      </c>
      <c r="W49" s="41">
        <v>153</v>
      </c>
      <c r="X49" s="42">
        <f t="shared" si="5"/>
        <v>52</v>
      </c>
      <c r="Y49" s="42">
        <v>58</v>
      </c>
      <c r="Z49" s="42">
        <v>204</v>
      </c>
      <c r="AA49" s="42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248</v>
      </c>
      <c r="I50" s="45">
        <v>248</v>
      </c>
      <c r="J50" s="46">
        <v>4</v>
      </c>
      <c r="K50" s="46">
        <v>4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31</v>
      </c>
      <c r="Q50" s="47">
        <v>33</v>
      </c>
      <c r="R50" s="47">
        <v>104</v>
      </c>
      <c r="S50" s="47">
        <v>104</v>
      </c>
      <c r="T50" s="41">
        <f t="shared" si="4"/>
        <v>34</v>
      </c>
      <c r="U50" s="41">
        <v>38</v>
      </c>
      <c r="V50" s="41">
        <v>156</v>
      </c>
      <c r="W50" s="41">
        <v>156</v>
      </c>
      <c r="X50" s="42">
        <f t="shared" si="5"/>
        <v>52</v>
      </c>
      <c r="Y50" s="42">
        <v>58</v>
      </c>
      <c r="Z50" s="42">
        <v>208</v>
      </c>
      <c r="AA50" s="42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253</v>
      </c>
      <c r="I51" s="45">
        <v>253</v>
      </c>
      <c r="J51" s="46">
        <v>4</v>
      </c>
      <c r="K51" s="46">
        <v>4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32</v>
      </c>
      <c r="Q51" s="47">
        <v>34</v>
      </c>
      <c r="R51" s="47">
        <v>106</v>
      </c>
      <c r="S51" s="47">
        <v>106</v>
      </c>
      <c r="T51" s="41">
        <f t="shared" si="4"/>
        <v>35</v>
      </c>
      <c r="U51" s="41">
        <v>39</v>
      </c>
      <c r="V51" s="41">
        <v>159</v>
      </c>
      <c r="W51" s="41">
        <v>159</v>
      </c>
      <c r="X51" s="42">
        <f t="shared" si="5"/>
        <v>53</v>
      </c>
      <c r="Y51" s="42">
        <v>59</v>
      </c>
      <c r="Z51" s="42">
        <v>212</v>
      </c>
      <c r="AA51" s="42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258</v>
      </c>
      <c r="I52" s="45">
        <v>258</v>
      </c>
      <c r="J52" s="46">
        <v>4</v>
      </c>
      <c r="K52" s="46">
        <v>4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32</v>
      </c>
      <c r="Q52" s="47">
        <v>34</v>
      </c>
      <c r="R52" s="47">
        <v>108</v>
      </c>
      <c r="S52" s="47">
        <v>108</v>
      </c>
      <c r="T52" s="41">
        <f t="shared" si="4"/>
        <v>35</v>
      </c>
      <c r="U52" s="41">
        <v>39</v>
      </c>
      <c r="V52" s="41">
        <v>162</v>
      </c>
      <c r="W52" s="41">
        <v>162</v>
      </c>
      <c r="X52" s="42">
        <f t="shared" si="5"/>
        <v>53</v>
      </c>
      <c r="Y52" s="42">
        <v>59</v>
      </c>
      <c r="Z52" s="42">
        <v>216</v>
      </c>
      <c r="AA52" s="42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263</v>
      </c>
      <c r="I53" s="45">
        <v>263</v>
      </c>
      <c r="J53" s="46">
        <v>4</v>
      </c>
      <c r="K53" s="46">
        <v>4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32</v>
      </c>
      <c r="Q53" s="47">
        <v>34</v>
      </c>
      <c r="R53" s="47">
        <v>110</v>
      </c>
      <c r="S53" s="47">
        <v>110</v>
      </c>
      <c r="T53" s="41">
        <f t="shared" si="4"/>
        <v>35</v>
      </c>
      <c r="U53" s="41">
        <v>39</v>
      </c>
      <c r="V53" s="41">
        <v>165</v>
      </c>
      <c r="W53" s="41">
        <v>165</v>
      </c>
      <c r="X53" s="42">
        <f t="shared" si="5"/>
        <v>53</v>
      </c>
      <c r="Y53" s="42">
        <v>59</v>
      </c>
      <c r="Z53" s="42">
        <v>220</v>
      </c>
      <c r="AA53" s="42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269</v>
      </c>
      <c r="I54" s="45">
        <v>269</v>
      </c>
      <c r="J54" s="46">
        <v>4</v>
      </c>
      <c r="K54" s="46">
        <v>4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32</v>
      </c>
      <c r="Q54" s="47">
        <v>34</v>
      </c>
      <c r="R54" s="47">
        <v>112</v>
      </c>
      <c r="S54" s="47">
        <v>112</v>
      </c>
      <c r="T54" s="41">
        <f t="shared" si="4"/>
        <v>35</v>
      </c>
      <c r="U54" s="41">
        <v>39</v>
      </c>
      <c r="V54" s="41">
        <v>168</v>
      </c>
      <c r="W54" s="41">
        <v>168</v>
      </c>
      <c r="X54" s="42">
        <f t="shared" si="5"/>
        <v>53</v>
      </c>
      <c r="Y54" s="42">
        <v>59</v>
      </c>
      <c r="Z54" s="42">
        <v>224</v>
      </c>
      <c r="AA54" s="42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274</v>
      </c>
      <c r="I55" s="45">
        <v>274</v>
      </c>
      <c r="J55" s="46">
        <v>4</v>
      </c>
      <c r="K55" s="46">
        <v>4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32</v>
      </c>
      <c r="Q55" s="47">
        <v>34</v>
      </c>
      <c r="R55" s="47">
        <v>114</v>
      </c>
      <c r="S55" s="47">
        <v>114</v>
      </c>
      <c r="T55" s="41">
        <f t="shared" si="4"/>
        <v>35</v>
      </c>
      <c r="U55" s="41">
        <v>39</v>
      </c>
      <c r="V55" s="41">
        <v>171</v>
      </c>
      <c r="W55" s="41">
        <v>171</v>
      </c>
      <c r="X55" s="42">
        <f t="shared" si="5"/>
        <v>53</v>
      </c>
      <c r="Y55" s="42">
        <v>59</v>
      </c>
      <c r="Z55" s="42">
        <v>228</v>
      </c>
      <c r="AA55" s="42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279</v>
      </c>
      <c r="I56" s="45">
        <v>279</v>
      </c>
      <c r="J56" s="46">
        <v>4</v>
      </c>
      <c r="K56" s="46">
        <v>4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32</v>
      </c>
      <c r="Q56" s="47">
        <v>34</v>
      </c>
      <c r="R56" s="47">
        <v>116</v>
      </c>
      <c r="S56" s="47">
        <v>116</v>
      </c>
      <c r="T56" s="41">
        <f t="shared" si="4"/>
        <v>35</v>
      </c>
      <c r="U56" s="41">
        <v>39</v>
      </c>
      <c r="V56" s="41">
        <v>174</v>
      </c>
      <c r="W56" s="41">
        <v>174</v>
      </c>
      <c r="X56" s="42">
        <f t="shared" si="5"/>
        <v>53</v>
      </c>
      <c r="Y56" s="42">
        <v>59</v>
      </c>
      <c r="Z56" s="42">
        <v>232</v>
      </c>
      <c r="AA56" s="42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285</v>
      </c>
      <c r="I57" s="45">
        <v>285</v>
      </c>
      <c r="J57" s="46">
        <v>4</v>
      </c>
      <c r="K57" s="46">
        <v>4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32</v>
      </c>
      <c r="Q57" s="47">
        <v>34</v>
      </c>
      <c r="R57" s="47">
        <v>118</v>
      </c>
      <c r="S57" s="47">
        <v>118</v>
      </c>
      <c r="T57" s="41">
        <f t="shared" si="4"/>
        <v>35</v>
      </c>
      <c r="U57" s="41">
        <v>39</v>
      </c>
      <c r="V57" s="41">
        <v>177</v>
      </c>
      <c r="W57" s="41">
        <v>177</v>
      </c>
      <c r="X57" s="42">
        <f t="shared" si="5"/>
        <v>53</v>
      </c>
      <c r="Y57" s="42">
        <v>59</v>
      </c>
      <c r="Z57" s="42">
        <v>236</v>
      </c>
      <c r="AA57" s="42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290</v>
      </c>
      <c r="I58" s="45">
        <v>290</v>
      </c>
      <c r="J58" s="46">
        <v>4</v>
      </c>
      <c r="K58" s="46">
        <v>4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32</v>
      </c>
      <c r="Q58" s="47">
        <v>34</v>
      </c>
      <c r="R58" s="47">
        <v>120</v>
      </c>
      <c r="S58" s="47">
        <v>120</v>
      </c>
      <c r="T58" s="41">
        <f t="shared" si="4"/>
        <v>35</v>
      </c>
      <c r="U58" s="41">
        <v>39</v>
      </c>
      <c r="V58" s="41">
        <v>180</v>
      </c>
      <c r="W58" s="41">
        <v>180</v>
      </c>
      <c r="X58" s="42">
        <f t="shared" si="5"/>
        <v>53</v>
      </c>
      <c r="Y58" s="42">
        <v>59</v>
      </c>
      <c r="Z58" s="42">
        <v>240</v>
      </c>
      <c r="AA58" s="42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295</v>
      </c>
      <c r="I59" s="45">
        <v>295</v>
      </c>
      <c r="J59" s="46">
        <v>4</v>
      </c>
      <c r="K59" s="46">
        <v>4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33</v>
      </c>
      <c r="Q59" s="47">
        <v>35</v>
      </c>
      <c r="R59" s="47">
        <v>122</v>
      </c>
      <c r="S59" s="47">
        <v>122</v>
      </c>
      <c r="T59" s="41">
        <f t="shared" si="4"/>
        <v>36</v>
      </c>
      <c r="U59" s="41">
        <v>40</v>
      </c>
      <c r="V59" s="41">
        <v>183</v>
      </c>
      <c r="W59" s="41">
        <v>183</v>
      </c>
      <c r="X59" s="42">
        <f t="shared" si="5"/>
        <v>54</v>
      </c>
      <c r="Y59" s="42">
        <v>60</v>
      </c>
      <c r="Z59" s="42">
        <v>244</v>
      </c>
      <c r="AA59" s="42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301</v>
      </c>
      <c r="I60" s="45">
        <v>301</v>
      </c>
      <c r="J60" s="46">
        <v>4</v>
      </c>
      <c r="K60" s="46">
        <v>4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33</v>
      </c>
      <c r="Q60" s="47">
        <v>35</v>
      </c>
      <c r="R60" s="47">
        <v>124</v>
      </c>
      <c r="S60" s="47">
        <v>124</v>
      </c>
      <c r="T60" s="41">
        <f t="shared" si="4"/>
        <v>36</v>
      </c>
      <c r="U60" s="41">
        <v>40</v>
      </c>
      <c r="V60" s="41">
        <v>186</v>
      </c>
      <c r="W60" s="41">
        <v>186</v>
      </c>
      <c r="X60" s="42">
        <f t="shared" si="5"/>
        <v>54</v>
      </c>
      <c r="Y60" s="42">
        <v>60</v>
      </c>
      <c r="Z60" s="42">
        <v>248</v>
      </c>
      <c r="AA60" s="42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306</v>
      </c>
      <c r="I61" s="45">
        <v>306</v>
      </c>
      <c r="J61" s="46">
        <v>4</v>
      </c>
      <c r="K61" s="46">
        <v>4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33</v>
      </c>
      <c r="Q61" s="47">
        <v>35</v>
      </c>
      <c r="R61" s="47">
        <v>126</v>
      </c>
      <c r="S61" s="47">
        <v>126</v>
      </c>
      <c r="T61" s="41">
        <f t="shared" si="4"/>
        <v>36</v>
      </c>
      <c r="U61" s="41">
        <v>40</v>
      </c>
      <c r="V61" s="41">
        <v>189</v>
      </c>
      <c r="W61" s="41">
        <v>189</v>
      </c>
      <c r="X61" s="42">
        <f t="shared" si="5"/>
        <v>54</v>
      </c>
      <c r="Y61" s="42">
        <v>60</v>
      </c>
      <c r="Z61" s="42">
        <v>252</v>
      </c>
      <c r="AA61" s="42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312</v>
      </c>
      <c r="I62" s="45">
        <v>312</v>
      </c>
      <c r="J62" s="46">
        <v>4</v>
      </c>
      <c r="K62" s="46">
        <v>4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33</v>
      </c>
      <c r="Q62" s="47">
        <v>35</v>
      </c>
      <c r="R62" s="47">
        <v>128</v>
      </c>
      <c r="S62" s="47">
        <v>128</v>
      </c>
      <c r="T62" s="41">
        <f t="shared" si="4"/>
        <v>36</v>
      </c>
      <c r="U62" s="41">
        <v>40</v>
      </c>
      <c r="V62" s="41">
        <v>192</v>
      </c>
      <c r="W62" s="41">
        <v>192</v>
      </c>
      <c r="X62" s="42">
        <f t="shared" si="5"/>
        <v>54</v>
      </c>
      <c r="Y62" s="42">
        <v>60</v>
      </c>
      <c r="Z62" s="42">
        <v>256</v>
      </c>
      <c r="AA62" s="42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317</v>
      </c>
      <c r="I63" s="45">
        <v>317</v>
      </c>
      <c r="J63" s="46">
        <v>4</v>
      </c>
      <c r="K63" s="46">
        <v>4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33</v>
      </c>
      <c r="Q63" s="47">
        <v>35</v>
      </c>
      <c r="R63" s="47">
        <v>130</v>
      </c>
      <c r="S63" s="47">
        <v>130</v>
      </c>
      <c r="T63" s="41">
        <f t="shared" si="4"/>
        <v>36</v>
      </c>
      <c r="U63" s="41">
        <v>40</v>
      </c>
      <c r="V63" s="41">
        <v>195</v>
      </c>
      <c r="W63" s="41">
        <v>195</v>
      </c>
      <c r="X63" s="42">
        <f t="shared" si="5"/>
        <v>54</v>
      </c>
      <c r="Y63" s="42">
        <v>60</v>
      </c>
      <c r="Z63" s="42">
        <v>260</v>
      </c>
      <c r="AA63" s="42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323</v>
      </c>
      <c r="I64" s="45">
        <v>323</v>
      </c>
      <c r="J64" s="46">
        <v>4</v>
      </c>
      <c r="K64" s="46">
        <v>4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33</v>
      </c>
      <c r="Q64" s="47">
        <v>35</v>
      </c>
      <c r="R64" s="47">
        <v>132</v>
      </c>
      <c r="S64" s="47">
        <v>132</v>
      </c>
      <c r="T64" s="41">
        <f t="shared" si="4"/>
        <v>36</v>
      </c>
      <c r="U64" s="41">
        <v>40</v>
      </c>
      <c r="V64" s="41">
        <v>198</v>
      </c>
      <c r="W64" s="41">
        <v>198</v>
      </c>
      <c r="X64" s="42">
        <f t="shared" si="5"/>
        <v>54</v>
      </c>
      <c r="Y64" s="42">
        <v>60</v>
      </c>
      <c r="Z64" s="42">
        <v>264</v>
      </c>
      <c r="AA64" s="42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328</v>
      </c>
      <c r="I65" s="45">
        <v>328</v>
      </c>
      <c r="J65" s="46">
        <v>4</v>
      </c>
      <c r="K65" s="46">
        <v>4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33</v>
      </c>
      <c r="Q65" s="47">
        <v>35</v>
      </c>
      <c r="R65" s="47">
        <v>134</v>
      </c>
      <c r="S65" s="47">
        <v>134</v>
      </c>
      <c r="T65" s="41">
        <f t="shared" si="4"/>
        <v>36</v>
      </c>
      <c r="U65" s="41">
        <v>40</v>
      </c>
      <c r="V65" s="41">
        <v>201</v>
      </c>
      <c r="W65" s="41">
        <v>201</v>
      </c>
      <c r="X65" s="42">
        <f t="shared" si="5"/>
        <v>54</v>
      </c>
      <c r="Y65" s="42">
        <v>60</v>
      </c>
      <c r="Z65" s="42">
        <v>268</v>
      </c>
      <c r="AA65" s="42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334</v>
      </c>
      <c r="I66" s="45">
        <v>334</v>
      </c>
      <c r="J66" s="46">
        <v>5</v>
      </c>
      <c r="K66" s="46">
        <v>5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34</v>
      </c>
      <c r="Q66" s="47">
        <v>36</v>
      </c>
      <c r="R66" s="47">
        <v>136</v>
      </c>
      <c r="S66" s="47">
        <v>136</v>
      </c>
      <c r="T66" s="41">
        <f t="shared" si="4"/>
        <v>37</v>
      </c>
      <c r="U66" s="41">
        <v>41</v>
      </c>
      <c r="V66" s="41">
        <v>204</v>
      </c>
      <c r="W66" s="41">
        <v>204</v>
      </c>
      <c r="X66" s="42">
        <f t="shared" si="5"/>
        <v>55</v>
      </c>
      <c r="Y66" s="42">
        <v>61</v>
      </c>
      <c r="Z66" s="42">
        <v>272</v>
      </c>
      <c r="AA66" s="42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339</v>
      </c>
      <c r="I67" s="45">
        <v>339</v>
      </c>
      <c r="J67" s="46">
        <v>5</v>
      </c>
      <c r="K67" s="46">
        <v>5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34</v>
      </c>
      <c r="Q67" s="47">
        <v>36</v>
      </c>
      <c r="R67" s="47">
        <v>138</v>
      </c>
      <c r="S67" s="47">
        <v>138</v>
      </c>
      <c r="T67" s="41">
        <f t="shared" si="4"/>
        <v>37</v>
      </c>
      <c r="U67" s="41">
        <v>41</v>
      </c>
      <c r="V67" s="41">
        <v>207</v>
      </c>
      <c r="W67" s="41">
        <v>207</v>
      </c>
      <c r="X67" s="42">
        <f t="shared" si="5"/>
        <v>55</v>
      </c>
      <c r="Y67" s="42">
        <v>61</v>
      </c>
      <c r="Z67" s="42">
        <v>276</v>
      </c>
      <c r="AA67" s="42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345</v>
      </c>
      <c r="I68" s="45">
        <v>345</v>
      </c>
      <c r="J68" s="46">
        <v>5</v>
      </c>
      <c r="K68" s="46">
        <v>5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34</v>
      </c>
      <c r="Q68" s="47">
        <v>36</v>
      </c>
      <c r="R68" s="47">
        <v>140</v>
      </c>
      <c r="S68" s="47">
        <v>140</v>
      </c>
      <c r="T68" s="41">
        <f t="shared" ref="T68:T102" si="11">U68-4</f>
        <v>37</v>
      </c>
      <c r="U68" s="41">
        <v>41</v>
      </c>
      <c r="V68" s="41">
        <v>210</v>
      </c>
      <c r="W68" s="41">
        <v>210</v>
      </c>
      <c r="X68" s="42">
        <f t="shared" ref="X68:X102" si="12">Y68-6</f>
        <v>55</v>
      </c>
      <c r="Y68" s="42">
        <v>61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350</v>
      </c>
      <c r="I69" s="45">
        <v>350</v>
      </c>
      <c r="J69" s="46">
        <v>5</v>
      </c>
      <c r="K69" s="46">
        <v>5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34</v>
      </c>
      <c r="Q69" s="47">
        <v>36</v>
      </c>
      <c r="R69" s="47">
        <v>142</v>
      </c>
      <c r="S69" s="47">
        <v>142</v>
      </c>
      <c r="T69" s="41">
        <f t="shared" si="11"/>
        <v>37</v>
      </c>
      <c r="U69" s="41">
        <v>41</v>
      </c>
      <c r="V69" s="41">
        <v>213</v>
      </c>
      <c r="W69" s="41">
        <v>213</v>
      </c>
      <c r="X69" s="42">
        <f t="shared" si="12"/>
        <v>55</v>
      </c>
      <c r="Y69" s="42">
        <v>61</v>
      </c>
      <c r="Z69" s="42">
        <v>284</v>
      </c>
      <c r="AA69" s="42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356</v>
      </c>
      <c r="I70" s="45">
        <v>356</v>
      </c>
      <c r="J70" s="46">
        <v>5</v>
      </c>
      <c r="K70" s="46">
        <v>5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34</v>
      </c>
      <c r="Q70" s="47">
        <v>36</v>
      </c>
      <c r="R70" s="47">
        <v>144</v>
      </c>
      <c r="S70" s="47">
        <v>144</v>
      </c>
      <c r="T70" s="41">
        <f t="shared" si="11"/>
        <v>37</v>
      </c>
      <c r="U70" s="41">
        <v>41</v>
      </c>
      <c r="V70" s="41">
        <v>216</v>
      </c>
      <c r="W70" s="41">
        <v>216</v>
      </c>
      <c r="X70" s="42">
        <f t="shared" si="12"/>
        <v>55</v>
      </c>
      <c r="Y70" s="42">
        <v>61</v>
      </c>
      <c r="Z70" s="42">
        <v>288</v>
      </c>
      <c r="AA70" s="42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361</v>
      </c>
      <c r="I71" s="45">
        <v>361</v>
      </c>
      <c r="J71" s="46">
        <v>5</v>
      </c>
      <c r="K71" s="46">
        <v>5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34</v>
      </c>
      <c r="Q71" s="47">
        <v>36</v>
      </c>
      <c r="R71" s="47">
        <v>146</v>
      </c>
      <c r="S71" s="47">
        <v>146</v>
      </c>
      <c r="T71" s="41">
        <f t="shared" si="11"/>
        <v>37</v>
      </c>
      <c r="U71" s="41">
        <v>41</v>
      </c>
      <c r="V71" s="41">
        <v>219</v>
      </c>
      <c r="W71" s="41">
        <v>219</v>
      </c>
      <c r="X71" s="42">
        <f t="shared" si="12"/>
        <v>55</v>
      </c>
      <c r="Y71" s="42">
        <v>61</v>
      </c>
      <c r="Z71" s="42">
        <v>292</v>
      </c>
      <c r="AA71" s="42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367</v>
      </c>
      <c r="I72" s="45">
        <v>367</v>
      </c>
      <c r="J72" s="46">
        <v>5</v>
      </c>
      <c r="K72" s="46">
        <v>5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34</v>
      </c>
      <c r="Q72" s="47">
        <v>36</v>
      </c>
      <c r="R72" s="47">
        <v>148</v>
      </c>
      <c r="S72" s="47">
        <v>148</v>
      </c>
      <c r="T72" s="41">
        <f t="shared" si="11"/>
        <v>37</v>
      </c>
      <c r="U72" s="41">
        <v>41</v>
      </c>
      <c r="V72" s="41">
        <v>222</v>
      </c>
      <c r="W72" s="41">
        <v>222</v>
      </c>
      <c r="X72" s="42">
        <f t="shared" si="12"/>
        <v>55</v>
      </c>
      <c r="Y72" s="42">
        <v>61</v>
      </c>
      <c r="Z72" s="42">
        <v>296</v>
      </c>
      <c r="AA72" s="42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373</v>
      </c>
      <c r="I73" s="45">
        <v>373</v>
      </c>
      <c r="J73" s="46">
        <v>5</v>
      </c>
      <c r="K73" s="46">
        <v>5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34</v>
      </c>
      <c r="Q73" s="47">
        <v>36</v>
      </c>
      <c r="R73" s="47">
        <v>150</v>
      </c>
      <c r="S73" s="47">
        <v>150</v>
      </c>
      <c r="T73" s="41">
        <f t="shared" si="11"/>
        <v>37</v>
      </c>
      <c r="U73" s="41">
        <v>41</v>
      </c>
      <c r="V73" s="41">
        <v>225</v>
      </c>
      <c r="W73" s="41">
        <v>225</v>
      </c>
      <c r="X73" s="42">
        <f t="shared" si="12"/>
        <v>55</v>
      </c>
      <c r="Y73" s="42">
        <v>61</v>
      </c>
      <c r="Z73" s="42">
        <v>300</v>
      </c>
      <c r="AA73" s="42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378</v>
      </c>
      <c r="I74" s="45">
        <v>378</v>
      </c>
      <c r="J74" s="46">
        <v>5</v>
      </c>
      <c r="K74" s="46">
        <v>5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34</v>
      </c>
      <c r="Q74" s="47">
        <v>36</v>
      </c>
      <c r="R74" s="47">
        <v>152</v>
      </c>
      <c r="S74" s="47">
        <v>152</v>
      </c>
      <c r="T74" s="41">
        <f t="shared" si="11"/>
        <v>37</v>
      </c>
      <c r="U74" s="41">
        <v>41</v>
      </c>
      <c r="V74" s="41">
        <v>228</v>
      </c>
      <c r="W74" s="41">
        <v>228</v>
      </c>
      <c r="X74" s="42">
        <f t="shared" si="12"/>
        <v>55</v>
      </c>
      <c r="Y74" s="42">
        <v>61</v>
      </c>
      <c r="Z74" s="42">
        <v>304</v>
      </c>
      <c r="AA74" s="42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384</v>
      </c>
      <c r="I75" s="45">
        <v>384</v>
      </c>
      <c r="J75" s="46">
        <v>5</v>
      </c>
      <c r="K75" s="46">
        <v>5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35</v>
      </c>
      <c r="Q75" s="47">
        <v>37</v>
      </c>
      <c r="R75" s="47">
        <v>154</v>
      </c>
      <c r="S75" s="47">
        <v>154</v>
      </c>
      <c r="T75" s="41">
        <f t="shared" si="11"/>
        <v>38</v>
      </c>
      <c r="U75" s="41">
        <v>42</v>
      </c>
      <c r="V75" s="41">
        <v>231</v>
      </c>
      <c r="W75" s="41">
        <v>231</v>
      </c>
      <c r="X75" s="42">
        <f t="shared" si="12"/>
        <v>56</v>
      </c>
      <c r="Y75" s="42">
        <v>62</v>
      </c>
      <c r="Z75" s="42">
        <v>308</v>
      </c>
      <c r="AA75" s="42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390</v>
      </c>
      <c r="I76" s="45">
        <v>390</v>
      </c>
      <c r="J76" s="46">
        <v>5</v>
      </c>
      <c r="K76" s="46">
        <v>5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35</v>
      </c>
      <c r="Q76" s="47">
        <v>37</v>
      </c>
      <c r="R76" s="47">
        <v>156</v>
      </c>
      <c r="S76" s="47">
        <v>156</v>
      </c>
      <c r="T76" s="41">
        <f t="shared" si="11"/>
        <v>38</v>
      </c>
      <c r="U76" s="41">
        <v>42</v>
      </c>
      <c r="V76" s="41">
        <v>234</v>
      </c>
      <c r="W76" s="41">
        <v>234</v>
      </c>
      <c r="X76" s="42">
        <f t="shared" si="12"/>
        <v>56</v>
      </c>
      <c r="Y76" s="42">
        <v>62</v>
      </c>
      <c r="Z76" s="42">
        <v>312</v>
      </c>
      <c r="AA76" s="42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395</v>
      </c>
      <c r="I77" s="45">
        <v>395</v>
      </c>
      <c r="J77" s="46">
        <v>5</v>
      </c>
      <c r="K77" s="46">
        <v>5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35</v>
      </c>
      <c r="Q77" s="47">
        <v>37</v>
      </c>
      <c r="R77" s="47">
        <v>158</v>
      </c>
      <c r="S77" s="47">
        <v>158</v>
      </c>
      <c r="T77" s="41">
        <f t="shared" si="11"/>
        <v>38</v>
      </c>
      <c r="U77" s="41">
        <v>42</v>
      </c>
      <c r="V77" s="41">
        <v>237</v>
      </c>
      <c r="W77" s="41">
        <v>237</v>
      </c>
      <c r="X77" s="42">
        <f t="shared" si="12"/>
        <v>56</v>
      </c>
      <c r="Y77" s="42">
        <v>62</v>
      </c>
      <c r="Z77" s="42">
        <v>316</v>
      </c>
      <c r="AA77" s="42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401</v>
      </c>
      <c r="I78" s="45">
        <v>401</v>
      </c>
      <c r="J78" s="46">
        <v>5</v>
      </c>
      <c r="K78" s="46">
        <v>5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35</v>
      </c>
      <c r="Q78" s="47">
        <v>37</v>
      </c>
      <c r="R78" s="47">
        <v>160</v>
      </c>
      <c r="S78" s="47">
        <v>160</v>
      </c>
      <c r="T78" s="41">
        <f t="shared" si="11"/>
        <v>38</v>
      </c>
      <c r="U78" s="41">
        <v>42</v>
      </c>
      <c r="V78" s="41">
        <v>240</v>
      </c>
      <c r="W78" s="41">
        <v>240</v>
      </c>
      <c r="X78" s="42">
        <f t="shared" si="12"/>
        <v>56</v>
      </c>
      <c r="Y78" s="42">
        <v>62</v>
      </c>
      <c r="Z78" s="42">
        <v>320</v>
      </c>
      <c r="AA78" s="42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407</v>
      </c>
      <c r="I79" s="45">
        <v>407</v>
      </c>
      <c r="J79" s="46">
        <v>5</v>
      </c>
      <c r="K79" s="46">
        <v>5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35</v>
      </c>
      <c r="Q79" s="47">
        <v>37</v>
      </c>
      <c r="R79" s="47">
        <v>162</v>
      </c>
      <c r="S79" s="47">
        <v>162</v>
      </c>
      <c r="T79" s="41">
        <f t="shared" si="11"/>
        <v>38</v>
      </c>
      <c r="U79" s="41">
        <v>42</v>
      </c>
      <c r="V79" s="41">
        <v>243</v>
      </c>
      <c r="W79" s="41">
        <v>243</v>
      </c>
      <c r="X79" s="42">
        <f t="shared" si="12"/>
        <v>56</v>
      </c>
      <c r="Y79" s="42">
        <v>62</v>
      </c>
      <c r="Z79" s="42">
        <v>324</v>
      </c>
      <c r="AA79" s="42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412</v>
      </c>
      <c r="I80" s="45">
        <v>412</v>
      </c>
      <c r="J80" s="46">
        <v>5</v>
      </c>
      <c r="K80" s="46">
        <v>5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35</v>
      </c>
      <c r="Q80" s="47">
        <v>37</v>
      </c>
      <c r="R80" s="47">
        <v>164</v>
      </c>
      <c r="S80" s="47">
        <v>164</v>
      </c>
      <c r="T80" s="41">
        <f t="shared" si="11"/>
        <v>38</v>
      </c>
      <c r="U80" s="41">
        <v>42</v>
      </c>
      <c r="V80" s="41">
        <v>246</v>
      </c>
      <c r="W80" s="41">
        <v>246</v>
      </c>
      <c r="X80" s="42">
        <f t="shared" si="12"/>
        <v>56</v>
      </c>
      <c r="Y80" s="42">
        <v>62</v>
      </c>
      <c r="Z80" s="42">
        <v>328</v>
      </c>
      <c r="AA80" s="42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418</v>
      </c>
      <c r="I81" s="45">
        <v>418</v>
      </c>
      <c r="J81" s="46">
        <v>5</v>
      </c>
      <c r="K81" s="46">
        <v>5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35</v>
      </c>
      <c r="Q81" s="47">
        <v>37</v>
      </c>
      <c r="R81" s="47">
        <v>166</v>
      </c>
      <c r="S81" s="47">
        <v>166</v>
      </c>
      <c r="T81" s="41">
        <f t="shared" si="11"/>
        <v>38</v>
      </c>
      <c r="U81" s="41">
        <v>42</v>
      </c>
      <c r="V81" s="41">
        <v>249</v>
      </c>
      <c r="W81" s="41">
        <v>249</v>
      </c>
      <c r="X81" s="42">
        <f t="shared" si="12"/>
        <v>56</v>
      </c>
      <c r="Y81" s="42">
        <v>62</v>
      </c>
      <c r="Z81" s="42">
        <v>332</v>
      </c>
      <c r="AA81" s="42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424</v>
      </c>
      <c r="I82" s="45">
        <v>424</v>
      </c>
      <c r="J82" s="46">
        <v>5</v>
      </c>
      <c r="K82" s="46">
        <v>5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35</v>
      </c>
      <c r="Q82" s="47">
        <v>37</v>
      </c>
      <c r="R82" s="47">
        <v>168</v>
      </c>
      <c r="S82" s="47">
        <v>168</v>
      </c>
      <c r="T82" s="41">
        <f t="shared" si="11"/>
        <v>38</v>
      </c>
      <c r="U82" s="41">
        <v>42</v>
      </c>
      <c r="V82" s="41">
        <v>252</v>
      </c>
      <c r="W82" s="41">
        <v>252</v>
      </c>
      <c r="X82" s="42">
        <f t="shared" si="12"/>
        <v>56</v>
      </c>
      <c r="Y82" s="42">
        <v>62</v>
      </c>
      <c r="Z82" s="42">
        <v>336</v>
      </c>
      <c r="AA82" s="42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430</v>
      </c>
      <c r="I83" s="45">
        <v>430</v>
      </c>
      <c r="J83" s="46">
        <v>5</v>
      </c>
      <c r="K83" s="46">
        <v>5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36</v>
      </c>
      <c r="Q83" s="47">
        <v>38</v>
      </c>
      <c r="R83" s="47">
        <v>170</v>
      </c>
      <c r="S83" s="47">
        <v>170</v>
      </c>
      <c r="T83" s="41">
        <f t="shared" si="11"/>
        <v>39</v>
      </c>
      <c r="U83" s="41">
        <v>43</v>
      </c>
      <c r="V83" s="41">
        <v>255</v>
      </c>
      <c r="W83" s="41">
        <v>255</v>
      </c>
      <c r="X83" s="42">
        <f t="shared" si="12"/>
        <v>57</v>
      </c>
      <c r="Y83" s="42">
        <v>63</v>
      </c>
      <c r="Z83" s="42">
        <v>340</v>
      </c>
      <c r="AA83" s="42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435</v>
      </c>
      <c r="I84" s="45">
        <v>435</v>
      </c>
      <c r="J84" s="46">
        <v>5</v>
      </c>
      <c r="K84" s="46">
        <v>5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36</v>
      </c>
      <c r="Q84" s="47">
        <v>38</v>
      </c>
      <c r="R84" s="47">
        <v>172</v>
      </c>
      <c r="S84" s="47">
        <v>172</v>
      </c>
      <c r="T84" s="41">
        <f t="shared" si="11"/>
        <v>39</v>
      </c>
      <c r="U84" s="41">
        <v>43</v>
      </c>
      <c r="V84" s="41">
        <v>258</v>
      </c>
      <c r="W84" s="41">
        <v>258</v>
      </c>
      <c r="X84" s="42">
        <f t="shared" si="12"/>
        <v>57</v>
      </c>
      <c r="Y84" s="42">
        <v>63</v>
      </c>
      <c r="Z84" s="42">
        <v>344</v>
      </c>
      <c r="AA84" s="42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441</v>
      </c>
      <c r="I85" s="45">
        <v>441</v>
      </c>
      <c r="J85" s="46">
        <v>5</v>
      </c>
      <c r="K85" s="46">
        <v>5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36</v>
      </c>
      <c r="Q85" s="47">
        <v>38</v>
      </c>
      <c r="R85" s="47">
        <v>174</v>
      </c>
      <c r="S85" s="47">
        <v>174</v>
      </c>
      <c r="T85" s="41">
        <f t="shared" si="11"/>
        <v>39</v>
      </c>
      <c r="U85" s="41">
        <v>43</v>
      </c>
      <c r="V85" s="41">
        <v>261</v>
      </c>
      <c r="W85" s="41">
        <v>261</v>
      </c>
      <c r="X85" s="42">
        <f t="shared" si="12"/>
        <v>57</v>
      </c>
      <c r="Y85" s="42">
        <v>63</v>
      </c>
      <c r="Z85" s="42">
        <v>348</v>
      </c>
      <c r="AA85" s="42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447</v>
      </c>
      <c r="I86" s="45">
        <v>447</v>
      </c>
      <c r="J86" s="46">
        <v>5</v>
      </c>
      <c r="K86" s="46">
        <v>5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36</v>
      </c>
      <c r="Q86" s="47">
        <v>38</v>
      </c>
      <c r="R86" s="47">
        <v>176</v>
      </c>
      <c r="S86" s="47">
        <v>176</v>
      </c>
      <c r="T86" s="41">
        <f t="shared" si="11"/>
        <v>39</v>
      </c>
      <c r="U86" s="41">
        <v>43</v>
      </c>
      <c r="V86" s="41">
        <v>264</v>
      </c>
      <c r="W86" s="41">
        <v>264</v>
      </c>
      <c r="X86" s="42">
        <f t="shared" si="12"/>
        <v>57</v>
      </c>
      <c r="Y86" s="42">
        <v>63</v>
      </c>
      <c r="Z86" s="42">
        <v>352</v>
      </c>
      <c r="AA86" s="42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453</v>
      </c>
      <c r="I87" s="45">
        <v>453</v>
      </c>
      <c r="J87" s="46">
        <v>5</v>
      </c>
      <c r="K87" s="46">
        <v>5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36</v>
      </c>
      <c r="Q87" s="47">
        <v>38</v>
      </c>
      <c r="R87" s="47">
        <v>178</v>
      </c>
      <c r="S87" s="47">
        <v>178</v>
      </c>
      <c r="T87" s="41">
        <f t="shared" si="11"/>
        <v>39</v>
      </c>
      <c r="U87" s="41">
        <v>43</v>
      </c>
      <c r="V87" s="41">
        <v>267</v>
      </c>
      <c r="W87" s="41">
        <v>267</v>
      </c>
      <c r="X87" s="42">
        <f t="shared" si="12"/>
        <v>57</v>
      </c>
      <c r="Y87" s="42">
        <v>63</v>
      </c>
      <c r="Z87" s="42">
        <v>356</v>
      </c>
      <c r="AA87" s="42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459</v>
      </c>
      <c r="I88" s="45">
        <v>459</v>
      </c>
      <c r="J88" s="46">
        <v>5</v>
      </c>
      <c r="K88" s="46">
        <v>5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36</v>
      </c>
      <c r="Q88" s="47">
        <v>38</v>
      </c>
      <c r="R88" s="47">
        <v>180</v>
      </c>
      <c r="S88" s="47">
        <v>180</v>
      </c>
      <c r="T88" s="41">
        <f t="shared" si="11"/>
        <v>39</v>
      </c>
      <c r="U88" s="41">
        <v>43</v>
      </c>
      <c r="V88" s="41">
        <v>270</v>
      </c>
      <c r="W88" s="41">
        <v>270</v>
      </c>
      <c r="X88" s="42">
        <f t="shared" si="12"/>
        <v>57</v>
      </c>
      <c r="Y88" s="42">
        <v>63</v>
      </c>
      <c r="Z88" s="42">
        <v>360</v>
      </c>
      <c r="AA88" s="42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465</v>
      </c>
      <c r="I89" s="45">
        <v>465</v>
      </c>
      <c r="J89" s="46">
        <v>5</v>
      </c>
      <c r="K89" s="46">
        <v>5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36</v>
      </c>
      <c r="Q89" s="47">
        <v>38</v>
      </c>
      <c r="R89" s="47">
        <v>182</v>
      </c>
      <c r="S89" s="47">
        <v>182</v>
      </c>
      <c r="T89" s="41">
        <f t="shared" si="11"/>
        <v>39</v>
      </c>
      <c r="U89" s="41">
        <v>43</v>
      </c>
      <c r="V89" s="41">
        <v>273</v>
      </c>
      <c r="W89" s="41">
        <v>273</v>
      </c>
      <c r="X89" s="42">
        <f t="shared" si="12"/>
        <v>57</v>
      </c>
      <c r="Y89" s="42">
        <v>63</v>
      </c>
      <c r="Z89" s="42">
        <v>364</v>
      </c>
      <c r="AA89" s="42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470</v>
      </c>
      <c r="I90" s="45">
        <v>470</v>
      </c>
      <c r="J90" s="46">
        <v>5</v>
      </c>
      <c r="K90" s="46">
        <v>5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36</v>
      </c>
      <c r="Q90" s="47">
        <v>38</v>
      </c>
      <c r="R90" s="47">
        <v>184</v>
      </c>
      <c r="S90" s="47">
        <v>184</v>
      </c>
      <c r="T90" s="41">
        <f t="shared" si="11"/>
        <v>39</v>
      </c>
      <c r="U90" s="41">
        <v>43</v>
      </c>
      <c r="V90" s="41">
        <v>276</v>
      </c>
      <c r="W90" s="41">
        <v>276</v>
      </c>
      <c r="X90" s="42">
        <f t="shared" si="12"/>
        <v>57</v>
      </c>
      <c r="Y90" s="42">
        <v>63</v>
      </c>
      <c r="Z90" s="42">
        <v>368</v>
      </c>
      <c r="AA90" s="42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476</v>
      </c>
      <c r="I91" s="45">
        <v>476</v>
      </c>
      <c r="J91" s="46">
        <v>5</v>
      </c>
      <c r="K91" s="46">
        <v>5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36</v>
      </c>
      <c r="Q91" s="47">
        <v>38</v>
      </c>
      <c r="R91" s="47">
        <v>186</v>
      </c>
      <c r="S91" s="47">
        <v>186</v>
      </c>
      <c r="T91" s="41">
        <f t="shared" si="11"/>
        <v>39</v>
      </c>
      <c r="U91" s="41">
        <v>43</v>
      </c>
      <c r="V91" s="41">
        <v>279</v>
      </c>
      <c r="W91" s="41">
        <v>279</v>
      </c>
      <c r="X91" s="42">
        <f t="shared" si="12"/>
        <v>57</v>
      </c>
      <c r="Y91" s="42">
        <v>63</v>
      </c>
      <c r="Z91" s="42">
        <v>372</v>
      </c>
      <c r="AA91" s="42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482</v>
      </c>
      <c r="I92" s="45">
        <v>482</v>
      </c>
      <c r="J92" s="46">
        <v>5</v>
      </c>
      <c r="K92" s="46">
        <v>5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36</v>
      </c>
      <c r="Q92" s="47">
        <v>38</v>
      </c>
      <c r="R92" s="47">
        <v>188</v>
      </c>
      <c r="S92" s="47">
        <v>188</v>
      </c>
      <c r="T92" s="41">
        <f t="shared" si="11"/>
        <v>39</v>
      </c>
      <c r="U92" s="41">
        <v>43</v>
      </c>
      <c r="V92" s="41">
        <v>282</v>
      </c>
      <c r="W92" s="41">
        <v>282</v>
      </c>
      <c r="X92" s="42">
        <f t="shared" si="12"/>
        <v>57</v>
      </c>
      <c r="Y92" s="42">
        <v>63</v>
      </c>
      <c r="Z92" s="42">
        <v>376</v>
      </c>
      <c r="AA92" s="42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488</v>
      </c>
      <c r="I93" s="45">
        <v>488</v>
      </c>
      <c r="J93" s="46">
        <v>5</v>
      </c>
      <c r="K93" s="46">
        <v>5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37</v>
      </c>
      <c r="Q93" s="47">
        <v>39</v>
      </c>
      <c r="R93" s="47">
        <v>190</v>
      </c>
      <c r="S93" s="47">
        <v>190</v>
      </c>
      <c r="T93" s="41">
        <f t="shared" si="11"/>
        <v>40</v>
      </c>
      <c r="U93" s="41">
        <v>44</v>
      </c>
      <c r="V93" s="41">
        <v>285</v>
      </c>
      <c r="W93" s="41">
        <v>285</v>
      </c>
      <c r="X93" s="42">
        <f t="shared" si="12"/>
        <v>58</v>
      </c>
      <c r="Y93" s="42">
        <v>64</v>
      </c>
      <c r="Z93" s="42">
        <v>380</v>
      </c>
      <c r="AA93" s="42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494</v>
      </c>
      <c r="I94" s="45">
        <v>494</v>
      </c>
      <c r="J94" s="46">
        <v>5</v>
      </c>
      <c r="K94" s="46">
        <v>5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37</v>
      </c>
      <c r="Q94" s="47">
        <v>39</v>
      </c>
      <c r="R94" s="47">
        <v>192</v>
      </c>
      <c r="S94" s="47">
        <v>192</v>
      </c>
      <c r="T94" s="41">
        <f t="shared" si="11"/>
        <v>40</v>
      </c>
      <c r="U94" s="41">
        <v>44</v>
      </c>
      <c r="V94" s="41">
        <v>288</v>
      </c>
      <c r="W94" s="41">
        <v>288</v>
      </c>
      <c r="X94" s="42">
        <f t="shared" si="12"/>
        <v>58</v>
      </c>
      <c r="Y94" s="42">
        <v>64</v>
      </c>
      <c r="Z94" s="42">
        <v>384</v>
      </c>
      <c r="AA94" s="42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500</v>
      </c>
      <c r="I95" s="45">
        <v>500</v>
      </c>
      <c r="J95" s="46">
        <v>5</v>
      </c>
      <c r="K95" s="46">
        <v>5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37</v>
      </c>
      <c r="Q95" s="47">
        <v>39</v>
      </c>
      <c r="R95" s="47">
        <v>194</v>
      </c>
      <c r="S95" s="47">
        <v>194</v>
      </c>
      <c r="T95" s="41">
        <f t="shared" si="11"/>
        <v>40</v>
      </c>
      <c r="U95" s="41">
        <v>44</v>
      </c>
      <c r="V95" s="41">
        <v>291</v>
      </c>
      <c r="W95" s="41">
        <v>291</v>
      </c>
      <c r="X95" s="42">
        <f t="shared" si="12"/>
        <v>58</v>
      </c>
      <c r="Y95" s="42">
        <v>64</v>
      </c>
      <c r="Z95" s="42">
        <v>388</v>
      </c>
      <c r="AA95" s="42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506</v>
      </c>
      <c r="I96" s="45">
        <v>506</v>
      </c>
      <c r="J96" s="46">
        <v>5</v>
      </c>
      <c r="K96" s="46">
        <v>5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37</v>
      </c>
      <c r="Q96" s="47">
        <v>39</v>
      </c>
      <c r="R96" s="47">
        <v>196</v>
      </c>
      <c r="S96" s="47">
        <v>196</v>
      </c>
      <c r="T96" s="41">
        <f t="shared" si="11"/>
        <v>40</v>
      </c>
      <c r="U96" s="41">
        <v>44</v>
      </c>
      <c r="V96" s="41">
        <v>294</v>
      </c>
      <c r="W96" s="41">
        <v>294</v>
      </c>
      <c r="X96" s="42">
        <f t="shared" si="12"/>
        <v>58</v>
      </c>
      <c r="Y96" s="42">
        <v>64</v>
      </c>
      <c r="Z96" s="42">
        <v>392</v>
      </c>
      <c r="AA96" s="42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512</v>
      </c>
      <c r="I97" s="45">
        <v>512</v>
      </c>
      <c r="J97" s="46">
        <v>5</v>
      </c>
      <c r="K97" s="46">
        <v>5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37</v>
      </c>
      <c r="Q97" s="47">
        <v>39</v>
      </c>
      <c r="R97" s="47">
        <v>198</v>
      </c>
      <c r="S97" s="47">
        <v>198</v>
      </c>
      <c r="T97" s="41">
        <f t="shared" si="11"/>
        <v>40</v>
      </c>
      <c r="U97" s="41">
        <v>44</v>
      </c>
      <c r="V97" s="41">
        <v>297</v>
      </c>
      <c r="W97" s="41">
        <v>297</v>
      </c>
      <c r="X97" s="42">
        <f t="shared" si="12"/>
        <v>58</v>
      </c>
      <c r="Y97" s="42">
        <v>64</v>
      </c>
      <c r="Z97" s="42">
        <v>396</v>
      </c>
      <c r="AA97" s="42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518</v>
      </c>
      <c r="I98" s="45">
        <v>518</v>
      </c>
      <c r="J98" s="46">
        <v>5</v>
      </c>
      <c r="K98" s="46">
        <v>5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37</v>
      </c>
      <c r="Q98" s="47">
        <v>39</v>
      </c>
      <c r="R98" s="47">
        <v>200</v>
      </c>
      <c r="S98" s="47">
        <v>200</v>
      </c>
      <c r="T98" s="41">
        <f t="shared" si="11"/>
        <v>40</v>
      </c>
      <c r="U98" s="41">
        <v>44</v>
      </c>
      <c r="V98" s="41">
        <v>300</v>
      </c>
      <c r="W98" s="41">
        <v>300</v>
      </c>
      <c r="X98" s="42">
        <f t="shared" si="12"/>
        <v>58</v>
      </c>
      <c r="Y98" s="42">
        <v>64</v>
      </c>
      <c r="Z98" s="42">
        <v>400</v>
      </c>
      <c r="AA98" s="42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524</v>
      </c>
      <c r="I99" s="45">
        <v>524</v>
      </c>
      <c r="J99" s="46">
        <v>5</v>
      </c>
      <c r="K99" s="46">
        <v>5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37</v>
      </c>
      <c r="Q99" s="47">
        <v>39</v>
      </c>
      <c r="R99" s="47">
        <v>202</v>
      </c>
      <c r="S99" s="47">
        <v>202</v>
      </c>
      <c r="T99" s="41">
        <f t="shared" si="11"/>
        <v>40</v>
      </c>
      <c r="U99" s="41">
        <v>44</v>
      </c>
      <c r="V99" s="41">
        <v>303</v>
      </c>
      <c r="W99" s="41">
        <v>303</v>
      </c>
      <c r="X99" s="42">
        <f t="shared" si="12"/>
        <v>58</v>
      </c>
      <c r="Y99" s="42">
        <v>64</v>
      </c>
      <c r="Z99" s="42">
        <v>404</v>
      </c>
      <c r="AA99" s="42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530</v>
      </c>
      <c r="I100" s="45">
        <v>530</v>
      </c>
      <c r="J100" s="46">
        <v>5</v>
      </c>
      <c r="K100" s="46">
        <v>5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37</v>
      </c>
      <c r="Q100" s="47">
        <v>39</v>
      </c>
      <c r="R100" s="47">
        <v>204</v>
      </c>
      <c r="S100" s="47">
        <v>204</v>
      </c>
      <c r="T100" s="41">
        <f t="shared" si="11"/>
        <v>40</v>
      </c>
      <c r="U100" s="41">
        <v>44</v>
      </c>
      <c r="V100" s="41">
        <v>306</v>
      </c>
      <c r="W100" s="41">
        <v>306</v>
      </c>
      <c r="X100" s="42">
        <f t="shared" si="12"/>
        <v>58</v>
      </c>
      <c r="Y100" s="42">
        <v>64</v>
      </c>
      <c r="Z100" s="42">
        <v>408</v>
      </c>
      <c r="AA100" s="42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536</v>
      </c>
      <c r="I101" s="45">
        <v>536</v>
      </c>
      <c r="J101" s="46">
        <v>5</v>
      </c>
      <c r="K101" s="46">
        <v>5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37</v>
      </c>
      <c r="Q101" s="47">
        <v>39</v>
      </c>
      <c r="R101" s="47">
        <v>206</v>
      </c>
      <c r="S101" s="47">
        <v>206</v>
      </c>
      <c r="T101" s="41">
        <f t="shared" si="11"/>
        <v>40</v>
      </c>
      <c r="U101" s="41">
        <v>44</v>
      </c>
      <c r="V101" s="41">
        <v>309</v>
      </c>
      <c r="W101" s="41">
        <v>309</v>
      </c>
      <c r="X101" s="42">
        <f t="shared" si="12"/>
        <v>58</v>
      </c>
      <c r="Y101" s="42">
        <v>64</v>
      </c>
      <c r="Z101" s="42">
        <v>412</v>
      </c>
      <c r="AA101" s="42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542</v>
      </c>
      <c r="I102" s="45">
        <v>542</v>
      </c>
      <c r="J102" s="46">
        <v>6</v>
      </c>
      <c r="K102" s="46">
        <v>6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38</v>
      </c>
      <c r="Q102" s="47">
        <v>40</v>
      </c>
      <c r="R102" s="47">
        <v>208</v>
      </c>
      <c r="S102" s="47">
        <v>208</v>
      </c>
      <c r="T102" s="41">
        <f t="shared" si="11"/>
        <v>41</v>
      </c>
      <c r="U102" s="41">
        <v>45</v>
      </c>
      <c r="V102" s="41">
        <v>312</v>
      </c>
      <c r="W102" s="41">
        <v>312</v>
      </c>
      <c r="X102" s="42">
        <f t="shared" si="12"/>
        <v>59</v>
      </c>
      <c r="Y102" s="42">
        <v>65</v>
      </c>
      <c r="Z102" s="42">
        <v>416</v>
      </c>
      <c r="AA102" s="42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3"/>
  <sheetViews>
    <sheetView workbookViewId="0">
      <selection activeCell="A24" sqref="A24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2.1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Item</vt:lpstr>
      <vt:lpstr>ItemFood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2019-10-14T03:12:19Z</dcterms:modified>
</cp:coreProperties>
</file>