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Default Extension="png" ContentType="image/png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465" windowWidth="20730" windowHeight="11760" tabRatio="454" activeTab="2"/>
  </bookViews>
  <sheets>
    <sheet name="Item" sheetId="15" r:id="rId1"/>
    <sheet name="ItemFood" sheetId="21" r:id="rId2"/>
    <sheet name="Accessory" sheetId="18" r:id="rId3"/>
    <sheet name="Image" sheetId="5" state="hidden" r:id="rId4"/>
    <sheet name="Audio" sheetId="6" state="hidden" r:id="rId5"/>
    <sheet name="Preview" sheetId="7" state="hidden" r:id="rId6"/>
    <sheet name="Ocean" sheetId="2" state="hidden" r:id="rId7"/>
    <sheet name="Forest" sheetId="3" state="hidden" r:id="rId8"/>
    <sheet name="Desert" sheetId="4" state="hidden" r:id="rId9"/>
    <sheet name="Rock" sheetId="8" state="hidden" r:id="rId10"/>
    <sheet name="Level" sheetId="20" r:id="rId11"/>
    <sheet name="Mission" sheetId="16" r:id="rId12"/>
    <sheet name="TreasureBox" sheetId="11" r:id="rId13"/>
    <sheet name="Sound" sheetId="17" r:id="rId14"/>
    <sheet name="Award" sheetId="19" r:id="rId15"/>
  </sheets>
  <definedNames>
    <definedName name="_xlnm._FilterDatabase" localSheetId="2" hidden="1">Accessory!$A$1:$T$102</definedName>
    <definedName name="_xlnm._FilterDatabase" localSheetId="0" hidden="1">Item!$A$1:$O$202</definedName>
  </definedNames>
  <calcPr calcId="124519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W18" i="18"/>
  <c r="W19"/>
  <c r="W20"/>
  <c r="W21"/>
  <c r="W22"/>
  <c r="W23"/>
  <c r="W24"/>
  <c r="W25"/>
  <c r="W26"/>
  <c r="W27"/>
  <c r="W28"/>
  <c r="W29"/>
  <c r="W30"/>
  <c r="W31"/>
  <c r="W32"/>
  <c r="W33"/>
  <c r="W34"/>
  <c r="V29"/>
  <c r="V30"/>
  <c r="V31"/>
  <c r="V32"/>
  <c r="V33"/>
  <c r="V34"/>
  <c r="F14" i="19"/>
  <c r="F13"/>
  <c r="F12"/>
  <c r="F11"/>
  <c r="F10"/>
  <c r="F9"/>
  <c r="F8"/>
  <c r="F7"/>
  <c r="F6"/>
  <c r="F5"/>
  <c r="F4"/>
  <c r="F3"/>
  <c r="F855" i="17"/>
  <c r="F854"/>
  <c r="F853"/>
  <c r="F852"/>
  <c r="F851"/>
  <c r="F850"/>
  <c r="F849"/>
  <c r="F848"/>
  <c r="F847"/>
  <c r="F846"/>
  <c r="F845"/>
  <c r="F844"/>
  <c r="F843"/>
  <c r="F842"/>
  <c r="F841"/>
  <c r="F840"/>
  <c r="F839"/>
  <c r="F838"/>
  <c r="F837"/>
  <c r="F836"/>
  <c r="F835"/>
  <c r="F834"/>
  <c r="F833"/>
  <c r="F832"/>
  <c r="F831"/>
  <c r="F830"/>
  <c r="F829"/>
  <c r="F828"/>
  <c r="F827"/>
  <c r="F826"/>
  <c r="F825"/>
  <c r="F824"/>
  <c r="F823"/>
  <c r="F822"/>
  <c r="F821"/>
  <c r="F820"/>
  <c r="F819"/>
  <c r="F818"/>
  <c r="F817"/>
  <c r="F816"/>
  <c r="F815"/>
  <c r="F814"/>
  <c r="F813"/>
  <c r="F812"/>
  <c r="F811"/>
  <c r="F810"/>
  <c r="F809"/>
  <c r="F808"/>
  <c r="F807"/>
  <c r="F806"/>
  <c r="F805"/>
  <c r="F804"/>
  <c r="F803"/>
  <c r="F802"/>
  <c r="F801"/>
  <c r="F800"/>
  <c r="F799"/>
  <c r="F798"/>
  <c r="F797"/>
  <c r="F796"/>
  <c r="F795"/>
  <c r="F794"/>
  <c r="F793"/>
  <c r="F792"/>
  <c r="F791"/>
  <c r="F790"/>
  <c r="F789"/>
  <c r="F788"/>
  <c r="F787"/>
  <c r="F786"/>
  <c r="F785"/>
  <c r="F784"/>
  <c r="F783"/>
  <c r="F782"/>
  <c r="F781"/>
  <c r="F780"/>
  <c r="F779"/>
  <c r="F778"/>
  <c r="F777"/>
  <c r="F776"/>
  <c r="F775"/>
  <c r="F774"/>
  <c r="F773"/>
  <c r="F772"/>
  <c r="F771"/>
  <c r="F770"/>
  <c r="F769"/>
  <c r="A767"/>
  <c r="F767"/>
  <c r="E767"/>
  <c r="D767"/>
  <c r="B767"/>
  <c r="A766"/>
  <c r="E766"/>
  <c r="F766"/>
  <c r="D766"/>
  <c r="B766"/>
  <c r="A765"/>
  <c r="E765"/>
  <c r="F765"/>
  <c r="D765"/>
  <c r="B765"/>
  <c r="A764"/>
  <c r="E764"/>
  <c r="F764"/>
  <c r="D764"/>
  <c r="B764"/>
  <c r="A763"/>
  <c r="E763"/>
  <c r="F763"/>
  <c r="D763"/>
  <c r="B763"/>
  <c r="A762"/>
  <c r="E762"/>
  <c r="F762"/>
  <c r="D762"/>
  <c r="B762"/>
  <c r="A761"/>
  <c r="E761"/>
  <c r="F761"/>
  <c r="D761"/>
  <c r="B761"/>
  <c r="A760"/>
  <c r="B760"/>
  <c r="D760"/>
  <c r="F760"/>
  <c r="E760"/>
  <c r="A759"/>
  <c r="F759"/>
  <c r="E759"/>
  <c r="D759"/>
  <c r="B759"/>
  <c r="A758"/>
  <c r="E758"/>
  <c r="F758"/>
  <c r="D758"/>
  <c r="B758"/>
  <c r="A757"/>
  <c r="E757"/>
  <c r="F757"/>
  <c r="D757"/>
  <c r="B757"/>
  <c r="A756"/>
  <c r="E756"/>
  <c r="F756"/>
  <c r="D756"/>
  <c r="B756"/>
  <c r="A755"/>
  <c r="B755"/>
  <c r="D755"/>
  <c r="F755"/>
  <c r="E755"/>
  <c r="A754"/>
  <c r="F754"/>
  <c r="E754"/>
  <c r="D754"/>
  <c r="B754"/>
  <c r="A753"/>
  <c r="E753"/>
  <c r="F753"/>
  <c r="D753"/>
  <c r="B753"/>
  <c r="A752"/>
  <c r="E752"/>
  <c r="F752"/>
  <c r="D752"/>
  <c r="B752"/>
  <c r="A751"/>
  <c r="E751"/>
  <c r="F751"/>
  <c r="D751"/>
  <c r="B751"/>
  <c r="A750"/>
  <c r="E750"/>
  <c r="F750"/>
  <c r="D750"/>
  <c r="B750"/>
  <c r="A749"/>
  <c r="E749"/>
  <c r="F749"/>
  <c r="D749"/>
  <c r="B749"/>
  <c r="A748"/>
  <c r="B748"/>
  <c r="D748"/>
  <c r="F748"/>
  <c r="E748"/>
  <c r="A747"/>
  <c r="F747"/>
  <c r="E747"/>
  <c r="D747"/>
  <c r="B747"/>
  <c r="A746"/>
  <c r="E746"/>
  <c r="F746"/>
  <c r="D746"/>
  <c r="B746"/>
  <c r="A745"/>
  <c r="B745"/>
  <c r="D745"/>
  <c r="F745"/>
  <c r="E745"/>
  <c r="A744"/>
  <c r="F744"/>
  <c r="E744"/>
  <c r="D744"/>
  <c r="B744"/>
  <c r="A743"/>
  <c r="E743"/>
  <c r="F743"/>
  <c r="D743"/>
  <c r="B743"/>
  <c r="A742"/>
  <c r="E742"/>
  <c r="F742"/>
  <c r="D742"/>
  <c r="B742"/>
  <c r="A741"/>
  <c r="E741"/>
  <c r="F741"/>
  <c r="D741"/>
  <c r="B741"/>
  <c r="A740"/>
  <c r="E740"/>
  <c r="F740"/>
  <c r="D740"/>
  <c r="B740"/>
  <c r="A739"/>
  <c r="E739"/>
  <c r="F739"/>
  <c r="D739"/>
  <c r="B739"/>
  <c r="A738"/>
  <c r="E738"/>
  <c r="F738"/>
  <c r="D738"/>
  <c r="B738"/>
  <c r="A737"/>
  <c r="E737"/>
  <c r="F737"/>
  <c r="D737"/>
  <c r="B737"/>
  <c r="A736"/>
  <c r="E736"/>
  <c r="F736"/>
  <c r="D736"/>
  <c r="B736"/>
  <c r="A735"/>
  <c r="E735"/>
  <c r="F735"/>
  <c r="D735"/>
  <c r="B735"/>
  <c r="A734"/>
  <c r="E734"/>
  <c r="F734"/>
  <c r="D734"/>
  <c r="B734"/>
  <c r="A733"/>
  <c r="E733"/>
  <c r="F733"/>
  <c r="D733"/>
  <c r="B733"/>
  <c r="A732"/>
  <c r="B732"/>
  <c r="D732"/>
  <c r="F732"/>
  <c r="E732"/>
  <c r="A731"/>
  <c r="F731"/>
  <c r="E731"/>
  <c r="D731"/>
  <c r="B731"/>
  <c r="A730"/>
  <c r="E730"/>
  <c r="F730"/>
  <c r="D730"/>
  <c r="B730"/>
  <c r="A729"/>
  <c r="B729"/>
  <c r="D729"/>
  <c r="F729"/>
  <c r="E729"/>
  <c r="A728"/>
  <c r="F728"/>
  <c r="E728"/>
  <c r="D728"/>
  <c r="B728"/>
  <c r="A727"/>
  <c r="E727"/>
  <c r="F727"/>
  <c r="D727"/>
  <c r="B727"/>
  <c r="A726"/>
  <c r="E726"/>
  <c r="F726"/>
  <c r="D726"/>
  <c r="B726"/>
  <c r="A725"/>
  <c r="B725"/>
  <c r="D725"/>
  <c r="F725"/>
  <c r="E725"/>
  <c r="A724"/>
  <c r="F724"/>
  <c r="E724"/>
  <c r="D724"/>
  <c r="B724"/>
  <c r="A723"/>
  <c r="E723"/>
  <c r="F723"/>
  <c r="D723"/>
  <c r="B723"/>
  <c r="A722"/>
  <c r="B722"/>
  <c r="D722"/>
  <c r="F722"/>
  <c r="E722"/>
  <c r="A721"/>
  <c r="F721"/>
  <c r="E721"/>
  <c r="D721"/>
  <c r="B721"/>
  <c r="A720"/>
  <c r="E720"/>
  <c r="F720"/>
  <c r="D720"/>
  <c r="B720"/>
  <c r="A719"/>
  <c r="E719"/>
  <c r="F719"/>
  <c r="D719"/>
  <c r="B719"/>
  <c r="A718"/>
  <c r="E718"/>
  <c r="F718"/>
  <c r="D718"/>
  <c r="B718"/>
  <c r="A717"/>
  <c r="E717"/>
  <c r="F717"/>
  <c r="D717"/>
  <c r="B717"/>
  <c r="A716"/>
  <c r="E716"/>
  <c r="F716"/>
  <c r="D716"/>
  <c r="B716"/>
  <c r="A715"/>
  <c r="E715"/>
  <c r="F715"/>
  <c r="D715"/>
  <c r="B715"/>
  <c r="A714"/>
  <c r="B714"/>
  <c r="D714"/>
  <c r="F714"/>
  <c r="E714"/>
  <c r="A713"/>
  <c r="F713"/>
  <c r="E713"/>
  <c r="D713"/>
  <c r="B713"/>
  <c r="A712"/>
  <c r="E712"/>
  <c r="F712"/>
  <c r="D712"/>
  <c r="B712"/>
  <c r="A711"/>
  <c r="B711"/>
  <c r="D711"/>
  <c r="F711"/>
  <c r="E711"/>
  <c r="A710"/>
  <c r="F710"/>
  <c r="E710"/>
  <c r="D710"/>
  <c r="B710"/>
  <c r="A709"/>
  <c r="E709"/>
  <c r="F709"/>
  <c r="D709"/>
  <c r="B709"/>
  <c r="A708"/>
  <c r="B708"/>
  <c r="D708"/>
  <c r="F708"/>
  <c r="E708"/>
  <c r="A707"/>
  <c r="F707"/>
  <c r="E707"/>
  <c r="D707"/>
  <c r="B707"/>
  <c r="A706"/>
  <c r="E706"/>
  <c r="F706"/>
  <c r="D706"/>
  <c r="B706"/>
  <c r="A705"/>
  <c r="E705"/>
  <c r="F705"/>
  <c r="D705"/>
  <c r="B705"/>
  <c r="A704"/>
  <c r="E704"/>
  <c r="F704"/>
  <c r="D704"/>
  <c r="B704"/>
  <c r="A703"/>
  <c r="E703"/>
  <c r="F703"/>
  <c r="D703"/>
  <c r="B703"/>
  <c r="A702"/>
  <c r="E702"/>
  <c r="F702"/>
  <c r="D702"/>
  <c r="B702"/>
  <c r="A701"/>
  <c r="B701"/>
  <c r="D701"/>
  <c r="F701"/>
  <c r="E701"/>
  <c r="A700"/>
  <c r="F700"/>
  <c r="E700"/>
  <c r="D700"/>
  <c r="B700"/>
  <c r="A699"/>
  <c r="E699"/>
  <c r="F699"/>
  <c r="D699"/>
  <c r="B699"/>
  <c r="A698"/>
  <c r="E698"/>
  <c r="F698"/>
  <c r="D698"/>
  <c r="B698"/>
  <c r="A697"/>
  <c r="E697"/>
  <c r="F697"/>
  <c r="D697"/>
  <c r="B697"/>
  <c r="A696"/>
  <c r="B696"/>
  <c r="D696"/>
  <c r="F696"/>
  <c r="E696"/>
  <c r="A695"/>
  <c r="F695"/>
  <c r="E695"/>
  <c r="D695"/>
  <c r="B695"/>
  <c r="A694"/>
  <c r="E694"/>
  <c r="F694"/>
  <c r="D694"/>
  <c r="B694"/>
  <c r="A693"/>
  <c r="E693"/>
  <c r="F693"/>
  <c r="D693"/>
  <c r="B693"/>
  <c r="A692"/>
  <c r="E692"/>
  <c r="F692"/>
  <c r="D692"/>
  <c r="B692"/>
  <c r="A691"/>
  <c r="E691"/>
  <c r="F691"/>
  <c r="D691"/>
  <c r="B691"/>
  <c r="A690"/>
  <c r="E690"/>
  <c r="F690"/>
  <c r="D690"/>
  <c r="B690"/>
  <c r="A689"/>
  <c r="B689"/>
  <c r="D689"/>
  <c r="F689"/>
  <c r="E689"/>
  <c r="A688"/>
  <c r="F688"/>
  <c r="E688"/>
  <c r="D688"/>
  <c r="B688"/>
  <c r="A687"/>
  <c r="E687"/>
  <c r="F687"/>
  <c r="D687"/>
  <c r="B687"/>
  <c r="A686"/>
  <c r="E686"/>
  <c r="F686"/>
  <c r="D686"/>
  <c r="B686"/>
  <c r="A685"/>
  <c r="E685"/>
  <c r="F685"/>
  <c r="D685"/>
  <c r="B685"/>
  <c r="A684"/>
  <c r="B684"/>
  <c r="D684"/>
  <c r="F684"/>
  <c r="E684"/>
  <c r="A683"/>
  <c r="F683"/>
  <c r="E683"/>
  <c r="D683"/>
  <c r="B683"/>
  <c r="A682"/>
  <c r="E682"/>
  <c r="F682"/>
  <c r="D682"/>
  <c r="B682"/>
  <c r="A681"/>
  <c r="E681"/>
  <c r="F681"/>
  <c r="D681"/>
  <c r="B681"/>
  <c r="A680"/>
  <c r="E680"/>
  <c r="F680"/>
  <c r="D680"/>
  <c r="B680"/>
  <c r="A679"/>
  <c r="E679"/>
  <c r="F679"/>
  <c r="D679"/>
  <c r="B679"/>
  <c r="A678"/>
  <c r="E678"/>
  <c r="F678"/>
  <c r="D678"/>
  <c r="B678"/>
  <c r="A677"/>
  <c r="B677"/>
  <c r="D677"/>
  <c r="F677"/>
  <c r="E677"/>
  <c r="A676"/>
  <c r="F676"/>
  <c r="E676"/>
  <c r="D676"/>
  <c r="B676"/>
  <c r="A675"/>
  <c r="E675"/>
  <c r="F675"/>
  <c r="D675"/>
  <c r="B675"/>
  <c r="A674"/>
  <c r="B674"/>
  <c r="D674"/>
  <c r="F674"/>
  <c r="E674"/>
  <c r="A673"/>
  <c r="F673"/>
  <c r="E673"/>
  <c r="D673"/>
  <c r="B673"/>
  <c r="A672"/>
  <c r="E672"/>
  <c r="F672"/>
  <c r="D672"/>
  <c r="B672"/>
  <c r="A671"/>
  <c r="B671"/>
  <c r="D671"/>
  <c r="F671"/>
  <c r="E671"/>
  <c r="A670"/>
  <c r="F670"/>
  <c r="E670"/>
  <c r="D670"/>
  <c r="B670"/>
  <c r="A669"/>
  <c r="E669"/>
  <c r="F669"/>
  <c r="D669"/>
  <c r="B669"/>
  <c r="A668"/>
  <c r="B668"/>
  <c r="D668"/>
  <c r="F668"/>
  <c r="E668"/>
  <c r="A667"/>
  <c r="F667"/>
  <c r="E667"/>
  <c r="D667"/>
  <c r="B667"/>
  <c r="A666"/>
  <c r="E666"/>
  <c r="F666"/>
  <c r="D666"/>
  <c r="B666"/>
  <c r="A665"/>
  <c r="B665"/>
  <c r="D665"/>
  <c r="F665"/>
  <c r="E665"/>
  <c r="A664"/>
  <c r="F664"/>
  <c r="E664"/>
  <c r="D664"/>
  <c r="B664"/>
  <c r="A663"/>
  <c r="E663"/>
  <c r="F663"/>
  <c r="D663"/>
  <c r="B663"/>
  <c r="A662"/>
  <c r="B662"/>
  <c r="D662"/>
  <c r="F662"/>
  <c r="E662"/>
  <c r="A661"/>
  <c r="F661"/>
  <c r="E661"/>
  <c r="D661"/>
  <c r="B661"/>
  <c r="A660"/>
  <c r="E660"/>
  <c r="F660"/>
  <c r="D660"/>
  <c r="B660"/>
  <c r="A659"/>
  <c r="B659"/>
  <c r="D659"/>
  <c r="F659"/>
  <c r="E659"/>
  <c r="A658"/>
  <c r="F658"/>
  <c r="E658"/>
  <c r="D658"/>
  <c r="B658"/>
  <c r="A657"/>
  <c r="E657"/>
  <c r="F657"/>
  <c r="D657"/>
  <c r="B657"/>
  <c r="A656"/>
  <c r="B656"/>
  <c r="D656"/>
  <c r="F656"/>
  <c r="E656"/>
  <c r="A655"/>
  <c r="F655"/>
  <c r="E655"/>
  <c r="D655"/>
  <c r="B655"/>
  <c r="A654"/>
  <c r="E654"/>
  <c r="F654"/>
  <c r="D654"/>
  <c r="B654"/>
  <c r="A653"/>
  <c r="E653"/>
  <c r="F653"/>
  <c r="D653"/>
  <c r="B653"/>
  <c r="A652"/>
  <c r="E652"/>
  <c r="F652"/>
  <c r="D652"/>
  <c r="B652"/>
  <c r="A651"/>
  <c r="E651"/>
  <c r="F651"/>
  <c r="D651"/>
  <c r="B651"/>
  <c r="A650"/>
  <c r="B650"/>
  <c r="D650"/>
  <c r="F650"/>
  <c r="E650"/>
  <c r="A649"/>
  <c r="F649"/>
  <c r="E649"/>
  <c r="D649"/>
  <c r="B649"/>
  <c r="A648"/>
  <c r="E648"/>
  <c r="F648"/>
  <c r="D648"/>
  <c r="B648"/>
  <c r="A647"/>
  <c r="E647"/>
  <c r="F647"/>
  <c r="D647"/>
  <c r="B647"/>
  <c r="A646"/>
  <c r="E646"/>
  <c r="F646"/>
  <c r="D646"/>
  <c r="B646"/>
  <c r="A645"/>
  <c r="E645"/>
  <c r="F645"/>
  <c r="D645"/>
  <c r="B645"/>
  <c r="A644"/>
  <c r="B644"/>
  <c r="D644"/>
  <c r="F644"/>
  <c r="E644"/>
  <c r="A643"/>
  <c r="F643"/>
  <c r="E643"/>
  <c r="D643"/>
  <c r="B643"/>
  <c r="A642"/>
  <c r="E642"/>
  <c r="F642"/>
  <c r="D642"/>
  <c r="B642"/>
  <c r="A641"/>
  <c r="B641"/>
  <c r="D641"/>
  <c r="F641"/>
  <c r="E641"/>
  <c r="A640"/>
  <c r="F640"/>
  <c r="E640"/>
  <c r="D640"/>
  <c r="B640"/>
  <c r="A639"/>
  <c r="E639"/>
  <c r="F639"/>
  <c r="D639"/>
  <c r="B639"/>
  <c r="A638"/>
  <c r="B638"/>
  <c r="D638"/>
  <c r="F638"/>
  <c r="E638"/>
  <c r="A637"/>
  <c r="F637"/>
  <c r="E637"/>
  <c r="D637"/>
  <c r="B637"/>
  <c r="A636"/>
  <c r="E636"/>
  <c r="F636"/>
  <c r="D636"/>
  <c r="B636"/>
  <c r="A635"/>
  <c r="B635"/>
  <c r="D635"/>
  <c r="F635"/>
  <c r="E635"/>
  <c r="A634"/>
  <c r="F634"/>
  <c r="E634"/>
  <c r="D634"/>
  <c r="B634"/>
  <c r="A633"/>
  <c r="E633"/>
  <c r="F633"/>
  <c r="D633"/>
  <c r="B633"/>
  <c r="A632"/>
  <c r="B632"/>
  <c r="D632"/>
  <c r="F632"/>
  <c r="E632"/>
  <c r="A631"/>
  <c r="F631"/>
  <c r="E631"/>
  <c r="D631"/>
  <c r="B631"/>
  <c r="A630"/>
  <c r="E630"/>
  <c r="F630"/>
  <c r="D630"/>
  <c r="B630"/>
  <c r="A629"/>
  <c r="B629"/>
  <c r="D629"/>
  <c r="F629"/>
  <c r="E629"/>
  <c r="A628"/>
  <c r="F628"/>
  <c r="E628"/>
  <c r="D628"/>
  <c r="B628"/>
  <c r="A627"/>
  <c r="E627"/>
  <c r="F627"/>
  <c r="D627"/>
  <c r="B627"/>
  <c r="A626"/>
  <c r="B626"/>
  <c r="D626"/>
  <c r="F626"/>
  <c r="E626"/>
  <c r="A625"/>
  <c r="F625"/>
  <c r="E625"/>
  <c r="D625"/>
  <c r="B625"/>
  <c r="A624"/>
  <c r="E624"/>
  <c r="F624"/>
  <c r="D624"/>
  <c r="B624"/>
  <c r="A623"/>
  <c r="B623"/>
  <c r="D623"/>
  <c r="F623"/>
  <c r="E623"/>
  <c r="A622"/>
  <c r="F622"/>
  <c r="E622"/>
  <c r="D622"/>
  <c r="B622"/>
  <c r="A621"/>
  <c r="E621"/>
  <c r="F621"/>
  <c r="D621"/>
  <c r="B621"/>
  <c r="A620"/>
  <c r="B620"/>
  <c r="D620"/>
  <c r="F620"/>
  <c r="E620"/>
  <c r="A619"/>
  <c r="F619"/>
  <c r="E619"/>
  <c r="D619"/>
  <c r="B619"/>
  <c r="A618"/>
  <c r="E618"/>
  <c r="F618"/>
  <c r="D618"/>
  <c r="B618"/>
  <c r="A617"/>
  <c r="B617"/>
  <c r="D617"/>
  <c r="F617"/>
  <c r="E617"/>
  <c r="A616"/>
  <c r="F616"/>
  <c r="E616"/>
  <c r="D616"/>
  <c r="B616"/>
  <c r="A615"/>
  <c r="E615"/>
  <c r="F615"/>
  <c r="D615"/>
  <c r="B615"/>
  <c r="A614"/>
  <c r="B614"/>
  <c r="D614"/>
  <c r="F614"/>
  <c r="E614"/>
  <c r="A613"/>
  <c r="F613"/>
  <c r="E613"/>
  <c r="D613"/>
  <c r="B613"/>
  <c r="A612"/>
  <c r="E612"/>
  <c r="F612"/>
  <c r="D612"/>
  <c r="B612"/>
  <c r="A611"/>
  <c r="B611"/>
  <c r="D611"/>
  <c r="F611"/>
  <c r="E611"/>
  <c r="A610"/>
  <c r="F610"/>
  <c r="E610"/>
  <c r="D610"/>
  <c r="B610"/>
  <c r="A609"/>
  <c r="E609"/>
  <c r="F609"/>
  <c r="D609"/>
  <c r="B609"/>
  <c r="A608"/>
  <c r="B608"/>
  <c r="D608"/>
  <c r="F608"/>
  <c r="E608"/>
  <c r="A607"/>
  <c r="F607"/>
  <c r="E607"/>
  <c r="D607"/>
  <c r="B607"/>
  <c r="A606"/>
  <c r="E606"/>
  <c r="F606"/>
  <c r="D606"/>
  <c r="B606"/>
  <c r="A605"/>
  <c r="B605"/>
  <c r="D605"/>
  <c r="F605"/>
  <c r="E605"/>
  <c r="A604"/>
  <c r="F604"/>
  <c r="E604"/>
  <c r="D604"/>
  <c r="B604"/>
  <c r="A603"/>
  <c r="F603"/>
  <c r="E603"/>
  <c r="D603"/>
  <c r="B603"/>
  <c r="A602"/>
  <c r="E602"/>
  <c r="F602"/>
  <c r="D602"/>
  <c r="B602"/>
  <c r="A601"/>
  <c r="B601"/>
  <c r="D601"/>
  <c r="F601"/>
  <c r="E601"/>
  <c r="A600"/>
  <c r="F600"/>
  <c r="E600"/>
  <c r="D600"/>
  <c r="B600"/>
  <c r="A599"/>
  <c r="E599"/>
  <c r="F599"/>
  <c r="D599"/>
  <c r="B599"/>
  <c r="A598"/>
  <c r="B598"/>
  <c r="D598"/>
  <c r="F598"/>
  <c r="E598"/>
  <c r="A597"/>
  <c r="F597"/>
  <c r="E597"/>
  <c r="D597"/>
  <c r="B597"/>
  <c r="A596"/>
  <c r="F596"/>
  <c r="E596"/>
  <c r="D596"/>
  <c r="B596"/>
  <c r="A595"/>
  <c r="E595"/>
  <c r="F595"/>
  <c r="D595"/>
  <c r="B595"/>
  <c r="A594"/>
  <c r="B594"/>
  <c r="D594"/>
  <c r="F594"/>
  <c r="E594"/>
  <c r="A593"/>
  <c r="F593"/>
  <c r="E593"/>
  <c r="D593"/>
  <c r="B593"/>
  <c r="A592"/>
  <c r="E592"/>
  <c r="F592"/>
  <c r="D592"/>
  <c r="B592"/>
  <c r="A591"/>
  <c r="B591"/>
  <c r="D591"/>
  <c r="F591"/>
  <c r="E591"/>
  <c r="A590"/>
  <c r="F590"/>
  <c r="E590"/>
  <c r="D590"/>
  <c r="B590"/>
  <c r="A589"/>
  <c r="E589"/>
  <c r="F589"/>
  <c r="D589"/>
  <c r="B589"/>
  <c r="A588"/>
  <c r="B588"/>
  <c r="D588"/>
  <c r="F588"/>
  <c r="E588"/>
  <c r="A587"/>
  <c r="F587"/>
  <c r="E587"/>
  <c r="D587"/>
  <c r="B587"/>
  <c r="A586"/>
  <c r="E586"/>
  <c r="F586"/>
  <c r="D586"/>
  <c r="B586"/>
  <c r="A585"/>
  <c r="B585"/>
  <c r="D585"/>
  <c r="F585"/>
  <c r="E585"/>
  <c r="A584"/>
  <c r="F584"/>
  <c r="E584"/>
  <c r="D584"/>
  <c r="B584"/>
  <c r="A583"/>
  <c r="F583"/>
  <c r="E583"/>
  <c r="D583"/>
  <c r="B583"/>
  <c r="A582"/>
  <c r="E582"/>
  <c r="F582"/>
  <c r="D582"/>
  <c r="B582"/>
  <c r="A581"/>
  <c r="B581"/>
  <c r="D581"/>
  <c r="F581"/>
  <c r="E581"/>
  <c r="A580"/>
  <c r="F580"/>
  <c r="E580"/>
  <c r="D580"/>
  <c r="B580"/>
  <c r="A579"/>
  <c r="E579"/>
  <c r="F579"/>
  <c r="D579"/>
  <c r="B579"/>
  <c r="A578"/>
  <c r="B578"/>
  <c r="D578"/>
  <c r="F578"/>
  <c r="E578"/>
  <c r="A577"/>
  <c r="F577"/>
  <c r="E577"/>
  <c r="D577"/>
  <c r="B577"/>
  <c r="A576"/>
  <c r="E576"/>
  <c r="F576"/>
  <c r="D576"/>
  <c r="B576"/>
  <c r="A575"/>
  <c r="B575"/>
  <c r="D575"/>
  <c r="F575"/>
  <c r="E575"/>
  <c r="A574"/>
  <c r="F574"/>
  <c r="E574"/>
  <c r="D574"/>
  <c r="B574"/>
  <c r="A573"/>
  <c r="E573"/>
  <c r="F573"/>
  <c r="D573"/>
  <c r="B573"/>
  <c r="A572"/>
  <c r="B572"/>
  <c r="D572"/>
  <c r="F572"/>
  <c r="E572"/>
  <c r="A571"/>
  <c r="F571"/>
  <c r="E571"/>
  <c r="D571"/>
  <c r="B571"/>
  <c r="A570"/>
  <c r="E570"/>
  <c r="F570"/>
  <c r="D570"/>
  <c r="B570"/>
  <c r="A569"/>
  <c r="B569"/>
  <c r="D569"/>
  <c r="F569"/>
  <c r="E569"/>
  <c r="A568"/>
  <c r="F568"/>
  <c r="E568"/>
  <c r="D568"/>
  <c r="B568"/>
  <c r="A567"/>
  <c r="E567"/>
  <c r="F567"/>
  <c r="D567"/>
  <c r="B567"/>
  <c r="A566"/>
  <c r="B566"/>
  <c r="D566"/>
  <c r="F566"/>
  <c r="E566"/>
  <c r="A565"/>
  <c r="F565"/>
  <c r="E565"/>
  <c r="D565"/>
  <c r="B565"/>
  <c r="A564"/>
  <c r="E564"/>
  <c r="F564"/>
  <c r="D564"/>
  <c r="B564"/>
  <c r="A563"/>
  <c r="B563"/>
  <c r="D563"/>
  <c r="F563"/>
  <c r="E563"/>
  <c r="A562"/>
  <c r="F562"/>
  <c r="E562"/>
  <c r="D562"/>
  <c r="B562"/>
  <c r="A561"/>
  <c r="E561"/>
  <c r="F561"/>
  <c r="D561"/>
  <c r="B561"/>
  <c r="A560"/>
  <c r="B560"/>
  <c r="D560"/>
  <c r="F560"/>
  <c r="E560"/>
  <c r="A559"/>
  <c r="F559"/>
  <c r="E559"/>
  <c r="D559"/>
  <c r="B559"/>
  <c r="A558"/>
  <c r="E558"/>
  <c r="F558"/>
  <c r="D558"/>
  <c r="B558"/>
  <c r="A557"/>
  <c r="B557"/>
  <c r="D557"/>
  <c r="F557"/>
  <c r="E557"/>
  <c r="A556"/>
  <c r="F556"/>
  <c r="E556"/>
  <c r="D556"/>
  <c r="B556"/>
  <c r="A555"/>
  <c r="E555"/>
  <c r="F555"/>
  <c r="D555"/>
  <c r="B555"/>
  <c r="A554"/>
  <c r="B554"/>
  <c r="D554"/>
  <c r="F554"/>
  <c r="E554"/>
  <c r="A553"/>
  <c r="F553"/>
  <c r="E553"/>
  <c r="D553"/>
  <c r="B553"/>
  <c r="A552"/>
  <c r="F552"/>
  <c r="E552"/>
  <c r="D552"/>
  <c r="B552"/>
  <c r="A551"/>
  <c r="E551"/>
  <c r="F551"/>
  <c r="D551"/>
  <c r="B551"/>
  <c r="A550"/>
  <c r="B550"/>
  <c r="D550"/>
  <c r="F550"/>
  <c r="E550"/>
  <c r="A549"/>
  <c r="F549"/>
  <c r="E549"/>
  <c r="D549"/>
  <c r="B549"/>
  <c r="A548"/>
  <c r="E548"/>
  <c r="F548"/>
  <c r="D548"/>
  <c r="B548"/>
  <c r="A547"/>
  <c r="B547"/>
  <c r="D547"/>
  <c r="F547"/>
  <c r="E547"/>
  <c r="A546"/>
  <c r="F546"/>
  <c r="E546"/>
  <c r="D546"/>
  <c r="B546"/>
  <c r="A545"/>
  <c r="E545"/>
  <c r="F545"/>
  <c r="D545"/>
  <c r="B545"/>
  <c r="A544"/>
  <c r="B544"/>
  <c r="D544"/>
  <c r="F544"/>
  <c r="E544"/>
  <c r="A543"/>
  <c r="F543"/>
  <c r="E543"/>
  <c r="D543"/>
  <c r="B543"/>
  <c r="A542"/>
  <c r="E542"/>
  <c r="F542"/>
  <c r="D542"/>
  <c r="B542"/>
  <c r="A541"/>
  <c r="B541"/>
  <c r="D541"/>
  <c r="F541"/>
  <c r="E541"/>
  <c r="A540"/>
  <c r="F540"/>
  <c r="E540"/>
  <c r="D540"/>
  <c r="B540"/>
  <c r="A539"/>
  <c r="E539"/>
  <c r="F539"/>
  <c r="D539"/>
  <c r="B539"/>
  <c r="A538"/>
  <c r="B538"/>
  <c r="D538"/>
  <c r="F538"/>
  <c r="E538"/>
  <c r="A537"/>
  <c r="F537"/>
  <c r="E537"/>
  <c r="D537"/>
  <c r="B537"/>
  <c r="A536"/>
  <c r="E536"/>
  <c r="F536"/>
  <c r="D536"/>
  <c r="B536"/>
  <c r="A535"/>
  <c r="B535"/>
  <c r="D535"/>
  <c r="F535"/>
  <c r="E535"/>
  <c r="A534"/>
  <c r="F534"/>
  <c r="E534"/>
  <c r="D534"/>
  <c r="B534"/>
  <c r="A533"/>
  <c r="E533"/>
  <c r="F533"/>
  <c r="D533"/>
  <c r="B533"/>
  <c r="A532"/>
  <c r="B532"/>
  <c r="D532"/>
  <c r="F532"/>
  <c r="E532"/>
  <c r="A531"/>
  <c r="F531"/>
  <c r="E531"/>
  <c r="D531"/>
  <c r="B531"/>
  <c r="A530"/>
  <c r="E530"/>
  <c r="F530"/>
  <c r="D530"/>
  <c r="B530"/>
  <c r="A529"/>
  <c r="B529"/>
  <c r="D529"/>
  <c r="F529"/>
  <c r="E529"/>
  <c r="A528"/>
  <c r="F528"/>
  <c r="E528"/>
  <c r="D528"/>
  <c r="B528"/>
  <c r="A527"/>
  <c r="E527"/>
  <c r="F527"/>
  <c r="D527"/>
  <c r="B527"/>
  <c r="A526"/>
  <c r="B526"/>
  <c r="D526"/>
  <c r="F526"/>
  <c r="E526"/>
  <c r="A525"/>
  <c r="F525"/>
  <c r="E525"/>
  <c r="D525"/>
  <c r="B525"/>
  <c r="A524"/>
  <c r="E524"/>
  <c r="F524"/>
  <c r="D524"/>
  <c r="B524"/>
  <c r="A523"/>
  <c r="B523"/>
  <c r="D523"/>
  <c r="F523"/>
  <c r="E523"/>
  <c r="A522"/>
  <c r="F522"/>
  <c r="E522"/>
  <c r="D522"/>
  <c r="B522"/>
  <c r="A521"/>
  <c r="E521"/>
  <c r="F521"/>
  <c r="D521"/>
  <c r="B521"/>
  <c r="A520"/>
  <c r="B520"/>
  <c r="D520"/>
  <c r="F520"/>
  <c r="E520"/>
  <c r="A519"/>
  <c r="F519"/>
  <c r="E519"/>
  <c r="D519"/>
  <c r="B519"/>
  <c r="A518"/>
  <c r="E518"/>
  <c r="F518"/>
  <c r="D518"/>
  <c r="B518"/>
  <c r="A517"/>
  <c r="B517"/>
  <c r="D517"/>
  <c r="F517"/>
  <c r="E517"/>
  <c r="A516"/>
  <c r="F516"/>
  <c r="E516"/>
  <c r="D516"/>
  <c r="B516"/>
  <c r="A515"/>
  <c r="E515"/>
  <c r="F515"/>
  <c r="D515"/>
  <c r="B515"/>
  <c r="A514"/>
  <c r="B514"/>
  <c r="D514"/>
  <c r="F514"/>
  <c r="E514"/>
  <c r="A513"/>
  <c r="F513"/>
  <c r="E513"/>
  <c r="D513"/>
  <c r="B513"/>
  <c r="A512"/>
  <c r="E512"/>
  <c r="F512"/>
  <c r="D512"/>
  <c r="B512"/>
  <c r="A511"/>
  <c r="B511"/>
  <c r="D511"/>
  <c r="F511"/>
  <c r="E511"/>
  <c r="A510"/>
  <c r="F510"/>
  <c r="E510"/>
  <c r="D510"/>
  <c r="B510"/>
  <c r="A509"/>
  <c r="E509"/>
  <c r="F509"/>
  <c r="D509"/>
  <c r="B509"/>
  <c r="A508"/>
  <c r="B508"/>
  <c r="D508"/>
  <c r="F508"/>
  <c r="E508"/>
  <c r="A507"/>
  <c r="F507"/>
  <c r="E507"/>
  <c r="D507"/>
  <c r="B507"/>
  <c r="A506"/>
  <c r="E506"/>
  <c r="F506"/>
  <c r="D506"/>
  <c r="B506"/>
  <c r="A505"/>
  <c r="B505"/>
  <c r="D505"/>
  <c r="F505"/>
  <c r="E505"/>
  <c r="A504"/>
  <c r="F504"/>
  <c r="E504"/>
  <c r="D504"/>
  <c r="B504"/>
  <c r="A503"/>
  <c r="E503"/>
  <c r="F503"/>
  <c r="D503"/>
  <c r="B503"/>
  <c r="A502"/>
  <c r="B502"/>
  <c r="D502"/>
  <c r="F502"/>
  <c r="E502"/>
  <c r="A501"/>
  <c r="F501"/>
  <c r="E501"/>
  <c r="D501"/>
  <c r="B501"/>
  <c r="A500"/>
  <c r="E500"/>
  <c r="F500"/>
  <c r="D500"/>
  <c r="B500"/>
  <c r="A499"/>
  <c r="B499"/>
  <c r="D499"/>
  <c r="F499"/>
  <c r="E499"/>
  <c r="A498"/>
  <c r="F498"/>
  <c r="E498"/>
  <c r="D498"/>
  <c r="B498"/>
  <c r="A497"/>
  <c r="E497"/>
  <c r="F497"/>
  <c r="D497"/>
  <c r="B497"/>
  <c r="A496"/>
  <c r="B496"/>
  <c r="D496"/>
  <c r="F496"/>
  <c r="E496"/>
  <c r="A495"/>
  <c r="F495"/>
  <c r="E495"/>
  <c r="D495"/>
  <c r="B495"/>
  <c r="A494"/>
  <c r="E494"/>
  <c r="F494"/>
  <c r="D494"/>
  <c r="B494"/>
  <c r="A493"/>
  <c r="B493"/>
  <c r="D493"/>
  <c r="F493"/>
  <c r="E493"/>
  <c r="A492"/>
  <c r="F492"/>
  <c r="E492"/>
  <c r="D492"/>
  <c r="B492"/>
  <c r="A491"/>
  <c r="E491"/>
  <c r="F491"/>
  <c r="D491"/>
  <c r="B491"/>
  <c r="A490"/>
  <c r="B490"/>
  <c r="D490"/>
  <c r="F490"/>
  <c r="E490"/>
  <c r="A489"/>
  <c r="F489"/>
  <c r="E489"/>
  <c r="D489"/>
  <c r="B489"/>
  <c r="A488"/>
  <c r="E488"/>
  <c r="F488"/>
  <c r="D488"/>
  <c r="B488"/>
  <c r="A487"/>
  <c r="B487"/>
  <c r="D487"/>
  <c r="F487"/>
  <c r="E487"/>
  <c r="A486"/>
  <c r="F486"/>
  <c r="E486"/>
  <c r="D486"/>
  <c r="B486"/>
  <c r="A485"/>
  <c r="E485"/>
  <c r="F485"/>
  <c r="D485"/>
  <c r="B485"/>
  <c r="A484"/>
  <c r="B484"/>
  <c r="D484"/>
  <c r="F484"/>
  <c r="E484"/>
  <c r="A483"/>
  <c r="F483"/>
  <c r="E483"/>
  <c r="D483"/>
  <c r="B483"/>
  <c r="A482"/>
  <c r="E482"/>
  <c r="F482"/>
  <c r="D482"/>
  <c r="B482"/>
  <c r="A481"/>
  <c r="B481"/>
  <c r="D481"/>
  <c r="F481"/>
  <c r="E481"/>
  <c r="A480"/>
  <c r="F480"/>
  <c r="E480"/>
  <c r="D480"/>
  <c r="B480"/>
  <c r="A479"/>
  <c r="F479"/>
  <c r="E479"/>
  <c r="D479"/>
  <c r="B479"/>
  <c r="A478"/>
  <c r="E478"/>
  <c r="F478"/>
  <c r="D478"/>
  <c r="B478"/>
  <c r="A477"/>
  <c r="B477"/>
  <c r="D477"/>
  <c r="F477"/>
  <c r="E477"/>
  <c r="A476"/>
  <c r="F476"/>
  <c r="E476"/>
  <c r="D476"/>
  <c r="B476"/>
  <c r="A475"/>
  <c r="F475"/>
  <c r="E475"/>
  <c r="D475"/>
  <c r="B475"/>
  <c r="A474"/>
  <c r="E474"/>
  <c r="F474"/>
  <c r="D474"/>
  <c r="B474"/>
  <c r="A473"/>
  <c r="B473"/>
  <c r="D473"/>
  <c r="F473"/>
  <c r="E473"/>
  <c r="A472"/>
  <c r="F472"/>
  <c r="E472"/>
  <c r="D472"/>
  <c r="B472"/>
  <c r="A471"/>
  <c r="E471"/>
  <c r="F471"/>
  <c r="D471"/>
  <c r="B471"/>
  <c r="A470"/>
  <c r="B470"/>
  <c r="D470"/>
  <c r="F470"/>
  <c r="E470"/>
  <c r="A469"/>
  <c r="F469"/>
  <c r="E469"/>
  <c r="D469"/>
  <c r="B469"/>
  <c r="A468"/>
  <c r="E468"/>
  <c r="F468"/>
  <c r="D468"/>
  <c r="B468"/>
  <c r="A467"/>
  <c r="E467"/>
  <c r="F467"/>
  <c r="D467"/>
  <c r="B467"/>
  <c r="A466"/>
  <c r="E466"/>
  <c r="F466"/>
  <c r="D466"/>
  <c r="B466"/>
  <c r="A465"/>
  <c r="B465"/>
  <c r="D465"/>
  <c r="F465"/>
  <c r="E465"/>
  <c r="A464"/>
  <c r="F464"/>
  <c r="E464"/>
  <c r="D464"/>
  <c r="B464"/>
  <c r="A463"/>
  <c r="E463"/>
  <c r="F463"/>
  <c r="D463"/>
  <c r="B463"/>
  <c r="A462"/>
  <c r="B462"/>
  <c r="D462"/>
  <c r="F462"/>
  <c r="E462"/>
  <c r="A461"/>
  <c r="F461"/>
  <c r="E461"/>
  <c r="D461"/>
  <c r="B461"/>
  <c r="A460"/>
  <c r="E460"/>
  <c r="F460"/>
  <c r="D460"/>
  <c r="B460"/>
  <c r="A459"/>
  <c r="E459"/>
  <c r="F459"/>
  <c r="D459"/>
  <c r="B459"/>
  <c r="A458"/>
  <c r="E458"/>
  <c r="F458"/>
  <c r="D458"/>
  <c r="B458"/>
  <c r="A457"/>
  <c r="B457"/>
  <c r="D457"/>
  <c r="F457"/>
  <c r="E457"/>
  <c r="A456"/>
  <c r="F456"/>
  <c r="E456"/>
  <c r="D456"/>
  <c r="B456"/>
  <c r="A455"/>
  <c r="E455"/>
  <c r="F455"/>
  <c r="D455"/>
  <c r="B455"/>
  <c r="A454"/>
  <c r="E454"/>
  <c r="F454"/>
  <c r="D454"/>
  <c r="B454"/>
  <c r="A453"/>
  <c r="B453"/>
  <c r="D453"/>
  <c r="F453"/>
  <c r="E453"/>
  <c r="A452"/>
  <c r="F452"/>
  <c r="E452"/>
  <c r="D452"/>
  <c r="B452"/>
  <c r="A451"/>
  <c r="F451"/>
  <c r="E451"/>
  <c r="D451"/>
  <c r="B451"/>
  <c r="A450"/>
  <c r="E450"/>
  <c r="F450"/>
  <c r="D450"/>
  <c r="B450"/>
  <c r="A449"/>
  <c r="B449"/>
  <c r="D449"/>
  <c r="F449"/>
  <c r="E449"/>
  <c r="A448"/>
  <c r="F448"/>
  <c r="E448"/>
  <c r="D448"/>
  <c r="B448"/>
  <c r="A447"/>
  <c r="E447"/>
  <c r="F447"/>
  <c r="D447"/>
  <c r="B447"/>
  <c r="A446"/>
  <c r="B446"/>
  <c r="D446"/>
  <c r="F446"/>
  <c r="E446"/>
  <c r="A445"/>
  <c r="F445"/>
  <c r="E445"/>
  <c r="D445"/>
  <c r="B445"/>
  <c r="A444"/>
  <c r="E444"/>
  <c r="F444"/>
  <c r="D444"/>
  <c r="B444"/>
  <c r="A443"/>
  <c r="B443"/>
  <c r="D443"/>
  <c r="F443"/>
  <c r="E443"/>
  <c r="A442"/>
  <c r="F442"/>
  <c r="E442"/>
  <c r="D442"/>
  <c r="B442"/>
  <c r="A441"/>
  <c r="E441"/>
  <c r="F441"/>
  <c r="D441"/>
  <c r="B441"/>
  <c r="A440"/>
  <c r="B440"/>
  <c r="D440"/>
  <c r="F440"/>
  <c r="E440"/>
  <c r="A439"/>
  <c r="F439"/>
  <c r="E439"/>
  <c r="D439"/>
  <c r="B439"/>
  <c r="A438"/>
  <c r="E438"/>
  <c r="F438"/>
  <c r="D438"/>
  <c r="B438"/>
  <c r="A437"/>
  <c r="B437"/>
  <c r="D437"/>
  <c r="F437"/>
  <c r="E437"/>
  <c r="A436"/>
  <c r="F436"/>
  <c r="E436"/>
  <c r="D436"/>
  <c r="B436"/>
  <c r="A435"/>
  <c r="E435"/>
  <c r="F435"/>
  <c r="D435"/>
  <c r="B435"/>
  <c r="A434"/>
  <c r="B434"/>
  <c r="D434"/>
  <c r="F434"/>
  <c r="E434"/>
  <c r="A433"/>
  <c r="F433"/>
  <c r="E433"/>
  <c r="D433"/>
  <c r="B433"/>
  <c r="A432"/>
  <c r="E432"/>
  <c r="F432"/>
  <c r="D432"/>
  <c r="B432"/>
  <c r="A431"/>
  <c r="B431"/>
  <c r="D431"/>
  <c r="F431"/>
  <c r="E431"/>
  <c r="A430"/>
  <c r="F430"/>
  <c r="E430"/>
  <c r="D430"/>
  <c r="B430"/>
  <c r="A429"/>
  <c r="E429"/>
  <c r="F429"/>
  <c r="D429"/>
  <c r="B429"/>
  <c r="A428"/>
  <c r="B428"/>
  <c r="D428"/>
  <c r="F428"/>
  <c r="E428"/>
  <c r="A427"/>
  <c r="F427"/>
  <c r="E427"/>
  <c r="D427"/>
  <c r="B427"/>
  <c r="A426"/>
  <c r="E426"/>
  <c r="F426"/>
  <c r="D426"/>
  <c r="B426"/>
  <c r="A425"/>
  <c r="B425"/>
  <c r="D425"/>
  <c r="F425"/>
  <c r="E425"/>
  <c r="A424"/>
  <c r="F424"/>
  <c r="E424"/>
  <c r="D424"/>
  <c r="B424"/>
  <c r="A423"/>
  <c r="E423"/>
  <c r="F423"/>
  <c r="D423"/>
  <c r="B423"/>
  <c r="A422"/>
  <c r="B422"/>
  <c r="D422"/>
  <c r="F422"/>
  <c r="E422"/>
  <c r="A421"/>
  <c r="F421"/>
  <c r="E421"/>
  <c r="D421"/>
  <c r="B421"/>
  <c r="A420"/>
  <c r="E420"/>
  <c r="F420"/>
  <c r="D420"/>
  <c r="B420"/>
  <c r="A419"/>
  <c r="B419"/>
  <c r="D419"/>
  <c r="F419"/>
  <c r="E419"/>
  <c r="A418"/>
  <c r="F418"/>
  <c r="E418"/>
  <c r="D418"/>
  <c r="B418"/>
  <c r="A417"/>
  <c r="E417"/>
  <c r="F417"/>
  <c r="D417"/>
  <c r="B417"/>
  <c r="A416"/>
  <c r="B416"/>
  <c r="D416"/>
  <c r="F416"/>
  <c r="E416"/>
  <c r="A415"/>
  <c r="F415"/>
  <c r="E415"/>
  <c r="D415"/>
  <c r="B415"/>
  <c r="A414"/>
  <c r="E414"/>
  <c r="F414"/>
  <c r="D414"/>
  <c r="B414"/>
  <c r="A413"/>
  <c r="B413"/>
  <c r="D413"/>
  <c r="F413"/>
  <c r="E413"/>
  <c r="A412"/>
  <c r="F412"/>
  <c r="E412"/>
  <c r="D412"/>
  <c r="B412"/>
  <c r="A411"/>
  <c r="F411"/>
  <c r="E411"/>
  <c r="D411"/>
  <c r="B411"/>
  <c r="A410"/>
  <c r="E410"/>
  <c r="F410"/>
  <c r="D410"/>
  <c r="B410"/>
  <c r="A409"/>
  <c r="B409"/>
  <c r="D409"/>
  <c r="F409"/>
  <c r="E409"/>
  <c r="A408"/>
  <c r="F408"/>
  <c r="E408"/>
  <c r="D408"/>
  <c r="B408"/>
  <c r="A407"/>
  <c r="E407"/>
  <c r="F407"/>
  <c r="D407"/>
  <c r="B407"/>
  <c r="A406"/>
  <c r="B406"/>
  <c r="D406"/>
  <c r="F406"/>
  <c r="E406"/>
  <c r="A405"/>
  <c r="F405"/>
  <c r="E405"/>
  <c r="D405"/>
  <c r="B405"/>
  <c r="A404"/>
  <c r="E404"/>
  <c r="F404"/>
  <c r="D404"/>
  <c r="B404"/>
  <c r="A403"/>
  <c r="E403"/>
  <c r="F403"/>
  <c r="D403"/>
  <c r="B403"/>
  <c r="A402"/>
  <c r="E402"/>
  <c r="F402"/>
  <c r="D402"/>
  <c r="B402"/>
  <c r="A401"/>
  <c r="B401"/>
  <c r="D401"/>
  <c r="F401"/>
  <c r="E401"/>
  <c r="A400"/>
  <c r="F400"/>
  <c r="E400"/>
  <c r="D400"/>
  <c r="B400"/>
  <c r="A399"/>
  <c r="E399"/>
  <c r="F399"/>
  <c r="D399"/>
  <c r="B399"/>
  <c r="A398"/>
  <c r="B398"/>
  <c r="D398"/>
  <c r="F398"/>
  <c r="E398"/>
  <c r="A397"/>
  <c r="F397"/>
  <c r="E397"/>
  <c r="D397"/>
  <c r="B397"/>
  <c r="A396"/>
  <c r="E396"/>
  <c r="F396"/>
  <c r="D396"/>
  <c r="B396"/>
  <c r="A395"/>
  <c r="E395"/>
  <c r="F395"/>
  <c r="D395"/>
  <c r="B395"/>
  <c r="A394"/>
  <c r="E394"/>
  <c r="F394"/>
  <c r="D394"/>
  <c r="B394"/>
  <c r="A393"/>
  <c r="E393"/>
  <c r="F393"/>
  <c r="D393"/>
  <c r="B393"/>
  <c r="A392"/>
  <c r="B392"/>
  <c r="D392"/>
  <c r="F392"/>
  <c r="E392"/>
  <c r="A391"/>
  <c r="F391"/>
  <c r="E391"/>
  <c r="D391"/>
  <c r="B391"/>
  <c r="A390"/>
  <c r="E390"/>
  <c r="F390"/>
  <c r="D390"/>
  <c r="B390"/>
  <c r="A389"/>
  <c r="E389"/>
  <c r="F389"/>
  <c r="D389"/>
  <c r="B389"/>
  <c r="A388"/>
  <c r="B388"/>
  <c r="D388"/>
  <c r="F388"/>
  <c r="E388"/>
  <c r="A387"/>
  <c r="F387"/>
  <c r="E387"/>
  <c r="D387"/>
  <c r="B387"/>
  <c r="A386"/>
  <c r="E386"/>
  <c r="F386"/>
  <c r="D386"/>
  <c r="B386"/>
  <c r="A385"/>
  <c r="E385"/>
  <c r="F385"/>
  <c r="D385"/>
  <c r="B385"/>
  <c r="A384"/>
  <c r="B384"/>
  <c r="D384"/>
  <c r="F384"/>
  <c r="E384"/>
  <c r="A383"/>
  <c r="F383"/>
  <c r="E383"/>
  <c r="D383"/>
  <c r="B383"/>
  <c r="A382"/>
  <c r="E382"/>
  <c r="F382"/>
  <c r="D382"/>
  <c r="B382"/>
  <c r="A381"/>
  <c r="E381"/>
  <c r="F381"/>
  <c r="D381"/>
  <c r="B381"/>
  <c r="A380"/>
  <c r="B380"/>
  <c r="D380"/>
  <c r="F380"/>
  <c r="E380"/>
  <c r="A379"/>
  <c r="F379"/>
  <c r="E379"/>
  <c r="D379"/>
  <c r="B379"/>
  <c r="A378"/>
  <c r="E378"/>
  <c r="F378"/>
  <c r="D378"/>
  <c r="B378"/>
  <c r="A377"/>
  <c r="E377"/>
  <c r="F377"/>
  <c r="D377"/>
  <c r="B377"/>
  <c r="A376"/>
  <c r="B376"/>
  <c r="D376"/>
  <c r="F376"/>
  <c r="E376"/>
  <c r="A375"/>
  <c r="F375"/>
  <c r="E375"/>
  <c r="D375"/>
  <c r="B375"/>
  <c r="A374"/>
  <c r="E374"/>
  <c r="F374"/>
  <c r="D374"/>
  <c r="B374"/>
  <c r="A373"/>
  <c r="E373"/>
  <c r="F373"/>
  <c r="D373"/>
  <c r="B373"/>
  <c r="A372"/>
  <c r="E372"/>
  <c r="F372"/>
  <c r="D372"/>
  <c r="B372"/>
  <c r="A371"/>
  <c r="B371"/>
  <c r="D371"/>
  <c r="F371"/>
  <c r="E371"/>
  <c r="A370"/>
  <c r="F370"/>
  <c r="E370"/>
  <c r="D370"/>
  <c r="B370"/>
  <c r="A369"/>
  <c r="E369"/>
  <c r="F369"/>
  <c r="D369"/>
  <c r="B369"/>
  <c r="A368"/>
  <c r="B368"/>
  <c r="D368"/>
  <c r="F368"/>
  <c r="E368"/>
  <c r="A367"/>
  <c r="F367"/>
  <c r="E367"/>
  <c r="D367"/>
  <c r="B367"/>
  <c r="A366"/>
  <c r="E366"/>
  <c r="F366"/>
  <c r="D366"/>
  <c r="B366"/>
  <c r="A365"/>
  <c r="B365"/>
  <c r="D365"/>
  <c r="F365"/>
  <c r="E365"/>
  <c r="A364"/>
  <c r="F364"/>
  <c r="E364"/>
  <c r="D364"/>
  <c r="B364"/>
  <c r="A363"/>
  <c r="E363"/>
  <c r="F363"/>
  <c r="D363"/>
  <c r="B363"/>
  <c r="A362"/>
  <c r="E362"/>
  <c r="F362"/>
  <c r="D362"/>
  <c r="B362"/>
  <c r="A361"/>
  <c r="B361"/>
  <c r="D361"/>
  <c r="F361"/>
  <c r="E361"/>
  <c r="A360"/>
  <c r="F360"/>
  <c r="E360"/>
  <c r="D360"/>
  <c r="B360"/>
  <c r="A359"/>
  <c r="E359"/>
  <c r="F359"/>
  <c r="D359"/>
  <c r="B359"/>
  <c r="A358"/>
  <c r="B358"/>
  <c r="D358"/>
  <c r="F358"/>
  <c r="E358"/>
  <c r="A357"/>
  <c r="F357"/>
  <c r="E357"/>
  <c r="D357"/>
  <c r="B357"/>
  <c r="A356"/>
  <c r="E356"/>
  <c r="F356"/>
  <c r="D356"/>
  <c r="B356"/>
  <c r="A355"/>
  <c r="B355"/>
  <c r="D355"/>
  <c r="F355"/>
  <c r="E355"/>
  <c r="A354"/>
  <c r="F354"/>
  <c r="E354"/>
  <c r="D354"/>
  <c r="B354"/>
  <c r="A353"/>
  <c r="E353"/>
  <c r="F353"/>
  <c r="D353"/>
  <c r="B353"/>
  <c r="A352"/>
  <c r="E352"/>
  <c r="F352"/>
  <c r="D352"/>
  <c r="B352"/>
  <c r="A351"/>
  <c r="E351"/>
  <c r="F351"/>
  <c r="D351"/>
  <c r="B351"/>
  <c r="A350"/>
  <c r="B350"/>
  <c r="D350"/>
  <c r="F350"/>
  <c r="E350"/>
  <c r="A349"/>
  <c r="F349"/>
  <c r="E349"/>
  <c r="D349"/>
  <c r="B349"/>
  <c r="A348"/>
  <c r="E348"/>
  <c r="F348"/>
  <c r="D348"/>
  <c r="B348"/>
  <c r="A347"/>
  <c r="E347"/>
  <c r="F347"/>
  <c r="D347"/>
  <c r="B347"/>
  <c r="A346"/>
  <c r="E346"/>
  <c r="F346"/>
  <c r="D346"/>
  <c r="B346"/>
  <c r="A345"/>
  <c r="B345"/>
  <c r="D345"/>
  <c r="F345"/>
  <c r="E345"/>
  <c r="A344"/>
  <c r="F344"/>
  <c r="E344"/>
  <c r="D344"/>
  <c r="B344"/>
  <c r="A343"/>
  <c r="E343"/>
  <c r="F343"/>
  <c r="D343"/>
  <c r="B343"/>
  <c r="A342"/>
  <c r="B342"/>
  <c r="D342"/>
  <c r="F342"/>
  <c r="E342"/>
  <c r="A341"/>
  <c r="F341"/>
  <c r="E341"/>
  <c r="D341"/>
  <c r="B341"/>
  <c r="A340"/>
  <c r="E340"/>
  <c r="F340"/>
  <c r="D340"/>
  <c r="B340"/>
  <c r="A339"/>
  <c r="B339"/>
  <c r="D339"/>
  <c r="F339"/>
  <c r="E339"/>
  <c r="A338"/>
  <c r="F338"/>
  <c r="E338"/>
  <c r="D338"/>
  <c r="B338"/>
  <c r="A337"/>
  <c r="F337"/>
  <c r="E337"/>
  <c r="D337"/>
  <c r="B337"/>
  <c r="A336"/>
  <c r="E336"/>
  <c r="F336"/>
  <c r="D336"/>
  <c r="B336"/>
  <c r="A335"/>
  <c r="B335"/>
  <c r="D335"/>
  <c r="F335"/>
  <c r="E335"/>
  <c r="A334"/>
  <c r="F334"/>
  <c r="E334"/>
  <c r="D334"/>
  <c r="B334"/>
  <c r="A333"/>
  <c r="E333"/>
  <c r="F333"/>
  <c r="D333"/>
  <c r="B333"/>
  <c r="A332"/>
  <c r="B332"/>
  <c r="D332"/>
  <c r="F332"/>
  <c r="E332"/>
  <c r="A331"/>
  <c r="F331"/>
  <c r="E331"/>
  <c r="D331"/>
  <c r="B331"/>
  <c r="A330"/>
  <c r="E330"/>
  <c r="F330"/>
  <c r="D330"/>
  <c r="B330"/>
  <c r="A329"/>
  <c r="E329"/>
  <c r="F329"/>
  <c r="D329"/>
  <c r="B329"/>
  <c r="A328"/>
  <c r="E328"/>
  <c r="F328"/>
  <c r="D328"/>
  <c r="B328"/>
  <c r="A327"/>
  <c r="B327"/>
  <c r="D327"/>
  <c r="F327"/>
  <c r="E327"/>
  <c r="A326"/>
  <c r="F326"/>
  <c r="E326"/>
  <c r="D326"/>
  <c r="B326"/>
  <c r="A325"/>
  <c r="E325"/>
  <c r="F325"/>
  <c r="D325"/>
  <c r="B325"/>
  <c r="A324"/>
  <c r="B324"/>
  <c r="D324"/>
  <c r="F324"/>
  <c r="E324"/>
  <c r="A323"/>
  <c r="F323"/>
  <c r="E323"/>
  <c r="D323"/>
  <c r="B323"/>
  <c r="A322"/>
  <c r="E322"/>
  <c r="F322"/>
  <c r="D322"/>
  <c r="B322"/>
  <c r="A321"/>
  <c r="E321"/>
  <c r="F321"/>
  <c r="D321"/>
  <c r="B321"/>
  <c r="A320"/>
  <c r="E320"/>
  <c r="F320"/>
  <c r="D320"/>
  <c r="B320"/>
  <c r="A319"/>
  <c r="E319"/>
  <c r="F319"/>
  <c r="D319"/>
  <c r="B319"/>
  <c r="A318"/>
  <c r="E318"/>
  <c r="F318"/>
  <c r="D318"/>
  <c r="B318"/>
  <c r="A317"/>
  <c r="B317"/>
  <c r="D317"/>
  <c r="F317"/>
  <c r="E317"/>
  <c r="A316"/>
  <c r="F316"/>
  <c r="E316"/>
  <c r="D316"/>
  <c r="B316"/>
  <c r="A315"/>
  <c r="E315"/>
  <c r="F315"/>
  <c r="D315"/>
  <c r="B315"/>
  <c r="A314"/>
  <c r="E314"/>
  <c r="F314"/>
  <c r="D314"/>
  <c r="B314"/>
  <c r="A313"/>
  <c r="B313"/>
  <c r="D313"/>
  <c r="F313"/>
  <c r="E313"/>
  <c r="A312"/>
  <c r="F312"/>
  <c r="E312"/>
  <c r="D312"/>
  <c r="B312"/>
  <c r="A311"/>
  <c r="F311"/>
  <c r="E311"/>
  <c r="D311"/>
  <c r="B311"/>
  <c r="A310"/>
  <c r="E310"/>
  <c r="F310"/>
  <c r="D310"/>
  <c r="B310"/>
  <c r="A309"/>
  <c r="E309"/>
  <c r="F309"/>
  <c r="D309"/>
  <c r="B309"/>
  <c r="A308"/>
  <c r="E308"/>
  <c r="F308"/>
  <c r="D308"/>
  <c r="B308"/>
  <c r="A307"/>
  <c r="B307"/>
  <c r="D307"/>
  <c r="F307"/>
  <c r="E307"/>
  <c r="A306"/>
  <c r="F306"/>
  <c r="E306"/>
  <c r="D306"/>
  <c r="B306"/>
  <c r="A305"/>
  <c r="E305"/>
  <c r="F305"/>
  <c r="D305"/>
  <c r="B305"/>
  <c r="A304"/>
  <c r="E304"/>
  <c r="F304"/>
  <c r="D304"/>
  <c r="B304"/>
  <c r="A303"/>
  <c r="B303"/>
  <c r="D303"/>
  <c r="F303"/>
  <c r="E303"/>
  <c r="A302"/>
  <c r="F302"/>
  <c r="E302"/>
  <c r="D302"/>
  <c r="B302"/>
  <c r="A301"/>
  <c r="E301"/>
  <c r="F301"/>
  <c r="D301"/>
  <c r="B301"/>
  <c r="A300"/>
  <c r="E300"/>
  <c r="F300"/>
  <c r="D300"/>
  <c r="B300"/>
  <c r="A299"/>
  <c r="E299"/>
  <c r="F299"/>
  <c r="D299"/>
  <c r="B299"/>
  <c r="A298"/>
  <c r="B298"/>
  <c r="D298"/>
  <c r="F298"/>
  <c r="E298"/>
  <c r="A297"/>
  <c r="F297"/>
  <c r="E297"/>
  <c r="D297"/>
  <c r="B297"/>
  <c r="A296"/>
  <c r="E296"/>
  <c r="F296"/>
  <c r="D296"/>
  <c r="B296"/>
  <c r="A295"/>
  <c r="E295"/>
  <c r="F295"/>
  <c r="D295"/>
  <c r="B295"/>
  <c r="A294"/>
  <c r="E294"/>
  <c r="F294"/>
  <c r="D294"/>
  <c r="B294"/>
  <c r="A293"/>
  <c r="E293"/>
  <c r="F293"/>
  <c r="D293"/>
  <c r="B293"/>
  <c r="A292"/>
  <c r="E292"/>
  <c r="F292"/>
  <c r="D292"/>
  <c r="B292"/>
  <c r="A291"/>
  <c r="E291"/>
  <c r="F291"/>
  <c r="D291"/>
  <c r="B291"/>
  <c r="A290"/>
  <c r="E290"/>
  <c r="F290"/>
  <c r="D290"/>
  <c r="B290"/>
  <c r="A289"/>
  <c r="E289"/>
  <c r="F289"/>
  <c r="D289"/>
  <c r="B289"/>
  <c r="A288"/>
  <c r="B288"/>
  <c r="D288"/>
  <c r="F288"/>
  <c r="E288"/>
  <c r="A287"/>
  <c r="F287"/>
  <c r="E287"/>
  <c r="D287"/>
  <c r="B287"/>
  <c r="A286"/>
  <c r="E286"/>
  <c r="F286"/>
  <c r="D286"/>
  <c r="B286"/>
  <c r="A285"/>
  <c r="B285"/>
  <c r="D285"/>
  <c r="F285"/>
  <c r="E285"/>
  <c r="A284"/>
  <c r="F284"/>
  <c r="E284"/>
  <c r="D284"/>
  <c r="B284"/>
  <c r="A283"/>
  <c r="E283"/>
  <c r="F283"/>
  <c r="D283"/>
  <c r="B283"/>
  <c r="A282"/>
  <c r="B282"/>
  <c r="D282"/>
  <c r="F282"/>
  <c r="E282"/>
  <c r="A281"/>
  <c r="F281"/>
  <c r="E281"/>
  <c r="D281"/>
  <c r="B281"/>
  <c r="A280"/>
  <c r="E280"/>
  <c r="F280"/>
  <c r="D280"/>
  <c r="B280"/>
  <c r="A279"/>
  <c r="B279"/>
  <c r="D279"/>
  <c r="F279"/>
  <c r="E279"/>
  <c r="A278"/>
  <c r="F278"/>
  <c r="E278"/>
  <c r="D278"/>
  <c r="B278"/>
  <c r="A277"/>
  <c r="E277"/>
  <c r="F277"/>
  <c r="D277"/>
  <c r="B277"/>
  <c r="A276"/>
  <c r="B276"/>
  <c r="D276"/>
  <c r="F276"/>
  <c r="E276"/>
  <c r="A275"/>
  <c r="F275"/>
  <c r="E275"/>
  <c r="D275"/>
  <c r="B275"/>
  <c r="A274"/>
  <c r="E274"/>
  <c r="F274"/>
  <c r="D274"/>
  <c r="B274"/>
  <c r="A273"/>
  <c r="B273"/>
  <c r="D273"/>
  <c r="F273"/>
  <c r="E273"/>
  <c r="A272"/>
  <c r="F272"/>
  <c r="E272"/>
  <c r="D272"/>
  <c r="B272"/>
  <c r="A271"/>
  <c r="E271"/>
  <c r="F271"/>
  <c r="D271"/>
  <c r="B271"/>
  <c r="A270"/>
  <c r="E270"/>
  <c r="F270"/>
  <c r="D270"/>
  <c r="B270"/>
  <c r="A269"/>
  <c r="B269"/>
  <c r="D269"/>
  <c r="F269"/>
  <c r="E269"/>
  <c r="A268"/>
  <c r="F268"/>
  <c r="E268"/>
  <c r="D268"/>
  <c r="B268"/>
  <c r="A267"/>
  <c r="E267"/>
  <c r="F267"/>
  <c r="D267"/>
  <c r="B267"/>
  <c r="A266"/>
  <c r="E266"/>
  <c r="F266"/>
  <c r="D266"/>
  <c r="B266"/>
  <c r="A265"/>
  <c r="E265"/>
  <c r="F265"/>
  <c r="D265"/>
  <c r="B265"/>
  <c r="A264"/>
  <c r="B264"/>
  <c r="D264"/>
  <c r="F264"/>
  <c r="E264"/>
  <c r="A263"/>
  <c r="F263"/>
  <c r="E263"/>
  <c r="D263"/>
  <c r="B263"/>
  <c r="A262"/>
  <c r="E262"/>
  <c r="F262"/>
  <c r="D262"/>
  <c r="B262"/>
  <c r="A261"/>
  <c r="B261"/>
  <c r="D261"/>
  <c r="F261"/>
  <c r="E261"/>
  <c r="A260"/>
  <c r="F260"/>
  <c r="E260"/>
  <c r="D260"/>
  <c r="B260"/>
  <c r="A259"/>
  <c r="E259"/>
  <c r="F259"/>
  <c r="D259"/>
  <c r="B259"/>
  <c r="A258"/>
  <c r="B258"/>
  <c r="D258"/>
  <c r="F258"/>
  <c r="E258"/>
  <c r="A257"/>
  <c r="F257"/>
  <c r="E257"/>
  <c r="D257"/>
  <c r="B257"/>
  <c r="A256"/>
  <c r="F256"/>
  <c r="E256"/>
  <c r="D256"/>
  <c r="B256"/>
  <c r="A255"/>
  <c r="E255"/>
  <c r="F255"/>
  <c r="D255"/>
  <c r="B255"/>
  <c r="A254"/>
  <c r="B254"/>
  <c r="D254"/>
  <c r="F254"/>
  <c r="E254"/>
  <c r="A253"/>
  <c r="F253"/>
  <c r="E253"/>
  <c r="D253"/>
  <c r="B253"/>
  <c r="A252"/>
  <c r="E252"/>
  <c r="F252"/>
  <c r="D252"/>
  <c r="B252"/>
  <c r="A251"/>
  <c r="B251"/>
  <c r="D251"/>
  <c r="F251"/>
  <c r="E251"/>
  <c r="A250"/>
  <c r="F250"/>
  <c r="E250"/>
  <c r="D250"/>
  <c r="B250"/>
  <c r="A249"/>
  <c r="E249"/>
  <c r="F249"/>
  <c r="D249"/>
  <c r="B249"/>
  <c r="A248"/>
  <c r="E248"/>
  <c r="F248"/>
  <c r="D248"/>
  <c r="B248"/>
  <c r="A247"/>
  <c r="E247"/>
  <c r="F247"/>
  <c r="D247"/>
  <c r="B247"/>
  <c r="A246"/>
  <c r="B246"/>
  <c r="D246"/>
  <c r="F246"/>
  <c r="E246"/>
  <c r="A245"/>
  <c r="F245"/>
  <c r="E245"/>
  <c r="D245"/>
  <c r="B245"/>
  <c r="A244"/>
  <c r="E244"/>
  <c r="F244"/>
  <c r="D244"/>
  <c r="B244"/>
  <c r="A243"/>
  <c r="B243"/>
  <c r="D243"/>
  <c r="F243"/>
  <c r="E243"/>
  <c r="A242"/>
  <c r="F242"/>
  <c r="E242"/>
  <c r="D242"/>
  <c r="B242"/>
  <c r="A241"/>
  <c r="E241"/>
  <c r="F241"/>
  <c r="D241"/>
  <c r="B241"/>
  <c r="A240"/>
  <c r="E240"/>
  <c r="F240"/>
  <c r="D240"/>
  <c r="B240"/>
  <c r="A239"/>
  <c r="E239"/>
  <c r="F239"/>
  <c r="D239"/>
  <c r="B239"/>
  <c r="A238"/>
  <c r="E238"/>
  <c r="F238"/>
  <c r="D238"/>
  <c r="B238"/>
  <c r="A237"/>
  <c r="E237"/>
  <c r="F237"/>
  <c r="D237"/>
  <c r="B237"/>
  <c r="A236"/>
  <c r="E236"/>
  <c r="F236"/>
  <c r="D236"/>
  <c r="B236"/>
  <c r="A235"/>
  <c r="B235"/>
  <c r="D235"/>
  <c r="F235"/>
  <c r="E235"/>
  <c r="A234"/>
  <c r="F234"/>
  <c r="E234"/>
  <c r="D234"/>
  <c r="B234"/>
  <c r="A233"/>
  <c r="E233"/>
  <c r="F233"/>
  <c r="D233"/>
  <c r="B233"/>
  <c r="A232"/>
  <c r="E232"/>
  <c r="F232"/>
  <c r="D232"/>
  <c r="B232"/>
  <c r="A231"/>
  <c r="E231"/>
  <c r="F231"/>
  <c r="D231"/>
  <c r="B231"/>
  <c r="A230"/>
  <c r="B230"/>
  <c r="D230"/>
  <c r="F230"/>
  <c r="E230"/>
  <c r="A229"/>
  <c r="F229"/>
  <c r="E229"/>
  <c r="D229"/>
  <c r="B229"/>
  <c r="A228"/>
  <c r="E228"/>
  <c r="F228"/>
  <c r="D228"/>
  <c r="B228"/>
  <c r="A227"/>
  <c r="E227"/>
  <c r="F227"/>
  <c r="D227"/>
  <c r="B227"/>
  <c r="A226"/>
  <c r="E226"/>
  <c r="F226"/>
  <c r="D226"/>
  <c r="B226"/>
  <c r="A225"/>
  <c r="B225"/>
  <c r="D225"/>
  <c r="F225"/>
  <c r="E225"/>
  <c r="A224"/>
  <c r="F224"/>
  <c r="E224"/>
  <c r="D224"/>
  <c r="B224"/>
  <c r="A223"/>
  <c r="E223"/>
  <c r="F223"/>
  <c r="D223"/>
  <c r="B223"/>
  <c r="A222"/>
  <c r="E222"/>
  <c r="F222"/>
  <c r="D222"/>
  <c r="B222"/>
  <c r="A221"/>
  <c r="E221"/>
  <c r="F221"/>
  <c r="D221"/>
  <c r="B221"/>
  <c r="A220"/>
  <c r="E220"/>
  <c r="F220"/>
  <c r="D220"/>
  <c r="B220"/>
  <c r="A219"/>
  <c r="B219"/>
  <c r="D219"/>
  <c r="F219"/>
  <c r="E219"/>
  <c r="A218"/>
  <c r="F218"/>
  <c r="E218"/>
  <c r="D218"/>
  <c r="B218"/>
  <c r="A217"/>
  <c r="E217"/>
  <c r="F217"/>
  <c r="D217"/>
  <c r="B217"/>
  <c r="A216"/>
  <c r="E216"/>
  <c r="F216"/>
  <c r="D216"/>
  <c r="B216"/>
  <c r="A215"/>
  <c r="E215"/>
  <c r="F215"/>
  <c r="D215"/>
  <c r="B215"/>
  <c r="A214"/>
  <c r="E214"/>
  <c r="F214"/>
  <c r="D214"/>
  <c r="B214"/>
  <c r="A213"/>
  <c r="B213"/>
  <c r="D213"/>
  <c r="F213"/>
  <c r="E213"/>
  <c r="A212"/>
  <c r="F212"/>
  <c r="E212"/>
  <c r="D212"/>
  <c r="B212"/>
  <c r="A211"/>
  <c r="E211"/>
  <c r="F211"/>
  <c r="D211"/>
  <c r="B211"/>
  <c r="A210"/>
  <c r="E210"/>
  <c r="F210"/>
  <c r="D210"/>
  <c r="B210"/>
  <c r="A209"/>
  <c r="E209"/>
  <c r="F209"/>
  <c r="D209"/>
  <c r="B209"/>
  <c r="A208"/>
  <c r="E208"/>
  <c r="F208"/>
  <c r="D208"/>
  <c r="B208"/>
  <c r="A207"/>
  <c r="E207"/>
  <c r="F207"/>
  <c r="D207"/>
  <c r="B207"/>
  <c r="A206"/>
  <c r="E206"/>
  <c r="F206"/>
  <c r="D206"/>
  <c r="B206"/>
  <c r="A205"/>
  <c r="E205"/>
  <c r="F205"/>
  <c r="D205"/>
  <c r="B205"/>
  <c r="A204"/>
  <c r="E204"/>
  <c r="F204"/>
  <c r="D204"/>
  <c r="B204"/>
  <c r="A203"/>
  <c r="B203"/>
  <c r="D203"/>
  <c r="F203"/>
  <c r="E203"/>
  <c r="A202"/>
  <c r="F202"/>
  <c r="E202"/>
  <c r="D202"/>
  <c r="B202"/>
  <c r="A201"/>
  <c r="E201"/>
  <c r="F201"/>
  <c r="D201"/>
  <c r="B201"/>
  <c r="A200"/>
  <c r="B200"/>
  <c r="D200"/>
  <c r="F200"/>
  <c r="E200"/>
  <c r="A199"/>
  <c r="F199"/>
  <c r="E199"/>
  <c r="D199"/>
  <c r="B199"/>
  <c r="A198"/>
  <c r="E198"/>
  <c r="F198"/>
  <c r="D198"/>
  <c r="B198"/>
  <c r="A197"/>
  <c r="B197"/>
  <c r="D197"/>
  <c r="F197"/>
  <c r="E197"/>
  <c r="A196"/>
  <c r="F196"/>
  <c r="E196"/>
  <c r="D196"/>
  <c r="B196"/>
  <c r="A195"/>
  <c r="E195"/>
  <c r="F195"/>
  <c r="D195"/>
  <c r="B195"/>
  <c r="A194"/>
  <c r="B194"/>
  <c r="D194"/>
  <c r="F194"/>
  <c r="E194"/>
  <c r="A193"/>
  <c r="F193"/>
  <c r="E193"/>
  <c r="D193"/>
  <c r="B193"/>
  <c r="A192"/>
  <c r="E192"/>
  <c r="F192"/>
  <c r="D192"/>
  <c r="B192"/>
  <c r="A191"/>
  <c r="B191"/>
  <c r="D191"/>
  <c r="F191"/>
  <c r="E191"/>
  <c r="A190"/>
  <c r="F190"/>
  <c r="E190"/>
  <c r="D190"/>
  <c r="B190"/>
  <c r="A189"/>
  <c r="E189"/>
  <c r="F189"/>
  <c r="D189"/>
  <c r="B189"/>
  <c r="A188"/>
  <c r="B188"/>
  <c r="D188"/>
  <c r="F188"/>
  <c r="E188"/>
  <c r="A187"/>
  <c r="F187"/>
  <c r="E187"/>
  <c r="D187"/>
  <c r="B187"/>
  <c r="A186"/>
  <c r="E186"/>
  <c r="F186"/>
  <c r="D186"/>
  <c r="B186"/>
  <c r="A185"/>
  <c r="B185"/>
  <c r="D185"/>
  <c r="F185"/>
  <c r="E185"/>
  <c r="A184"/>
  <c r="F184"/>
  <c r="E184"/>
  <c r="D184"/>
  <c r="B184"/>
  <c r="A183"/>
  <c r="E183"/>
  <c r="F183"/>
  <c r="D183"/>
  <c r="B183"/>
  <c r="A182"/>
  <c r="E182"/>
  <c r="F182"/>
  <c r="D182"/>
  <c r="B182"/>
  <c r="A181"/>
  <c r="E181"/>
  <c r="F181"/>
  <c r="D181"/>
  <c r="B181"/>
  <c r="A180"/>
  <c r="B180"/>
  <c r="D180"/>
  <c r="F180"/>
  <c r="E180"/>
  <c r="A179"/>
  <c r="F179"/>
  <c r="E179"/>
  <c r="D179"/>
  <c r="B179"/>
  <c r="A178"/>
  <c r="E178"/>
  <c r="F178"/>
  <c r="D178"/>
  <c r="B178"/>
  <c r="A177"/>
  <c r="B177"/>
  <c r="D177"/>
  <c r="F177"/>
  <c r="E177"/>
  <c r="A176"/>
  <c r="F176"/>
  <c r="E176"/>
  <c r="D176"/>
  <c r="B176"/>
  <c r="A175"/>
  <c r="E175"/>
  <c r="F175"/>
  <c r="D175"/>
  <c r="B175"/>
  <c r="A174"/>
  <c r="B174"/>
  <c r="D174"/>
  <c r="F174"/>
  <c r="E174"/>
  <c r="A173"/>
  <c r="F173"/>
  <c r="E173"/>
  <c r="D173"/>
  <c r="B173"/>
  <c r="A172"/>
  <c r="F172"/>
  <c r="E172"/>
  <c r="D172"/>
  <c r="B172"/>
  <c r="A171"/>
  <c r="E171"/>
  <c r="F171"/>
  <c r="D171"/>
  <c r="B171"/>
  <c r="A170"/>
  <c r="B170"/>
  <c r="D170"/>
  <c r="F170"/>
  <c r="E170"/>
  <c r="A169"/>
  <c r="F169"/>
  <c r="E169"/>
  <c r="D169"/>
  <c r="B169"/>
  <c r="A168"/>
  <c r="E168"/>
  <c r="F168"/>
  <c r="D168"/>
  <c r="B168"/>
  <c r="A167"/>
  <c r="B167"/>
  <c r="D167"/>
  <c r="F167"/>
  <c r="E167"/>
  <c r="A166"/>
  <c r="F166"/>
  <c r="E166"/>
  <c r="D166"/>
  <c r="B166"/>
  <c r="A165"/>
  <c r="E165"/>
  <c r="F165"/>
  <c r="D165"/>
  <c r="B165"/>
  <c r="A164"/>
  <c r="E164"/>
  <c r="F164"/>
  <c r="D164"/>
  <c r="B164"/>
  <c r="A163"/>
  <c r="E163"/>
  <c r="F163"/>
  <c r="D163"/>
  <c r="B163"/>
  <c r="A162"/>
  <c r="B162"/>
  <c r="D162"/>
  <c r="F162"/>
  <c r="E162"/>
  <c r="A161"/>
  <c r="F161"/>
  <c r="E161"/>
  <c r="D161"/>
  <c r="B161"/>
  <c r="A160"/>
  <c r="E160"/>
  <c r="F160"/>
  <c r="D160"/>
  <c r="B160"/>
  <c r="A159"/>
  <c r="B159"/>
  <c r="D159"/>
  <c r="F159"/>
  <c r="E159"/>
  <c r="A158"/>
  <c r="F158"/>
  <c r="E158"/>
  <c r="D158"/>
  <c r="B158"/>
  <c r="A157"/>
  <c r="E157"/>
  <c r="F157"/>
  <c r="D157"/>
  <c r="B157"/>
  <c r="A156"/>
  <c r="E156"/>
  <c r="F156"/>
  <c r="D156"/>
  <c r="B156"/>
  <c r="A155"/>
  <c r="E155"/>
  <c r="F155"/>
  <c r="D155"/>
  <c r="B155"/>
  <c r="A154"/>
  <c r="E154"/>
  <c r="F154"/>
  <c r="D154"/>
  <c r="B154"/>
  <c r="A153"/>
  <c r="E153"/>
  <c r="F153"/>
  <c r="D153"/>
  <c r="B153"/>
  <c r="A152"/>
  <c r="B152"/>
  <c r="D152"/>
  <c r="F152"/>
  <c r="E152"/>
  <c r="A151"/>
  <c r="F151"/>
  <c r="E151"/>
  <c r="D151"/>
  <c r="B151"/>
  <c r="A150"/>
  <c r="E150"/>
  <c r="F150"/>
  <c r="D150"/>
  <c r="B150"/>
  <c r="A149"/>
  <c r="E149"/>
  <c r="F149"/>
  <c r="D149"/>
  <c r="B149"/>
  <c r="A148"/>
  <c r="E148"/>
  <c r="F148"/>
  <c r="D148"/>
  <c r="B148"/>
  <c r="A147"/>
  <c r="B147"/>
  <c r="D147"/>
  <c r="F147"/>
  <c r="E147"/>
  <c r="A146"/>
  <c r="F146"/>
  <c r="E146"/>
  <c r="D146"/>
  <c r="B146"/>
  <c r="A145"/>
  <c r="E145"/>
  <c r="F145"/>
  <c r="D145"/>
  <c r="B145"/>
  <c r="A144"/>
  <c r="E144"/>
  <c r="F144"/>
  <c r="D144"/>
  <c r="B144"/>
  <c r="A143"/>
  <c r="E143"/>
  <c r="F143"/>
  <c r="D143"/>
  <c r="B143"/>
  <c r="A142"/>
  <c r="B142"/>
  <c r="D142"/>
  <c r="F142"/>
  <c r="E142"/>
  <c r="A141"/>
  <c r="F141"/>
  <c r="E141"/>
  <c r="D141"/>
  <c r="B141"/>
  <c r="A140"/>
  <c r="E140"/>
  <c r="F140"/>
  <c r="D140"/>
  <c r="B140"/>
  <c r="A139"/>
  <c r="E139"/>
  <c r="F139"/>
  <c r="D139"/>
  <c r="B139"/>
  <c r="A138"/>
  <c r="E138"/>
  <c r="F138"/>
  <c r="D138"/>
  <c r="B138"/>
  <c r="A137"/>
  <c r="E137"/>
  <c r="F137"/>
  <c r="D137"/>
  <c r="B137"/>
  <c r="A136"/>
  <c r="E136"/>
  <c r="F136"/>
  <c r="D136"/>
  <c r="B136"/>
  <c r="A135"/>
  <c r="B135"/>
  <c r="D135"/>
  <c r="F135"/>
  <c r="E135"/>
  <c r="A134"/>
  <c r="F134"/>
  <c r="E134"/>
  <c r="D134"/>
  <c r="B134"/>
  <c r="A133"/>
  <c r="E133"/>
  <c r="F133"/>
  <c r="D133"/>
  <c r="B133"/>
  <c r="A132"/>
  <c r="E132"/>
  <c r="F132"/>
  <c r="D132"/>
  <c r="B132"/>
  <c r="A131"/>
  <c r="E131"/>
  <c r="F131"/>
  <c r="D131"/>
  <c r="B131"/>
  <c r="A130"/>
  <c r="E130"/>
  <c r="F130"/>
  <c r="D130"/>
  <c r="B130"/>
  <c r="A129"/>
  <c r="E129"/>
  <c r="F129"/>
  <c r="D129"/>
  <c r="B129"/>
  <c r="A128"/>
  <c r="B128"/>
  <c r="D128"/>
  <c r="F128"/>
  <c r="E128"/>
  <c r="A127"/>
  <c r="F127"/>
  <c r="E127"/>
  <c r="D127"/>
  <c r="B127"/>
  <c r="A126"/>
  <c r="E126"/>
  <c r="F126"/>
  <c r="D126"/>
  <c r="B126"/>
  <c r="A125"/>
  <c r="E125"/>
  <c r="F125"/>
  <c r="D125"/>
  <c r="B125"/>
  <c r="A124"/>
  <c r="E124"/>
  <c r="F124"/>
  <c r="D124"/>
  <c r="B124"/>
  <c r="A123"/>
  <c r="E123"/>
  <c r="F123"/>
  <c r="D123"/>
  <c r="B123"/>
  <c r="A122"/>
  <c r="E122"/>
  <c r="F122"/>
  <c r="D122"/>
  <c r="B122"/>
  <c r="A121"/>
  <c r="E121"/>
  <c r="F121"/>
  <c r="D121"/>
  <c r="B121"/>
  <c r="A120"/>
  <c r="E120"/>
  <c r="F120"/>
  <c r="D120"/>
  <c r="B120"/>
  <c r="A119"/>
  <c r="E119"/>
  <c r="F119"/>
  <c r="D119"/>
  <c r="B119"/>
  <c r="A118"/>
  <c r="B118"/>
  <c r="D118"/>
  <c r="F118"/>
  <c r="E118"/>
  <c r="A117"/>
  <c r="F117"/>
  <c r="E117"/>
  <c r="D117"/>
  <c r="B117"/>
  <c r="A116"/>
  <c r="E116"/>
  <c r="F116"/>
  <c r="D116"/>
  <c r="B116"/>
  <c r="A115"/>
  <c r="B115"/>
  <c r="D115"/>
  <c r="F115"/>
  <c r="E115"/>
  <c r="A114"/>
  <c r="F114"/>
  <c r="E114"/>
  <c r="D114"/>
  <c r="B114"/>
  <c r="A113"/>
  <c r="E113"/>
  <c r="F113"/>
  <c r="D113"/>
  <c r="B113"/>
  <c r="A112"/>
  <c r="B112"/>
  <c r="D112"/>
  <c r="F112"/>
  <c r="E112"/>
  <c r="A111"/>
  <c r="F111"/>
  <c r="E111"/>
  <c r="D111"/>
  <c r="B111"/>
  <c r="A110"/>
  <c r="E110"/>
  <c r="F110"/>
  <c r="D110"/>
  <c r="B110"/>
  <c r="A109"/>
  <c r="B109"/>
  <c r="D109"/>
  <c r="F109"/>
  <c r="E109"/>
  <c r="A108"/>
  <c r="F108"/>
  <c r="E108"/>
  <c r="D108"/>
  <c r="B108"/>
  <c r="A107"/>
  <c r="E107"/>
  <c r="F107"/>
  <c r="D107"/>
  <c r="B107"/>
  <c r="A106"/>
  <c r="B106"/>
  <c r="D106"/>
  <c r="F106"/>
  <c r="E106"/>
  <c r="A105"/>
  <c r="F105"/>
  <c r="E105"/>
  <c r="D105"/>
  <c r="B105"/>
  <c r="A104"/>
  <c r="E104"/>
  <c r="F104"/>
  <c r="D104"/>
  <c r="B104"/>
  <c r="A103"/>
  <c r="B103"/>
  <c r="D103"/>
  <c r="F103"/>
  <c r="E103"/>
  <c r="A102"/>
  <c r="F102"/>
  <c r="E102"/>
  <c r="D102"/>
  <c r="B102"/>
  <c r="A101"/>
  <c r="E101"/>
  <c r="F101"/>
  <c r="D101"/>
  <c r="B101"/>
  <c r="A100"/>
  <c r="B100"/>
  <c r="D100"/>
  <c r="F100"/>
  <c r="E100"/>
  <c r="A99"/>
  <c r="F99"/>
  <c r="E99"/>
  <c r="D99"/>
  <c r="B99"/>
  <c r="A98"/>
  <c r="E98"/>
  <c r="F98"/>
  <c r="D98"/>
  <c r="B98"/>
  <c r="A97"/>
  <c r="E97"/>
  <c r="F97"/>
  <c r="D97"/>
  <c r="B97"/>
  <c r="A96"/>
  <c r="E96"/>
  <c r="F96"/>
  <c r="D96"/>
  <c r="B96"/>
  <c r="A95"/>
  <c r="B95"/>
  <c r="D95"/>
  <c r="F95"/>
  <c r="E95"/>
  <c r="A94"/>
  <c r="F94"/>
  <c r="E94"/>
  <c r="D94"/>
  <c r="B94"/>
  <c r="A93"/>
  <c r="E93"/>
  <c r="F93"/>
  <c r="D93"/>
  <c r="B93"/>
  <c r="A92"/>
  <c r="B92"/>
  <c r="D92"/>
  <c r="F92"/>
  <c r="E92"/>
  <c r="A91"/>
  <c r="F91"/>
  <c r="E91"/>
  <c r="D91"/>
  <c r="B91"/>
  <c r="A90"/>
  <c r="E90"/>
  <c r="F90"/>
  <c r="D90"/>
  <c r="B90"/>
  <c r="A89"/>
  <c r="B89"/>
  <c r="D89"/>
  <c r="F89"/>
  <c r="E89"/>
  <c r="A88"/>
  <c r="F88"/>
  <c r="E88"/>
  <c r="D88"/>
  <c r="B88"/>
  <c r="A87"/>
  <c r="F87"/>
  <c r="E87"/>
  <c r="D87"/>
  <c r="B87"/>
  <c r="A86"/>
  <c r="E86"/>
  <c r="F86"/>
  <c r="D86"/>
  <c r="B86"/>
  <c r="A85"/>
  <c r="B85"/>
  <c r="D85"/>
  <c r="F85"/>
  <c r="E85"/>
  <c r="A84"/>
  <c r="F84"/>
  <c r="E84"/>
  <c r="D84"/>
  <c r="B84"/>
  <c r="A83"/>
  <c r="E83"/>
  <c r="F83"/>
  <c r="D83"/>
  <c r="B83"/>
  <c r="A82"/>
  <c r="B82"/>
  <c r="D82"/>
  <c r="F82"/>
  <c r="E82"/>
  <c r="A81"/>
  <c r="F81"/>
  <c r="E81"/>
  <c r="D81"/>
  <c r="B81"/>
  <c r="A80"/>
  <c r="E80"/>
  <c r="F80"/>
  <c r="D80"/>
  <c r="B80"/>
  <c r="A79"/>
  <c r="E79"/>
  <c r="F79"/>
  <c r="D79"/>
  <c r="B79"/>
  <c r="A78"/>
  <c r="E78"/>
  <c r="F78"/>
  <c r="D78"/>
  <c r="B78"/>
  <c r="A77"/>
  <c r="B77"/>
  <c r="D77"/>
  <c r="F77"/>
  <c r="E77"/>
  <c r="A76"/>
  <c r="F76"/>
  <c r="E76"/>
  <c r="D76"/>
  <c r="B76"/>
  <c r="A75"/>
  <c r="E75"/>
  <c r="F75"/>
  <c r="D75"/>
  <c r="B75"/>
  <c r="A74"/>
  <c r="B74"/>
  <c r="D74"/>
  <c r="F74"/>
  <c r="E74"/>
  <c r="A73"/>
  <c r="F73"/>
  <c r="E73"/>
  <c r="D73"/>
  <c r="B73"/>
  <c r="A72"/>
  <c r="E72"/>
  <c r="F72"/>
  <c r="D72"/>
  <c r="B72"/>
  <c r="A71"/>
  <c r="E71"/>
  <c r="F71"/>
  <c r="D71"/>
  <c r="B71"/>
  <c r="A70"/>
  <c r="E70"/>
  <c r="F70"/>
  <c r="D70"/>
  <c r="B70"/>
  <c r="A69"/>
  <c r="E69"/>
  <c r="F69"/>
  <c r="D69"/>
  <c r="B69"/>
  <c r="A68"/>
  <c r="E68"/>
  <c r="F68"/>
  <c r="D68"/>
  <c r="B68"/>
  <c r="A67"/>
  <c r="E67"/>
  <c r="F67"/>
  <c r="D67"/>
  <c r="B67"/>
  <c r="A66"/>
  <c r="B66"/>
  <c r="D66"/>
  <c r="F66"/>
  <c r="E66"/>
  <c r="A65"/>
  <c r="F65"/>
  <c r="E65"/>
  <c r="D65"/>
  <c r="B65"/>
  <c r="A64"/>
  <c r="E64"/>
  <c r="F64"/>
  <c r="D64"/>
  <c r="B64"/>
  <c r="A63"/>
  <c r="E63"/>
  <c r="F63"/>
  <c r="D63"/>
  <c r="B63"/>
  <c r="A62"/>
  <c r="E62"/>
  <c r="F62"/>
  <c r="D62"/>
  <c r="B62"/>
  <c r="A61"/>
  <c r="B61"/>
  <c r="D61"/>
  <c r="F61"/>
  <c r="E61"/>
  <c r="A60"/>
  <c r="F60"/>
  <c r="E60"/>
  <c r="D60"/>
  <c r="B60"/>
  <c r="A59"/>
  <c r="E59"/>
  <c r="F59"/>
  <c r="D59"/>
  <c r="B59"/>
  <c r="A58"/>
  <c r="E58"/>
  <c r="F58"/>
  <c r="D58"/>
  <c r="B58"/>
  <c r="A57"/>
  <c r="E57"/>
  <c r="F57"/>
  <c r="D57"/>
  <c r="B57"/>
  <c r="A56"/>
  <c r="E56"/>
  <c r="F56"/>
  <c r="D56"/>
  <c r="B56"/>
  <c r="A55"/>
  <c r="E55"/>
  <c r="F55"/>
  <c r="D55"/>
  <c r="B55"/>
  <c r="A54"/>
  <c r="B54"/>
  <c r="D54"/>
  <c r="F54"/>
  <c r="E54"/>
  <c r="A53"/>
  <c r="F53"/>
  <c r="E53"/>
  <c r="D53"/>
  <c r="B53"/>
  <c r="A52"/>
  <c r="E52"/>
  <c r="F52"/>
  <c r="D52"/>
  <c r="B52"/>
  <c r="A51"/>
  <c r="E51"/>
  <c r="F51"/>
  <c r="D51"/>
  <c r="B51"/>
  <c r="A50"/>
  <c r="E50"/>
  <c r="F50"/>
  <c r="D50"/>
  <c r="B50"/>
  <c r="A49"/>
  <c r="E49"/>
  <c r="F49"/>
  <c r="D49"/>
  <c r="B49"/>
  <c r="A48"/>
  <c r="B48"/>
  <c r="D48"/>
  <c r="F48"/>
  <c r="E48"/>
  <c r="A47"/>
  <c r="F47"/>
  <c r="E47"/>
  <c r="D47"/>
  <c r="B47"/>
  <c r="A46"/>
  <c r="E46"/>
  <c r="F46"/>
  <c r="D46"/>
  <c r="B46"/>
  <c r="A45"/>
  <c r="E45"/>
  <c r="F45"/>
  <c r="D45"/>
  <c r="B45"/>
  <c r="A44"/>
  <c r="E44"/>
  <c r="F44"/>
  <c r="D44"/>
  <c r="B44"/>
  <c r="A43"/>
  <c r="E43"/>
  <c r="F43"/>
  <c r="D43"/>
  <c r="B43"/>
  <c r="A42"/>
  <c r="B42"/>
  <c r="D42"/>
  <c r="F42"/>
  <c r="E42"/>
  <c r="A41"/>
  <c r="F41"/>
  <c r="E41"/>
  <c r="D41"/>
  <c r="B41"/>
  <c r="A40"/>
  <c r="E40"/>
  <c r="F40"/>
  <c r="D40"/>
  <c r="B40"/>
  <c r="A39"/>
  <c r="E39"/>
  <c r="F39"/>
  <c r="D39"/>
  <c r="B39"/>
  <c r="A38"/>
  <c r="E38"/>
  <c r="F38"/>
  <c r="D38"/>
  <c r="B38"/>
  <c r="A37"/>
  <c r="E37"/>
  <c r="F37"/>
  <c r="D37"/>
  <c r="B37"/>
  <c r="A36"/>
  <c r="E36"/>
  <c r="F36"/>
  <c r="D36"/>
  <c r="B36"/>
  <c r="A35"/>
  <c r="E35"/>
  <c r="F35"/>
  <c r="D35"/>
  <c r="B35"/>
  <c r="A34"/>
  <c r="E34"/>
  <c r="F34"/>
  <c r="D34"/>
  <c r="B34"/>
  <c r="A33"/>
  <c r="E33"/>
  <c r="F33"/>
  <c r="D33"/>
  <c r="B33"/>
  <c r="A32"/>
  <c r="B32"/>
  <c r="D32"/>
  <c r="F32"/>
  <c r="E32"/>
  <c r="A31"/>
  <c r="F31"/>
  <c r="E31"/>
  <c r="D31"/>
  <c r="B31"/>
  <c r="A30"/>
  <c r="E30"/>
  <c r="F30"/>
  <c r="D30"/>
  <c r="B30"/>
  <c r="A29"/>
  <c r="B29"/>
  <c r="D29"/>
  <c r="F29"/>
  <c r="E29"/>
  <c r="A28"/>
  <c r="F28"/>
  <c r="E28"/>
  <c r="D28"/>
  <c r="B28"/>
  <c r="A27"/>
  <c r="E27"/>
  <c r="F27"/>
  <c r="D27"/>
  <c r="B27"/>
  <c r="A26"/>
  <c r="B26"/>
  <c r="D26"/>
  <c r="F26"/>
  <c r="E26"/>
  <c r="A25"/>
  <c r="F25"/>
  <c r="E25"/>
  <c r="D25"/>
  <c r="B25"/>
  <c r="A24"/>
  <c r="E24"/>
  <c r="F24"/>
  <c r="D24"/>
  <c r="B24"/>
  <c r="A23"/>
  <c r="B23"/>
  <c r="D23"/>
  <c r="F23"/>
  <c r="E23"/>
  <c r="A22"/>
  <c r="F22"/>
  <c r="E22"/>
  <c r="D22"/>
  <c r="B22"/>
  <c r="A21"/>
  <c r="E21"/>
  <c r="F21"/>
  <c r="D21"/>
  <c r="B21"/>
  <c r="A20"/>
  <c r="B20"/>
  <c r="D20"/>
  <c r="F20"/>
  <c r="E20"/>
  <c r="A19"/>
  <c r="F19"/>
  <c r="E19"/>
  <c r="D19"/>
  <c r="B19"/>
  <c r="A18"/>
  <c r="E18"/>
  <c r="F18"/>
  <c r="D18"/>
  <c r="B18"/>
  <c r="A17"/>
  <c r="B17"/>
  <c r="D17"/>
  <c r="F17"/>
  <c r="E17"/>
  <c r="A16"/>
  <c r="F16"/>
  <c r="E16"/>
  <c r="D16"/>
  <c r="B16"/>
  <c r="A15"/>
  <c r="E15"/>
  <c r="F15"/>
  <c r="D15"/>
  <c r="B15"/>
  <c r="A14"/>
  <c r="B14"/>
  <c r="D14"/>
  <c r="F14"/>
  <c r="E14"/>
  <c r="A13"/>
  <c r="F13"/>
  <c r="E13"/>
  <c r="D13"/>
  <c r="B13"/>
  <c r="A12"/>
  <c r="E12"/>
  <c r="F12"/>
  <c r="D12"/>
  <c r="B12"/>
  <c r="A11"/>
  <c r="E11"/>
  <c r="F11"/>
  <c r="D11"/>
  <c r="B11"/>
  <c r="A10"/>
  <c r="E10"/>
  <c r="F10"/>
  <c r="D10"/>
  <c r="B10"/>
  <c r="A9"/>
  <c r="B9"/>
  <c r="D9"/>
  <c r="F9"/>
  <c r="E9"/>
  <c r="A8"/>
  <c r="F8"/>
  <c r="E8"/>
  <c r="D8"/>
  <c r="B8"/>
  <c r="A7"/>
  <c r="E7"/>
  <c r="F7"/>
  <c r="D7"/>
  <c r="B7"/>
  <c r="A6"/>
  <c r="B6"/>
  <c r="D6"/>
  <c r="F6"/>
  <c r="E6"/>
  <c r="A5"/>
  <c r="F5"/>
  <c r="E5"/>
  <c r="D5"/>
  <c r="B5"/>
  <c r="A4"/>
  <c r="E4"/>
  <c r="F4"/>
  <c r="D4"/>
  <c r="B4"/>
  <c r="A3"/>
  <c r="B3"/>
  <c r="D3"/>
  <c r="F3"/>
  <c r="E3"/>
  <c r="A2"/>
  <c r="F2"/>
  <c r="E2"/>
  <c r="D2"/>
  <c r="B2"/>
  <c r="G187" i="11"/>
  <c r="G186"/>
  <c r="G185"/>
  <c r="G184"/>
  <c r="G183"/>
  <c r="G182"/>
  <c r="G181"/>
  <c r="G180"/>
  <c r="G179"/>
  <c r="G178"/>
  <c r="G177"/>
  <c r="G176"/>
  <c r="G175"/>
  <c r="G174"/>
  <c r="G173"/>
  <c r="G172"/>
  <c r="G171"/>
  <c r="G170"/>
  <c r="G169"/>
  <c r="G168"/>
  <c r="G167"/>
  <c r="G166"/>
  <c r="G165"/>
  <c r="G164"/>
  <c r="G163"/>
  <c r="G162"/>
  <c r="G161"/>
  <c r="G160"/>
  <c r="G159"/>
  <c r="G158"/>
  <c r="G157"/>
  <c r="G156"/>
  <c r="G155"/>
  <c r="G154"/>
  <c r="G153"/>
  <c r="G152"/>
  <c r="G151"/>
  <c r="G150"/>
  <c r="G149"/>
  <c r="G148"/>
  <c r="G147"/>
  <c r="G146"/>
  <c r="G145"/>
  <c r="G144"/>
  <c r="G143"/>
  <c r="G142"/>
  <c r="G141"/>
  <c r="G140"/>
  <c r="G139"/>
  <c r="G138"/>
  <c r="G137"/>
  <c r="G136"/>
  <c r="G135"/>
  <c r="G134"/>
  <c r="G133"/>
  <c r="G132"/>
  <c r="G131"/>
  <c r="G130"/>
  <c r="G129"/>
  <c r="G128"/>
  <c r="G127"/>
  <c r="G126"/>
  <c r="G125"/>
  <c r="G124"/>
  <c r="G123"/>
  <c r="G122"/>
  <c r="G121"/>
  <c r="G120"/>
  <c r="G119"/>
  <c r="G118"/>
  <c r="G117"/>
  <c r="G116"/>
  <c r="G115"/>
  <c r="G114"/>
  <c r="G113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G3"/>
  <c r="G2"/>
  <c r="C95" i="16"/>
  <c r="R95"/>
  <c r="C94"/>
  <c r="R94"/>
  <c r="C93"/>
  <c r="R93"/>
  <c r="C92"/>
  <c r="R92"/>
  <c r="C91"/>
  <c r="R91"/>
  <c r="C90"/>
  <c r="R90"/>
  <c r="C89"/>
  <c r="R89"/>
  <c r="C88"/>
  <c r="R88"/>
  <c r="C87"/>
  <c r="R87"/>
  <c r="C86"/>
  <c r="R86"/>
  <c r="C85"/>
  <c r="R85"/>
  <c r="C84"/>
  <c r="R84"/>
  <c r="C83"/>
  <c r="R83"/>
  <c r="C82"/>
  <c r="R82"/>
  <c r="C81"/>
  <c r="R81"/>
  <c r="C80"/>
  <c r="R80"/>
  <c r="C79"/>
  <c r="R79"/>
  <c r="C78"/>
  <c r="R78"/>
  <c r="C77"/>
  <c r="R77"/>
  <c r="C76"/>
  <c r="R76"/>
  <c r="B75"/>
  <c r="C75"/>
  <c r="D75"/>
  <c r="E75"/>
  <c r="G75"/>
  <c r="R75"/>
  <c r="B74"/>
  <c r="C74"/>
  <c r="D74"/>
  <c r="E74"/>
  <c r="G74"/>
  <c r="R74"/>
  <c r="B73"/>
  <c r="C73"/>
  <c r="D73"/>
  <c r="E73"/>
  <c r="G73"/>
  <c r="R73"/>
  <c r="B72"/>
  <c r="C72"/>
  <c r="D72"/>
  <c r="E72"/>
  <c r="G72"/>
  <c r="R72"/>
  <c r="B71"/>
  <c r="C71"/>
  <c r="D71"/>
  <c r="E71"/>
  <c r="G71"/>
  <c r="R71"/>
  <c r="B70"/>
  <c r="C70"/>
  <c r="D70"/>
  <c r="E70"/>
  <c r="G70"/>
  <c r="R70"/>
  <c r="B69"/>
  <c r="C69"/>
  <c r="D69"/>
  <c r="E69"/>
  <c r="G69"/>
  <c r="R69"/>
  <c r="B68"/>
  <c r="C68"/>
  <c r="D68"/>
  <c r="E68"/>
  <c r="G68"/>
  <c r="R68"/>
  <c r="B67"/>
  <c r="C67"/>
  <c r="D67"/>
  <c r="E67"/>
  <c r="G67"/>
  <c r="R67"/>
  <c r="B66"/>
  <c r="C66"/>
  <c r="D66"/>
  <c r="E66"/>
  <c r="G66"/>
  <c r="R66"/>
  <c r="B65"/>
  <c r="C65"/>
  <c r="D65"/>
  <c r="E65"/>
  <c r="G65"/>
  <c r="R65"/>
  <c r="B64"/>
  <c r="C64"/>
  <c r="D64"/>
  <c r="E64"/>
  <c r="G64"/>
  <c r="R64"/>
  <c r="B63"/>
  <c r="C63"/>
  <c r="D63"/>
  <c r="E63"/>
  <c r="G63"/>
  <c r="R63"/>
  <c r="B62"/>
  <c r="C62"/>
  <c r="D62"/>
  <c r="E62"/>
  <c r="G62"/>
  <c r="R62"/>
  <c r="B61"/>
  <c r="C61"/>
  <c r="D61"/>
  <c r="E61"/>
  <c r="G61"/>
  <c r="R61"/>
  <c r="B60"/>
  <c r="C60"/>
  <c r="D60"/>
  <c r="E60"/>
  <c r="G60"/>
  <c r="R60"/>
  <c r="B59"/>
  <c r="C59"/>
  <c r="D59"/>
  <c r="E59"/>
  <c r="G59"/>
  <c r="R59"/>
  <c r="B58"/>
  <c r="C58"/>
  <c r="D58"/>
  <c r="E58"/>
  <c r="G58"/>
  <c r="R58"/>
  <c r="B57"/>
  <c r="C57"/>
  <c r="D57"/>
  <c r="E57"/>
  <c r="G57"/>
  <c r="R57"/>
  <c r="B56"/>
  <c r="C56"/>
  <c r="D56"/>
  <c r="E56"/>
  <c r="G56"/>
  <c r="R56"/>
  <c r="B55"/>
  <c r="C55"/>
  <c r="D55"/>
  <c r="E55"/>
  <c r="G55"/>
  <c r="R55"/>
  <c r="B54"/>
  <c r="C54"/>
  <c r="D54"/>
  <c r="E54"/>
  <c r="G54"/>
  <c r="R54"/>
  <c r="B53"/>
  <c r="C53"/>
  <c r="D53"/>
  <c r="E53"/>
  <c r="G53"/>
  <c r="R53"/>
  <c r="B52"/>
  <c r="C52"/>
  <c r="D52"/>
  <c r="E52"/>
  <c r="G52"/>
  <c r="H52"/>
  <c r="R52"/>
  <c r="B51"/>
  <c r="C51"/>
  <c r="D51"/>
  <c r="E51"/>
  <c r="G51"/>
  <c r="H51"/>
  <c r="R51"/>
  <c r="B50"/>
  <c r="C50"/>
  <c r="D50"/>
  <c r="E50"/>
  <c r="G50"/>
  <c r="H50"/>
  <c r="R50"/>
  <c r="B49"/>
  <c r="C49"/>
  <c r="D49"/>
  <c r="E49"/>
  <c r="G49"/>
  <c r="R49"/>
  <c r="B48"/>
  <c r="C48"/>
  <c r="D48"/>
  <c r="E48"/>
  <c r="G48"/>
  <c r="R48"/>
  <c r="B47"/>
  <c r="C47"/>
  <c r="D47"/>
  <c r="E47"/>
  <c r="G47"/>
  <c r="R47"/>
  <c r="B46"/>
  <c r="C46"/>
  <c r="D46"/>
  <c r="E46"/>
  <c r="G46"/>
  <c r="R46"/>
  <c r="B45"/>
  <c r="C45"/>
  <c r="D45"/>
  <c r="E45"/>
  <c r="G45"/>
  <c r="R45"/>
  <c r="B44"/>
  <c r="C44"/>
  <c r="D44"/>
  <c r="E44"/>
  <c r="G44"/>
  <c r="R44"/>
  <c r="B43"/>
  <c r="C43"/>
  <c r="D43"/>
  <c r="E43"/>
  <c r="G43"/>
  <c r="R43"/>
  <c r="B42"/>
  <c r="C42"/>
  <c r="D42"/>
  <c r="E42"/>
  <c r="G42"/>
  <c r="R42"/>
  <c r="B41"/>
  <c r="C41"/>
  <c r="D41"/>
  <c r="E41"/>
  <c r="G41"/>
  <c r="R41"/>
  <c r="B40"/>
  <c r="C40"/>
  <c r="D40"/>
  <c r="E40"/>
  <c r="G40"/>
  <c r="R40"/>
  <c r="B39"/>
  <c r="C39"/>
  <c r="D39"/>
  <c r="E39"/>
  <c r="G39"/>
  <c r="R39"/>
  <c r="B38"/>
  <c r="C38"/>
  <c r="D38"/>
  <c r="E38"/>
  <c r="G38"/>
  <c r="H38"/>
  <c r="R38"/>
  <c r="B37"/>
  <c r="C37"/>
  <c r="D37"/>
  <c r="E37"/>
  <c r="G37"/>
  <c r="R37"/>
  <c r="B36"/>
  <c r="C36"/>
  <c r="D36"/>
  <c r="E36"/>
  <c r="G36"/>
  <c r="R36"/>
  <c r="B35"/>
  <c r="C35"/>
  <c r="D35"/>
  <c r="E35"/>
  <c r="G35"/>
  <c r="R35"/>
  <c r="B34"/>
  <c r="C34"/>
  <c r="D34"/>
  <c r="E34"/>
  <c r="G34"/>
  <c r="R34"/>
  <c r="B33"/>
  <c r="C33"/>
  <c r="D33"/>
  <c r="E33"/>
  <c r="G33"/>
  <c r="R33"/>
  <c r="B32"/>
  <c r="C32"/>
  <c r="D32"/>
  <c r="E32"/>
  <c r="G32"/>
  <c r="R32"/>
  <c r="B31"/>
  <c r="C31"/>
  <c r="D31"/>
  <c r="E31"/>
  <c r="G31"/>
  <c r="H31"/>
  <c r="R31"/>
  <c r="B30"/>
  <c r="C30"/>
  <c r="D30"/>
  <c r="E30"/>
  <c r="G30"/>
  <c r="R30"/>
  <c r="B29"/>
  <c r="C29"/>
  <c r="D29"/>
  <c r="E29"/>
  <c r="G29"/>
  <c r="R29"/>
  <c r="B28"/>
  <c r="C28"/>
  <c r="D28"/>
  <c r="E28"/>
  <c r="G28"/>
  <c r="R28"/>
  <c r="B27"/>
  <c r="C27"/>
  <c r="D27"/>
  <c r="E27"/>
  <c r="G27"/>
  <c r="R27"/>
  <c r="B26"/>
  <c r="C26"/>
  <c r="D26"/>
  <c r="E26"/>
  <c r="G26"/>
  <c r="R26"/>
  <c r="B25"/>
  <c r="C25"/>
  <c r="D25"/>
  <c r="E25"/>
  <c r="G25"/>
  <c r="R25"/>
  <c r="B24"/>
  <c r="C24"/>
  <c r="D24"/>
  <c r="E24"/>
  <c r="G24"/>
  <c r="R24"/>
  <c r="B23"/>
  <c r="C23"/>
  <c r="D23"/>
  <c r="E23"/>
  <c r="G23"/>
  <c r="R23"/>
  <c r="B22"/>
  <c r="C22"/>
  <c r="D22"/>
  <c r="E22"/>
  <c r="G22"/>
  <c r="H22"/>
  <c r="R22"/>
  <c r="B21"/>
  <c r="C21"/>
  <c r="D21"/>
  <c r="E21"/>
  <c r="G21"/>
  <c r="H21"/>
  <c r="R21"/>
  <c r="B20"/>
  <c r="C20"/>
  <c r="D20"/>
  <c r="E20"/>
  <c r="G20"/>
  <c r="H20"/>
  <c r="R20"/>
  <c r="B19"/>
  <c r="C19"/>
  <c r="D19"/>
  <c r="E19"/>
  <c r="G19"/>
  <c r="H19"/>
  <c r="R19"/>
  <c r="B18"/>
  <c r="C18"/>
  <c r="D18"/>
  <c r="E18"/>
  <c r="G18"/>
  <c r="H18"/>
  <c r="R18"/>
  <c r="B17"/>
  <c r="C17"/>
  <c r="D17"/>
  <c r="E17"/>
  <c r="G17"/>
  <c r="H17"/>
  <c r="R17"/>
  <c r="B16"/>
  <c r="C16"/>
  <c r="D16"/>
  <c r="E16"/>
  <c r="G16"/>
  <c r="H16"/>
  <c r="R16"/>
  <c r="B15"/>
  <c r="C15"/>
  <c r="D15"/>
  <c r="E15"/>
  <c r="G15"/>
  <c r="H15"/>
  <c r="R15"/>
  <c r="B14"/>
  <c r="C14"/>
  <c r="D14"/>
  <c r="E14"/>
  <c r="G14"/>
  <c r="H14"/>
  <c r="R14"/>
  <c r="B13"/>
  <c r="C13"/>
  <c r="D13"/>
  <c r="E13"/>
  <c r="G13"/>
  <c r="H13"/>
  <c r="R13"/>
  <c r="B12"/>
  <c r="C12"/>
  <c r="D12"/>
  <c r="E12"/>
  <c r="G12"/>
  <c r="H12"/>
  <c r="R12"/>
  <c r="B11"/>
  <c r="C11"/>
  <c r="D11"/>
  <c r="E11"/>
  <c r="G11"/>
  <c r="H11"/>
  <c r="R11"/>
  <c r="B10"/>
  <c r="C10"/>
  <c r="D10"/>
  <c r="E10"/>
  <c r="G10"/>
  <c r="H10"/>
  <c r="R10"/>
  <c r="B9"/>
  <c r="C9"/>
  <c r="D9"/>
  <c r="E9"/>
  <c r="G9"/>
  <c r="H9"/>
  <c r="R9"/>
  <c r="B8"/>
  <c r="C8"/>
  <c r="D8"/>
  <c r="E8"/>
  <c r="G8"/>
  <c r="H8"/>
  <c r="R8"/>
  <c r="B7"/>
  <c r="C7"/>
  <c r="D7"/>
  <c r="E7"/>
  <c r="G7"/>
  <c r="H7"/>
  <c r="R7"/>
  <c r="B6"/>
  <c r="C6"/>
  <c r="D6"/>
  <c r="E6"/>
  <c r="G6"/>
  <c r="H6"/>
  <c r="R6"/>
  <c r="B5"/>
  <c r="C5"/>
  <c r="D5"/>
  <c r="E5"/>
  <c r="G5"/>
  <c r="H5"/>
  <c r="R5"/>
  <c r="B4"/>
  <c r="C4"/>
  <c r="D4"/>
  <c r="E4"/>
  <c r="G4"/>
  <c r="H4"/>
  <c r="R4"/>
  <c r="B3"/>
  <c r="C3"/>
  <c r="D3"/>
  <c r="G3"/>
  <c r="H3"/>
  <c r="R3"/>
  <c r="D2"/>
  <c r="H2"/>
  <c r="I2"/>
  <c r="R2"/>
  <c r="M102" i="20"/>
  <c r="AB102"/>
  <c r="C102"/>
  <c r="B102"/>
  <c r="M101"/>
  <c r="AB101"/>
  <c r="C101"/>
  <c r="B101"/>
  <c r="M100"/>
  <c r="AB100"/>
  <c r="C100"/>
  <c r="B100"/>
  <c r="M99"/>
  <c r="AB99"/>
  <c r="C99"/>
  <c r="B99"/>
  <c r="M98"/>
  <c r="AB98"/>
  <c r="C98"/>
  <c r="B98"/>
  <c r="M97"/>
  <c r="AB97"/>
  <c r="C97"/>
  <c r="B97"/>
  <c r="M96"/>
  <c r="AB96"/>
  <c r="C96"/>
  <c r="B96"/>
  <c r="M95"/>
  <c r="AB95"/>
  <c r="C95"/>
  <c r="B95"/>
  <c r="M94"/>
  <c r="AB94"/>
  <c r="C94"/>
  <c r="B94"/>
  <c r="M93"/>
  <c r="AB93"/>
  <c r="C93"/>
  <c r="B93"/>
  <c r="M92"/>
  <c r="AB92"/>
  <c r="C92"/>
  <c r="B92"/>
  <c r="M91"/>
  <c r="AB91"/>
  <c r="C91"/>
  <c r="B91"/>
  <c r="M90"/>
  <c r="AB90"/>
  <c r="C90"/>
  <c r="B90"/>
  <c r="M89"/>
  <c r="AB89"/>
  <c r="C89"/>
  <c r="B89"/>
  <c r="M88"/>
  <c r="AB88"/>
  <c r="C88"/>
  <c r="B88"/>
  <c r="M87"/>
  <c r="AB87"/>
  <c r="C87"/>
  <c r="B87"/>
  <c r="M86"/>
  <c r="AB86"/>
  <c r="C86"/>
  <c r="B86"/>
  <c r="M85"/>
  <c r="AB85"/>
  <c r="C85"/>
  <c r="B85"/>
  <c r="M84"/>
  <c r="AB84"/>
  <c r="C84"/>
  <c r="B84"/>
  <c r="M83"/>
  <c r="AB83"/>
  <c r="C83"/>
  <c r="B83"/>
  <c r="M82"/>
  <c r="AB82"/>
  <c r="C82"/>
  <c r="B82"/>
  <c r="M81"/>
  <c r="AB81"/>
  <c r="C81"/>
  <c r="B81"/>
  <c r="M80"/>
  <c r="AB80"/>
  <c r="C80"/>
  <c r="B80"/>
  <c r="M79"/>
  <c r="AB79"/>
  <c r="C79"/>
  <c r="B79"/>
  <c r="M78"/>
  <c r="AB78"/>
  <c r="C78"/>
  <c r="B78"/>
  <c r="M77"/>
  <c r="AB77"/>
  <c r="C77"/>
  <c r="B77"/>
  <c r="M76"/>
  <c r="AB76"/>
  <c r="C76"/>
  <c r="B76"/>
  <c r="M75"/>
  <c r="AB75"/>
  <c r="C75"/>
  <c r="B75"/>
  <c r="M74"/>
  <c r="AB74"/>
  <c r="C74"/>
  <c r="B74"/>
  <c r="M73"/>
  <c r="AB73"/>
  <c r="C73"/>
  <c r="B73"/>
  <c r="M72"/>
  <c r="AB72"/>
  <c r="C72"/>
  <c r="B72"/>
  <c r="M71"/>
  <c r="AB71"/>
  <c r="C71"/>
  <c r="B71"/>
  <c r="M70"/>
  <c r="AB70"/>
  <c r="C70"/>
  <c r="B70"/>
  <c r="M69"/>
  <c r="AB69"/>
  <c r="C69"/>
  <c r="B69"/>
  <c r="M68"/>
  <c r="AB68"/>
  <c r="C68"/>
  <c r="B68"/>
  <c r="M67"/>
  <c r="AB67"/>
  <c r="C67"/>
  <c r="B67"/>
  <c r="M66"/>
  <c r="AB66"/>
  <c r="C66"/>
  <c r="B66"/>
  <c r="M65"/>
  <c r="AB65"/>
  <c r="C65"/>
  <c r="B65"/>
  <c r="M64"/>
  <c r="AB64"/>
  <c r="C64"/>
  <c r="B64"/>
  <c r="M63"/>
  <c r="AB63"/>
  <c r="C63"/>
  <c r="B63"/>
  <c r="M62"/>
  <c r="AB62"/>
  <c r="C62"/>
  <c r="B62"/>
  <c r="M61"/>
  <c r="AB61"/>
  <c r="C61"/>
  <c r="B61"/>
  <c r="M60"/>
  <c r="AB60"/>
  <c r="C60"/>
  <c r="B60"/>
  <c r="M59"/>
  <c r="AB59"/>
  <c r="C59"/>
  <c r="B59"/>
  <c r="M58"/>
  <c r="AB58"/>
  <c r="C58"/>
  <c r="B58"/>
  <c r="M57"/>
  <c r="AB57"/>
  <c r="C57"/>
  <c r="B57"/>
  <c r="M56"/>
  <c r="AB56"/>
  <c r="C56"/>
  <c r="B56"/>
  <c r="M55"/>
  <c r="AB55"/>
  <c r="C55"/>
  <c r="B55"/>
  <c r="M54"/>
  <c r="AB54"/>
  <c r="C54"/>
  <c r="B54"/>
  <c r="M53"/>
  <c r="AB53"/>
  <c r="C53"/>
  <c r="B53"/>
  <c r="M52"/>
  <c r="AB52"/>
  <c r="C52"/>
  <c r="B52"/>
  <c r="M51"/>
  <c r="AB51"/>
  <c r="C51"/>
  <c r="B51"/>
  <c r="M50"/>
  <c r="AB50"/>
  <c r="C50"/>
  <c r="B50"/>
  <c r="M49"/>
  <c r="AB49"/>
  <c r="C49"/>
  <c r="B49"/>
  <c r="M48"/>
  <c r="AB48"/>
  <c r="C48"/>
  <c r="B48"/>
  <c r="M47"/>
  <c r="AB47"/>
  <c r="C47"/>
  <c r="B47"/>
  <c r="M46"/>
  <c r="AB46"/>
  <c r="C46"/>
  <c r="B46"/>
  <c r="M45"/>
  <c r="AB45"/>
  <c r="C45"/>
  <c r="B45"/>
  <c r="M44"/>
  <c r="AB44"/>
  <c r="C44"/>
  <c r="B44"/>
  <c r="M43"/>
  <c r="AB43"/>
  <c r="C43"/>
  <c r="B43"/>
  <c r="M42"/>
  <c r="AB42"/>
  <c r="C42"/>
  <c r="B42"/>
  <c r="M41"/>
  <c r="AB41"/>
  <c r="C41"/>
  <c r="B41"/>
  <c r="M40"/>
  <c r="AB40"/>
  <c r="C40"/>
  <c r="B40"/>
  <c r="M39"/>
  <c r="AB39"/>
  <c r="C39"/>
  <c r="B39"/>
  <c r="M38"/>
  <c r="AB38"/>
  <c r="C38"/>
  <c r="B38"/>
  <c r="M37"/>
  <c r="AB37"/>
  <c r="C37"/>
  <c r="B37"/>
  <c r="M36"/>
  <c r="AB36"/>
  <c r="C36"/>
  <c r="B36"/>
  <c r="M35"/>
  <c r="AB35"/>
  <c r="C35"/>
  <c r="B35"/>
  <c r="M34"/>
  <c r="AB34"/>
  <c r="C34"/>
  <c r="B34"/>
  <c r="M33"/>
  <c r="AB33"/>
  <c r="C33"/>
  <c r="B33"/>
  <c r="M32"/>
  <c r="AB32"/>
  <c r="C32"/>
  <c r="B32"/>
  <c r="M31"/>
  <c r="AB31"/>
  <c r="C31"/>
  <c r="B31"/>
  <c r="M30"/>
  <c r="AB30"/>
  <c r="C30"/>
  <c r="B30"/>
  <c r="M29"/>
  <c r="AB29"/>
  <c r="C29"/>
  <c r="B29"/>
  <c r="M28"/>
  <c r="AB28"/>
  <c r="C28"/>
  <c r="B28"/>
  <c r="M27"/>
  <c r="AB27"/>
  <c r="C27"/>
  <c r="B27"/>
  <c r="M26"/>
  <c r="AB26"/>
  <c r="C26"/>
  <c r="B26"/>
  <c r="M25"/>
  <c r="AB25"/>
  <c r="C25"/>
  <c r="B25"/>
  <c r="M24"/>
  <c r="AB24"/>
  <c r="C24"/>
  <c r="B24"/>
  <c r="M23"/>
  <c r="AB23"/>
  <c r="C23"/>
  <c r="B23"/>
  <c r="M22"/>
  <c r="AB22"/>
  <c r="C22"/>
  <c r="B22"/>
  <c r="M21"/>
  <c r="AB21"/>
  <c r="C21"/>
  <c r="B21"/>
  <c r="M20"/>
  <c r="AB20"/>
  <c r="C20"/>
  <c r="B20"/>
  <c r="M19"/>
  <c r="AB19"/>
  <c r="C19"/>
  <c r="B19"/>
  <c r="M18"/>
  <c r="AB18"/>
  <c r="C18"/>
  <c r="B18"/>
  <c r="M17"/>
  <c r="AB17"/>
  <c r="C17"/>
  <c r="B17"/>
  <c r="M16"/>
  <c r="AB16"/>
  <c r="C16"/>
  <c r="B16"/>
  <c r="M15"/>
  <c r="AB15"/>
  <c r="C15"/>
  <c r="B15"/>
  <c r="M14"/>
  <c r="AB14"/>
  <c r="C14"/>
  <c r="B14"/>
  <c r="M13"/>
  <c r="AB13"/>
  <c r="C13"/>
  <c r="B13"/>
  <c r="M12"/>
  <c r="AB12"/>
  <c r="C12"/>
  <c r="B12"/>
  <c r="M11"/>
  <c r="AB11"/>
  <c r="C11"/>
  <c r="B11"/>
  <c r="M10"/>
  <c r="AB10"/>
  <c r="C10"/>
  <c r="B10"/>
  <c r="M9"/>
  <c r="AB9"/>
  <c r="C9"/>
  <c r="B9"/>
  <c r="M8"/>
  <c r="AB8"/>
  <c r="C8"/>
  <c r="B8"/>
  <c r="M7"/>
  <c r="AB7"/>
  <c r="C7"/>
  <c r="B7"/>
  <c r="M6"/>
  <c r="AB6"/>
  <c r="C6"/>
  <c r="B6"/>
  <c r="M5"/>
  <c r="AB5"/>
  <c r="C5"/>
  <c r="B5"/>
  <c r="M4"/>
  <c r="AB4"/>
  <c r="C4"/>
  <c r="B4"/>
  <c r="M3"/>
  <c r="AB3"/>
  <c r="C3"/>
  <c r="B3"/>
  <c r="C20" i="8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C42" i="4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C42" i="3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C42" i="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C126" i="7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C126" i="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D126" i="5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F126"/>
  <c r="G126"/>
  <c r="D125"/>
  <c r="F125"/>
  <c r="G125"/>
  <c r="D124"/>
  <c r="F124"/>
  <c r="G124"/>
  <c r="D123"/>
  <c r="F123"/>
  <c r="G123"/>
  <c r="D122"/>
  <c r="F122"/>
  <c r="G122"/>
  <c r="D121"/>
  <c r="F121"/>
  <c r="G121"/>
  <c r="D120"/>
  <c r="F120"/>
  <c r="G120"/>
  <c r="D119"/>
  <c r="F119"/>
  <c r="G119"/>
  <c r="D118"/>
  <c r="F118"/>
  <c r="G118"/>
  <c r="D117"/>
  <c r="F117"/>
  <c r="G117"/>
  <c r="D116"/>
  <c r="F116"/>
  <c r="G116"/>
  <c r="D115"/>
  <c r="F115"/>
  <c r="G115"/>
  <c r="D114"/>
  <c r="F114"/>
  <c r="G114"/>
  <c r="D113"/>
  <c r="F113"/>
  <c r="G113"/>
  <c r="D112"/>
  <c r="F112"/>
  <c r="G112"/>
  <c r="D111"/>
  <c r="F111"/>
  <c r="G111"/>
  <c r="D110"/>
  <c r="F110"/>
  <c r="G110"/>
  <c r="D109"/>
  <c r="F109"/>
  <c r="G109"/>
  <c r="D108"/>
  <c r="F108"/>
  <c r="G108"/>
  <c r="D107"/>
  <c r="F107"/>
  <c r="G107"/>
  <c r="D106"/>
  <c r="F106"/>
  <c r="G106"/>
  <c r="D105"/>
  <c r="F105"/>
  <c r="G105"/>
  <c r="D104"/>
  <c r="F104"/>
  <c r="G104"/>
  <c r="D103"/>
  <c r="F103"/>
  <c r="G103"/>
  <c r="D102"/>
  <c r="F102"/>
  <c r="G102"/>
  <c r="D101"/>
  <c r="F101"/>
  <c r="G101"/>
  <c r="D100"/>
  <c r="F100"/>
  <c r="G100"/>
  <c r="D99"/>
  <c r="F99"/>
  <c r="G99"/>
  <c r="D98"/>
  <c r="F98"/>
  <c r="G98"/>
  <c r="D97"/>
  <c r="F97"/>
  <c r="G97"/>
  <c r="D96"/>
  <c r="F96"/>
  <c r="G96"/>
  <c r="D95"/>
  <c r="F95"/>
  <c r="G95"/>
  <c r="D94"/>
  <c r="F94"/>
  <c r="G94"/>
  <c r="D93"/>
  <c r="F93"/>
  <c r="G93"/>
  <c r="D92"/>
  <c r="F92"/>
  <c r="G92"/>
  <c r="D91"/>
  <c r="F91"/>
  <c r="G91"/>
  <c r="D90"/>
  <c r="F90"/>
  <c r="G90"/>
  <c r="D89"/>
  <c r="F89"/>
  <c r="G89"/>
  <c r="D88"/>
  <c r="F88"/>
  <c r="G88"/>
  <c r="D87"/>
  <c r="F87"/>
  <c r="G87"/>
  <c r="D86"/>
  <c r="F86"/>
  <c r="G86"/>
  <c r="D85"/>
  <c r="F85"/>
  <c r="G85"/>
  <c r="D8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F84"/>
  <c r="G84"/>
  <c r="D83"/>
  <c r="F83"/>
  <c r="G83"/>
  <c r="D82"/>
  <c r="F82"/>
  <c r="G82"/>
  <c r="D81"/>
  <c r="F81"/>
  <c r="G81"/>
  <c r="D80"/>
  <c r="F80"/>
  <c r="G80"/>
  <c r="D79"/>
  <c r="F79"/>
  <c r="G79"/>
  <c r="D78"/>
  <c r="F78"/>
  <c r="G78"/>
  <c r="D77"/>
  <c r="F77"/>
  <c r="G77"/>
  <c r="D76"/>
  <c r="F76"/>
  <c r="G76"/>
  <c r="D75"/>
  <c r="F75"/>
  <c r="G75"/>
  <c r="D74"/>
  <c r="F74"/>
  <c r="G74"/>
  <c r="D73"/>
  <c r="F73"/>
  <c r="G73"/>
  <c r="D72"/>
  <c r="F72"/>
  <c r="G72"/>
  <c r="D71"/>
  <c r="F71"/>
  <c r="G71"/>
  <c r="D70"/>
  <c r="F70"/>
  <c r="G70"/>
  <c r="D69"/>
  <c r="F69"/>
  <c r="G69"/>
  <c r="D68"/>
  <c r="F68"/>
  <c r="G68"/>
  <c r="D67"/>
  <c r="F67"/>
  <c r="G67"/>
  <c r="D66"/>
  <c r="F66"/>
  <c r="G66"/>
  <c r="D65"/>
  <c r="F65"/>
  <c r="G65"/>
  <c r="D64"/>
  <c r="F64"/>
  <c r="G64"/>
  <c r="D63"/>
  <c r="F63"/>
  <c r="G63"/>
  <c r="D62"/>
  <c r="F62"/>
  <c r="G62"/>
  <c r="D61"/>
  <c r="F61"/>
  <c r="G61"/>
  <c r="D60"/>
  <c r="F60"/>
  <c r="G60"/>
  <c r="D59"/>
  <c r="F59"/>
  <c r="G59"/>
  <c r="D58"/>
  <c r="F58"/>
  <c r="G58"/>
  <c r="D57"/>
  <c r="F57"/>
  <c r="G57"/>
  <c r="D56"/>
  <c r="F56"/>
  <c r="G56"/>
  <c r="D55"/>
  <c r="F55"/>
  <c r="G55"/>
  <c r="D54"/>
  <c r="F54"/>
  <c r="G54"/>
  <c r="D53"/>
  <c r="F53"/>
  <c r="G53"/>
  <c r="D52"/>
  <c r="F52"/>
  <c r="G52"/>
  <c r="D51"/>
  <c r="F51"/>
  <c r="G51"/>
  <c r="D50"/>
  <c r="F50"/>
  <c r="G50"/>
  <c r="D49"/>
  <c r="F49"/>
  <c r="G49"/>
  <c r="D48"/>
  <c r="F48"/>
  <c r="G48"/>
  <c r="D47"/>
  <c r="F47"/>
  <c r="G47"/>
  <c r="D46"/>
  <c r="F46"/>
  <c r="G46"/>
  <c r="D45"/>
  <c r="F45"/>
  <c r="G45"/>
  <c r="D44"/>
  <c r="F44"/>
  <c r="G44"/>
  <c r="D43"/>
  <c r="F43"/>
  <c r="G43"/>
  <c r="D4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F42"/>
  <c r="G42"/>
  <c r="D41"/>
  <c r="F41"/>
  <c r="G41"/>
  <c r="D40"/>
  <c r="F40"/>
  <c r="G40"/>
  <c r="D39"/>
  <c r="F39"/>
  <c r="G39"/>
  <c r="D38"/>
  <c r="F38"/>
  <c r="G38"/>
  <c r="D37"/>
  <c r="F37"/>
  <c r="G37"/>
  <c r="D36"/>
  <c r="F36"/>
  <c r="G36"/>
  <c r="D35"/>
  <c r="F35"/>
  <c r="G35"/>
  <c r="D34"/>
  <c r="F34"/>
  <c r="G34"/>
  <c r="D33"/>
  <c r="F33"/>
  <c r="G33"/>
  <c r="D32"/>
  <c r="F32"/>
  <c r="G32"/>
  <c r="D31"/>
  <c r="F31"/>
  <c r="G31"/>
  <c r="D30"/>
  <c r="F30"/>
  <c r="G30"/>
  <c r="D29"/>
  <c r="F29"/>
  <c r="G29"/>
  <c r="D28"/>
  <c r="F28"/>
  <c r="G28"/>
  <c r="D27"/>
  <c r="F27"/>
  <c r="G27"/>
  <c r="D26"/>
  <c r="F26"/>
  <c r="G26"/>
  <c r="D25"/>
  <c r="F25"/>
  <c r="G25"/>
  <c r="D24"/>
  <c r="F24"/>
  <c r="G24"/>
  <c r="D23"/>
  <c r="F23"/>
  <c r="G23"/>
  <c r="D22"/>
  <c r="F22"/>
  <c r="G22"/>
  <c r="D21"/>
  <c r="F21"/>
  <c r="G21"/>
  <c r="D20"/>
  <c r="F20"/>
  <c r="G20"/>
  <c r="D19"/>
  <c r="F19"/>
  <c r="G19"/>
  <c r="D18"/>
  <c r="F18"/>
  <c r="G18"/>
  <c r="D17"/>
  <c r="F17"/>
  <c r="G17"/>
  <c r="D16"/>
  <c r="F16"/>
  <c r="G16"/>
  <c r="D15"/>
  <c r="F15"/>
  <c r="G15"/>
  <c r="D14"/>
  <c r="F14"/>
  <c r="G14"/>
  <c r="D13"/>
  <c r="F13"/>
  <c r="G13"/>
  <c r="D12"/>
  <c r="F12"/>
  <c r="G12"/>
  <c r="D11"/>
  <c r="F11"/>
  <c r="G11"/>
  <c r="D10"/>
  <c r="F10"/>
  <c r="G10"/>
  <c r="D9"/>
  <c r="F9"/>
  <c r="G9"/>
  <c r="D8"/>
  <c r="F8"/>
  <c r="G8"/>
  <c r="D7"/>
  <c r="F7"/>
  <c r="G7"/>
  <c r="D6"/>
  <c r="F6"/>
  <c r="G6"/>
  <c r="D5"/>
  <c r="F5"/>
  <c r="G5"/>
  <c r="D4"/>
  <c r="F4"/>
  <c r="G4"/>
  <c r="D3"/>
  <c r="F3"/>
  <c r="G3"/>
  <c r="D2"/>
  <c r="F2"/>
  <c r="G2"/>
  <c r="D1"/>
  <c r="F1"/>
  <c r="G1"/>
  <c r="H102" i="18"/>
  <c r="H101"/>
  <c r="H100"/>
  <c r="H99"/>
  <c r="H98"/>
  <c r="H97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28"/>
  <c r="V28"/>
  <c r="H27"/>
  <c r="V27"/>
  <c r="H26"/>
  <c r="V26"/>
  <c r="H25"/>
  <c r="V25"/>
  <c r="H24"/>
  <c r="V24"/>
  <c r="H23"/>
  <c r="V23"/>
  <c r="H22"/>
  <c r="V22"/>
  <c r="H21"/>
  <c r="V21"/>
  <c r="H20"/>
  <c r="V20"/>
  <c r="H19"/>
  <c r="V19"/>
  <c r="H18"/>
  <c r="V18"/>
  <c r="W17"/>
  <c r="H17"/>
  <c r="V17"/>
  <c r="W16"/>
  <c r="H16"/>
  <c r="V16"/>
  <c r="W15"/>
  <c r="H15"/>
  <c r="V15"/>
  <c r="W14"/>
  <c r="H14"/>
  <c r="V14"/>
  <c r="W13"/>
  <c r="H13"/>
  <c r="V13"/>
  <c r="W12"/>
  <c r="H12"/>
  <c r="V12"/>
  <c r="W11"/>
  <c r="H11"/>
  <c r="V11"/>
  <c r="W10"/>
  <c r="H10"/>
  <c r="V10"/>
  <c r="W9"/>
  <c r="H9"/>
  <c r="V9"/>
  <c r="W8"/>
  <c r="H8"/>
  <c r="V8"/>
  <c r="W7"/>
  <c r="H7"/>
  <c r="V7"/>
  <c r="W6"/>
  <c r="H6"/>
  <c r="V6"/>
  <c r="W5"/>
  <c r="H5"/>
  <c r="V5"/>
  <c r="W4"/>
  <c r="H4"/>
  <c r="V4"/>
  <c r="W3"/>
  <c r="H3"/>
  <c r="V3"/>
  <c r="A4" i="21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U32"/>
  <c r="U31"/>
  <c r="U30"/>
  <c r="U29"/>
  <c r="U28"/>
  <c r="U27"/>
  <c r="U26"/>
  <c r="U25"/>
  <c r="U24"/>
  <c r="U23"/>
  <c r="U22"/>
  <c r="U21"/>
  <c r="U20"/>
  <c r="U19"/>
  <c r="U18"/>
  <c r="U17"/>
  <c r="U16"/>
  <c r="U15"/>
  <c r="U14"/>
  <c r="U13"/>
  <c r="U12"/>
  <c r="U11"/>
  <c r="U10"/>
  <c r="U9"/>
  <c r="U8"/>
  <c r="U7"/>
  <c r="U6"/>
  <c r="U5"/>
  <c r="U4"/>
  <c r="U3"/>
  <c r="A202" i="15"/>
  <c r="B202"/>
  <c r="C202"/>
  <c r="D202"/>
  <c r="N202"/>
  <c r="A201"/>
  <c r="B201"/>
  <c r="C201"/>
  <c r="D201"/>
  <c r="N201"/>
  <c r="A200"/>
  <c r="B200"/>
  <c r="C200"/>
  <c r="D200"/>
  <c r="N200"/>
  <c r="A199"/>
  <c r="B199"/>
  <c r="C199"/>
  <c r="D199"/>
  <c r="N199"/>
  <c r="A198"/>
  <c r="B198"/>
  <c r="C198"/>
  <c r="D198"/>
  <c r="N198"/>
  <c r="A197"/>
  <c r="B197"/>
  <c r="C197"/>
  <c r="D197"/>
  <c r="N197"/>
  <c r="A196"/>
  <c r="B196"/>
  <c r="C196"/>
  <c r="D196"/>
  <c r="N196"/>
  <c r="A195"/>
  <c r="B195"/>
  <c r="C195"/>
  <c r="D195"/>
  <c r="N195"/>
  <c r="A194"/>
  <c r="B194"/>
  <c r="C194"/>
  <c r="D194"/>
  <c r="N194"/>
  <c r="A193"/>
  <c r="B193"/>
  <c r="C193"/>
  <c r="D193"/>
  <c r="N193"/>
  <c r="A192"/>
  <c r="B192"/>
  <c r="C192"/>
  <c r="D192"/>
  <c r="N192"/>
  <c r="A191"/>
  <c r="B191"/>
  <c r="C191"/>
  <c r="D191"/>
  <c r="N191"/>
  <c r="A190"/>
  <c r="B190"/>
  <c r="C190"/>
  <c r="D190"/>
  <c r="N190"/>
  <c r="A189"/>
  <c r="B189"/>
  <c r="C189"/>
  <c r="D189"/>
  <c r="N189"/>
  <c r="A188"/>
  <c r="B188"/>
  <c r="C188"/>
  <c r="D188"/>
  <c r="N188"/>
  <c r="A187"/>
  <c r="B187"/>
  <c r="C187"/>
  <c r="D187"/>
  <c r="N187"/>
  <c r="A186"/>
  <c r="B186"/>
  <c r="C186"/>
  <c r="D186"/>
  <c r="N186"/>
  <c r="A185"/>
  <c r="B185"/>
  <c r="C185"/>
  <c r="D185"/>
  <c r="N185"/>
  <c r="A184"/>
  <c r="B184"/>
  <c r="C184"/>
  <c r="D184"/>
  <c r="N184"/>
  <c r="A183"/>
  <c r="B183"/>
  <c r="C183"/>
  <c r="D183"/>
  <c r="N183"/>
  <c r="A182"/>
  <c r="B182"/>
  <c r="C182"/>
  <c r="D182"/>
  <c r="N182"/>
  <c r="N180"/>
  <c r="N179"/>
  <c r="N178"/>
  <c r="N177"/>
  <c r="N176"/>
  <c r="N175"/>
  <c r="N174"/>
  <c r="N173"/>
  <c r="N172"/>
  <c r="N171"/>
  <c r="N170"/>
  <c r="N169"/>
  <c r="N168"/>
  <c r="N167"/>
  <c r="N166"/>
  <c r="N165"/>
  <c r="N164"/>
  <c r="N163"/>
  <c r="N162"/>
  <c r="N161"/>
  <c r="A160"/>
  <c r="B160"/>
  <c r="C160"/>
  <c r="D160"/>
  <c r="E160"/>
  <c r="F160"/>
  <c r="G160"/>
  <c r="H160"/>
  <c r="N160"/>
  <c r="A159"/>
  <c r="B159"/>
  <c r="C159"/>
  <c r="D159"/>
  <c r="E159"/>
  <c r="F159"/>
  <c r="G159"/>
  <c r="H159"/>
  <c r="N159"/>
  <c r="A158"/>
  <c r="B158"/>
  <c r="C158"/>
  <c r="D158"/>
  <c r="E158"/>
  <c r="F158"/>
  <c r="G158"/>
  <c r="H158"/>
  <c r="N158"/>
  <c r="A157"/>
  <c r="B157"/>
  <c r="C157"/>
  <c r="D157"/>
  <c r="E157"/>
  <c r="F157"/>
  <c r="G157"/>
  <c r="H157"/>
  <c r="N157"/>
  <c r="A156"/>
  <c r="B156"/>
  <c r="C156"/>
  <c r="D156"/>
  <c r="E156"/>
  <c r="F156"/>
  <c r="G156"/>
  <c r="H156"/>
  <c r="N156"/>
  <c r="A155"/>
  <c r="B155"/>
  <c r="C155"/>
  <c r="D155"/>
  <c r="E155"/>
  <c r="F155"/>
  <c r="G155"/>
  <c r="H155"/>
  <c r="N155"/>
  <c r="A154"/>
  <c r="B154"/>
  <c r="C154"/>
  <c r="D154"/>
  <c r="E154"/>
  <c r="F154"/>
  <c r="G154"/>
  <c r="H154"/>
  <c r="N154"/>
  <c r="A153"/>
  <c r="B153"/>
  <c r="C153"/>
  <c r="D153"/>
  <c r="E153"/>
  <c r="F153"/>
  <c r="G153"/>
  <c r="H153"/>
  <c r="N153"/>
  <c r="A152"/>
  <c r="B152"/>
  <c r="C152"/>
  <c r="D152"/>
  <c r="E152"/>
  <c r="F152"/>
  <c r="G152"/>
  <c r="H152"/>
  <c r="N152"/>
  <c r="A151"/>
  <c r="B151"/>
  <c r="C151"/>
  <c r="D151"/>
  <c r="E151"/>
  <c r="F151"/>
  <c r="G151"/>
  <c r="H151"/>
  <c r="N151"/>
  <c r="A150"/>
  <c r="B150"/>
  <c r="C150"/>
  <c r="D150"/>
  <c r="E150"/>
  <c r="F150"/>
  <c r="G150"/>
  <c r="H150"/>
  <c r="N150"/>
  <c r="A149"/>
  <c r="B149"/>
  <c r="C149"/>
  <c r="D149"/>
  <c r="E149"/>
  <c r="F149"/>
  <c r="G149"/>
  <c r="H149"/>
  <c r="N149"/>
  <c r="A148"/>
  <c r="B148"/>
  <c r="C148"/>
  <c r="D148"/>
  <c r="E148"/>
  <c r="F148"/>
  <c r="G148"/>
  <c r="H148"/>
  <c r="N148"/>
  <c r="A147"/>
  <c r="B147"/>
  <c r="C147"/>
  <c r="D147"/>
  <c r="E147"/>
  <c r="F147"/>
  <c r="G147"/>
  <c r="H147"/>
  <c r="N147"/>
  <c r="A146"/>
  <c r="B146"/>
  <c r="C146"/>
  <c r="D146"/>
  <c r="E146"/>
  <c r="F146"/>
  <c r="G146"/>
  <c r="H146"/>
  <c r="N146"/>
  <c r="A145"/>
  <c r="B145"/>
  <c r="C145"/>
  <c r="D145"/>
  <c r="E145"/>
  <c r="F145"/>
  <c r="G145"/>
  <c r="H145"/>
  <c r="N145"/>
  <c r="A144"/>
  <c r="B144"/>
  <c r="C144"/>
  <c r="D144"/>
  <c r="E144"/>
  <c r="F144"/>
  <c r="G144"/>
  <c r="H144"/>
  <c r="N144"/>
  <c r="A143"/>
  <c r="B143"/>
  <c r="C143"/>
  <c r="D143"/>
  <c r="E143"/>
  <c r="F143"/>
  <c r="G143"/>
  <c r="H143"/>
  <c r="N143"/>
  <c r="A142"/>
  <c r="B142"/>
  <c r="C142"/>
  <c r="D142"/>
  <c r="E142"/>
  <c r="F142"/>
  <c r="G142"/>
  <c r="H142"/>
  <c r="N142"/>
  <c r="A141"/>
  <c r="B141"/>
  <c r="C141"/>
  <c r="D141"/>
  <c r="E141"/>
  <c r="F141"/>
  <c r="G141"/>
  <c r="H141"/>
  <c r="N141"/>
  <c r="A140"/>
  <c r="B140"/>
  <c r="C140"/>
  <c r="D140"/>
  <c r="E140"/>
  <c r="F140"/>
  <c r="G140"/>
  <c r="H140"/>
  <c r="N140"/>
  <c r="A139"/>
  <c r="B139"/>
  <c r="C139"/>
  <c r="D139"/>
  <c r="E139"/>
  <c r="F139"/>
  <c r="G139"/>
  <c r="H139"/>
  <c r="N139"/>
  <c r="A138"/>
  <c r="B138"/>
  <c r="C138"/>
  <c r="D138"/>
  <c r="E138"/>
  <c r="F138"/>
  <c r="G138"/>
  <c r="H138"/>
  <c r="N138"/>
  <c r="A137"/>
  <c r="B137"/>
  <c r="C137"/>
  <c r="D137"/>
  <c r="E137"/>
  <c r="F137"/>
  <c r="G137"/>
  <c r="H137"/>
  <c r="N137"/>
  <c r="A136"/>
  <c r="B136"/>
  <c r="C136"/>
  <c r="D136"/>
  <c r="E136"/>
  <c r="F136"/>
  <c r="G136"/>
  <c r="H136"/>
  <c r="N136"/>
  <c r="A135"/>
  <c r="B135"/>
  <c r="C135"/>
  <c r="D135"/>
  <c r="E135"/>
  <c r="F135"/>
  <c r="G135"/>
  <c r="H135"/>
  <c r="N135"/>
  <c r="A134"/>
  <c r="B134"/>
  <c r="C134"/>
  <c r="D134"/>
  <c r="E134"/>
  <c r="F134"/>
  <c r="G134"/>
  <c r="H134"/>
  <c r="N134"/>
  <c r="A133"/>
  <c r="B133"/>
  <c r="C133"/>
  <c r="D133"/>
  <c r="E133"/>
  <c r="F133"/>
  <c r="G133"/>
  <c r="H133"/>
  <c r="N133"/>
  <c r="A132"/>
  <c r="B132"/>
  <c r="C132"/>
  <c r="D132"/>
  <c r="E132"/>
  <c r="F132"/>
  <c r="G132"/>
  <c r="H132"/>
  <c r="N132"/>
  <c r="A131"/>
  <c r="B131"/>
  <c r="C131"/>
  <c r="D131"/>
  <c r="E131"/>
  <c r="F131"/>
  <c r="G131"/>
  <c r="H131"/>
  <c r="N131"/>
  <c r="A130"/>
  <c r="B130"/>
  <c r="C130"/>
  <c r="D130"/>
  <c r="E130"/>
  <c r="F130"/>
  <c r="G130"/>
  <c r="H130"/>
  <c r="N130"/>
  <c r="A129"/>
  <c r="B129"/>
  <c r="C129"/>
  <c r="D129"/>
  <c r="E129"/>
  <c r="F129"/>
  <c r="G129"/>
  <c r="H129"/>
  <c r="N129"/>
  <c r="A128"/>
  <c r="B128"/>
  <c r="C128"/>
  <c r="D128"/>
  <c r="E128"/>
  <c r="F128"/>
  <c r="G128"/>
  <c r="H128"/>
  <c r="N128"/>
  <c r="A127"/>
  <c r="B127"/>
  <c r="C127"/>
  <c r="D127"/>
  <c r="E127"/>
  <c r="F127"/>
  <c r="G127"/>
  <c r="H127"/>
  <c r="N127"/>
  <c r="A126"/>
  <c r="B126"/>
  <c r="C126"/>
  <c r="D126"/>
  <c r="E126"/>
  <c r="F126"/>
  <c r="G126"/>
  <c r="H126"/>
  <c r="N126"/>
  <c r="A125"/>
  <c r="B125"/>
  <c r="C125"/>
  <c r="D125"/>
  <c r="E125"/>
  <c r="F125"/>
  <c r="G125"/>
  <c r="H125"/>
  <c r="N125"/>
  <c r="A124"/>
  <c r="B124"/>
  <c r="C124"/>
  <c r="D124"/>
  <c r="E124"/>
  <c r="F124"/>
  <c r="G124"/>
  <c r="H124"/>
  <c r="N124"/>
  <c r="A123"/>
  <c r="B123"/>
  <c r="C123"/>
  <c r="D123"/>
  <c r="E123"/>
  <c r="F123"/>
  <c r="G123"/>
  <c r="H123"/>
  <c r="N123"/>
  <c r="A122"/>
  <c r="B122"/>
  <c r="C122"/>
  <c r="D122"/>
  <c r="E122"/>
  <c r="F122"/>
  <c r="G122"/>
  <c r="H122"/>
  <c r="N122"/>
  <c r="A121"/>
  <c r="B121"/>
  <c r="C121"/>
  <c r="D121"/>
  <c r="E121"/>
  <c r="F121"/>
  <c r="G121"/>
  <c r="H121"/>
  <c r="N121"/>
  <c r="A120"/>
  <c r="B120"/>
  <c r="C120"/>
  <c r="D120"/>
  <c r="E120"/>
  <c r="F120"/>
  <c r="G120"/>
  <c r="H120"/>
  <c r="N120"/>
  <c r="A119"/>
  <c r="B119"/>
  <c r="C119"/>
  <c r="D119"/>
  <c r="E119"/>
  <c r="F119"/>
  <c r="G119"/>
  <c r="H119"/>
  <c r="N119"/>
  <c r="A118"/>
  <c r="B118"/>
  <c r="C118"/>
  <c r="D118"/>
  <c r="E118"/>
  <c r="F118"/>
  <c r="G118"/>
  <c r="H118"/>
  <c r="N118"/>
  <c r="A117"/>
  <c r="B117"/>
  <c r="C117"/>
  <c r="D117"/>
  <c r="E117"/>
  <c r="F117"/>
  <c r="G117"/>
  <c r="H117"/>
  <c r="N117"/>
  <c r="A116"/>
  <c r="B116"/>
  <c r="C116"/>
  <c r="D116"/>
  <c r="E116"/>
  <c r="F116"/>
  <c r="G116"/>
  <c r="H116"/>
  <c r="N116"/>
  <c r="A115"/>
  <c r="B115"/>
  <c r="C115"/>
  <c r="D115"/>
  <c r="E115"/>
  <c r="F115"/>
  <c r="G115"/>
  <c r="H115"/>
  <c r="N115"/>
  <c r="A114"/>
  <c r="B114"/>
  <c r="C114"/>
  <c r="D114"/>
  <c r="E114"/>
  <c r="F114"/>
  <c r="G114"/>
  <c r="H114"/>
  <c r="N114"/>
  <c r="A113"/>
  <c r="B113"/>
  <c r="C113"/>
  <c r="D113"/>
  <c r="E113"/>
  <c r="F113"/>
  <c r="G113"/>
  <c r="H113"/>
  <c r="N113"/>
  <c r="A112"/>
  <c r="B112"/>
  <c r="C112"/>
  <c r="D112"/>
  <c r="E112"/>
  <c r="F112"/>
  <c r="G112"/>
  <c r="H112"/>
  <c r="N112"/>
  <c r="A111"/>
  <c r="B111"/>
  <c r="C111"/>
  <c r="D111"/>
  <c r="E111"/>
  <c r="F111"/>
  <c r="G111"/>
  <c r="H111"/>
  <c r="N111"/>
  <c r="A110"/>
  <c r="B110"/>
  <c r="C110"/>
  <c r="D110"/>
  <c r="E110"/>
  <c r="F110"/>
  <c r="G110"/>
  <c r="H110"/>
  <c r="N110"/>
  <c r="A109"/>
  <c r="B109"/>
  <c r="C109"/>
  <c r="D109"/>
  <c r="E109"/>
  <c r="F109"/>
  <c r="G109"/>
  <c r="H109"/>
  <c r="N109"/>
  <c r="A108"/>
  <c r="B108"/>
  <c r="C108"/>
  <c r="D108"/>
  <c r="E108"/>
  <c r="F108"/>
  <c r="G108"/>
  <c r="H108"/>
  <c r="N108"/>
  <c r="A107"/>
  <c r="B107"/>
  <c r="C107"/>
  <c r="D107"/>
  <c r="E107"/>
  <c r="F107"/>
  <c r="G107"/>
  <c r="H107"/>
  <c r="N107"/>
  <c r="A106"/>
  <c r="B106"/>
  <c r="C106"/>
  <c r="D106"/>
  <c r="E106"/>
  <c r="F106"/>
  <c r="G106"/>
  <c r="H106"/>
  <c r="N106"/>
  <c r="A105"/>
  <c r="B105"/>
  <c r="C105"/>
  <c r="D105"/>
  <c r="E105"/>
  <c r="F105"/>
  <c r="G105"/>
  <c r="H105"/>
  <c r="N105"/>
  <c r="A104"/>
  <c r="B104"/>
  <c r="C104"/>
  <c r="D104"/>
  <c r="E104"/>
  <c r="F104"/>
  <c r="G104"/>
  <c r="H104"/>
  <c r="N104"/>
  <c r="A103"/>
  <c r="B103"/>
  <c r="C103"/>
  <c r="D103"/>
  <c r="E103"/>
  <c r="F103"/>
  <c r="G103"/>
  <c r="H103"/>
  <c r="N103"/>
  <c r="A102"/>
  <c r="B102"/>
  <c r="C102"/>
  <c r="D102"/>
  <c r="E102"/>
  <c r="F102"/>
  <c r="G102"/>
  <c r="H102"/>
  <c r="N102"/>
  <c r="A101"/>
  <c r="B101"/>
  <c r="C101"/>
  <c r="D101"/>
  <c r="E101"/>
  <c r="F101"/>
  <c r="G101"/>
  <c r="H101"/>
  <c r="N101"/>
  <c r="A100"/>
  <c r="B100"/>
  <c r="C100"/>
  <c r="D100"/>
  <c r="E100"/>
  <c r="F100"/>
  <c r="G100"/>
  <c r="H100"/>
  <c r="N100"/>
  <c r="A99"/>
  <c r="B99"/>
  <c r="C99"/>
  <c r="D99"/>
  <c r="E99"/>
  <c r="F99"/>
  <c r="G99"/>
  <c r="H99"/>
  <c r="N99"/>
  <c r="A98"/>
  <c r="B98"/>
  <c r="C98"/>
  <c r="D98"/>
  <c r="E98"/>
  <c r="F98"/>
  <c r="G98"/>
  <c r="H98"/>
  <c r="N98"/>
  <c r="A97"/>
  <c r="B97"/>
  <c r="C97"/>
  <c r="D97"/>
  <c r="E97"/>
  <c r="F97"/>
  <c r="G97"/>
  <c r="H97"/>
  <c r="N97"/>
  <c r="A96"/>
  <c r="B96"/>
  <c r="C96"/>
  <c r="D96"/>
  <c r="E96"/>
  <c r="F96"/>
  <c r="G96"/>
  <c r="H96"/>
  <c r="N96"/>
  <c r="A95"/>
  <c r="B95"/>
  <c r="C95"/>
  <c r="D95"/>
  <c r="E95"/>
  <c r="F95"/>
  <c r="G95"/>
  <c r="H95"/>
  <c r="N95"/>
  <c r="A94"/>
  <c r="B94"/>
  <c r="C94"/>
  <c r="D94"/>
  <c r="E94"/>
  <c r="F94"/>
  <c r="G94"/>
  <c r="H94"/>
  <c r="N94"/>
  <c r="A93"/>
  <c r="B93"/>
  <c r="C93"/>
  <c r="D93"/>
  <c r="E93"/>
  <c r="F93"/>
  <c r="G93"/>
  <c r="H93"/>
  <c r="N93"/>
  <c r="A92"/>
  <c r="B92"/>
  <c r="C92"/>
  <c r="D92"/>
  <c r="E92"/>
  <c r="F92"/>
  <c r="G92"/>
  <c r="H92"/>
  <c r="N92"/>
  <c r="A91"/>
  <c r="B91"/>
  <c r="C91"/>
  <c r="D91"/>
  <c r="E91"/>
  <c r="F91"/>
  <c r="G91"/>
  <c r="H91"/>
  <c r="N91"/>
  <c r="A90"/>
  <c r="B90"/>
  <c r="C90"/>
  <c r="D90"/>
  <c r="E90"/>
  <c r="F90"/>
  <c r="G90"/>
  <c r="H90"/>
  <c r="N90"/>
  <c r="A89"/>
  <c r="B89"/>
  <c r="C89"/>
  <c r="D89"/>
  <c r="E89"/>
  <c r="F89"/>
  <c r="G89"/>
  <c r="H89"/>
  <c r="N89"/>
  <c r="A88"/>
  <c r="B88"/>
  <c r="C88"/>
  <c r="D88"/>
  <c r="E88"/>
  <c r="F88"/>
  <c r="G88"/>
  <c r="H88"/>
  <c r="N88"/>
  <c r="A87"/>
  <c r="B87"/>
  <c r="C87"/>
  <c r="D87"/>
  <c r="E87"/>
  <c r="F87"/>
  <c r="G87"/>
  <c r="H87"/>
  <c r="N87"/>
  <c r="A86"/>
  <c r="B86"/>
  <c r="C86"/>
  <c r="D86"/>
  <c r="E86"/>
  <c r="F86"/>
  <c r="G86"/>
  <c r="H86"/>
  <c r="N86"/>
  <c r="A85"/>
  <c r="B85"/>
  <c r="C85"/>
  <c r="D85"/>
  <c r="E85"/>
  <c r="F85"/>
  <c r="G85"/>
  <c r="H85"/>
  <c r="N85"/>
  <c r="A84"/>
  <c r="B84"/>
  <c r="C84"/>
  <c r="D84"/>
  <c r="E84"/>
  <c r="F84"/>
  <c r="G84"/>
  <c r="H84"/>
  <c r="N84"/>
  <c r="A83"/>
  <c r="B83"/>
  <c r="C83"/>
  <c r="D83"/>
  <c r="E83"/>
  <c r="F83"/>
  <c r="G83"/>
  <c r="H83"/>
  <c r="N83"/>
  <c r="A82"/>
  <c r="B82"/>
  <c r="C82"/>
  <c r="D82"/>
  <c r="E82"/>
  <c r="F82"/>
  <c r="G82"/>
  <c r="H82"/>
  <c r="N82"/>
  <c r="A81"/>
  <c r="B81"/>
  <c r="C81"/>
  <c r="D81"/>
  <c r="E81"/>
  <c r="F81"/>
  <c r="G81"/>
  <c r="H81"/>
  <c r="N81"/>
  <c r="A80"/>
  <c r="B80"/>
  <c r="C80"/>
  <c r="D80"/>
  <c r="E80"/>
  <c r="F80"/>
  <c r="G80"/>
  <c r="H80"/>
  <c r="N80"/>
  <c r="A79"/>
  <c r="B79"/>
  <c r="C79"/>
  <c r="D79"/>
  <c r="E79"/>
  <c r="F79"/>
  <c r="G79"/>
  <c r="H79"/>
  <c r="N79"/>
  <c r="A78"/>
  <c r="B78"/>
  <c r="C78"/>
  <c r="D78"/>
  <c r="E78"/>
  <c r="F78"/>
  <c r="G78"/>
  <c r="H78"/>
  <c r="N78"/>
  <c r="A77"/>
  <c r="B77"/>
  <c r="C77"/>
  <c r="D77"/>
  <c r="E77"/>
  <c r="F77"/>
  <c r="G77"/>
  <c r="H77"/>
  <c r="N77"/>
  <c r="A76"/>
  <c r="B76"/>
  <c r="C76"/>
  <c r="D76"/>
  <c r="E76"/>
  <c r="F76"/>
  <c r="G76"/>
  <c r="H76"/>
  <c r="N76"/>
  <c r="A75"/>
  <c r="B75"/>
  <c r="C75"/>
  <c r="D75"/>
  <c r="E75"/>
  <c r="F75"/>
  <c r="G75"/>
  <c r="H75"/>
  <c r="N75"/>
  <c r="A74"/>
  <c r="B74"/>
  <c r="C74"/>
  <c r="D74"/>
  <c r="E74"/>
  <c r="F74"/>
  <c r="G74"/>
  <c r="H74"/>
  <c r="N74"/>
  <c r="A73"/>
  <c r="B73"/>
  <c r="C73"/>
  <c r="D73"/>
  <c r="E73"/>
  <c r="F73"/>
  <c r="G73"/>
  <c r="H73"/>
  <c r="N73"/>
  <c r="A72"/>
  <c r="B72"/>
  <c r="C72"/>
  <c r="D72"/>
  <c r="E72"/>
  <c r="F72"/>
  <c r="G72"/>
  <c r="H72"/>
  <c r="N72"/>
  <c r="A71"/>
  <c r="B71"/>
  <c r="C71"/>
  <c r="D71"/>
  <c r="E71"/>
  <c r="F71"/>
  <c r="G71"/>
  <c r="H71"/>
  <c r="N71"/>
  <c r="A70"/>
  <c r="B70"/>
  <c r="C70"/>
  <c r="D70"/>
  <c r="E70"/>
  <c r="F70"/>
  <c r="G70"/>
  <c r="H70"/>
  <c r="N70"/>
  <c r="A69"/>
  <c r="B69"/>
  <c r="C69"/>
  <c r="D69"/>
  <c r="E69"/>
  <c r="F69"/>
  <c r="G69"/>
  <c r="H69"/>
  <c r="N69"/>
  <c r="A68"/>
  <c r="B68"/>
  <c r="C68"/>
  <c r="D68"/>
  <c r="E68"/>
  <c r="F68"/>
  <c r="G68"/>
  <c r="H68"/>
  <c r="N68"/>
  <c r="A67"/>
  <c r="B67"/>
  <c r="C67"/>
  <c r="D67"/>
  <c r="E67"/>
  <c r="F67"/>
  <c r="G67"/>
  <c r="H67"/>
  <c r="N67"/>
  <c r="A66"/>
  <c r="B66"/>
  <c r="C66"/>
  <c r="D66"/>
  <c r="E66"/>
  <c r="F66"/>
  <c r="G66"/>
  <c r="H66"/>
  <c r="N66"/>
  <c r="A65"/>
  <c r="B65"/>
  <c r="C65"/>
  <c r="D65"/>
  <c r="E65"/>
  <c r="F65"/>
  <c r="G65"/>
  <c r="H65"/>
  <c r="N65"/>
  <c r="A64"/>
  <c r="B64"/>
  <c r="C64"/>
  <c r="D64"/>
  <c r="E64"/>
  <c r="F64"/>
  <c r="G64"/>
  <c r="H64"/>
  <c r="N64"/>
  <c r="A63"/>
  <c r="B63"/>
  <c r="C63"/>
  <c r="D63"/>
  <c r="E63"/>
  <c r="F63"/>
  <c r="G63"/>
  <c r="H63"/>
  <c r="N63"/>
  <c r="A62"/>
  <c r="B62"/>
  <c r="C62"/>
  <c r="D62"/>
  <c r="E62"/>
  <c r="F62"/>
  <c r="G62"/>
  <c r="H62"/>
  <c r="N62"/>
  <c r="A61"/>
  <c r="B61"/>
  <c r="C61"/>
  <c r="D61"/>
  <c r="E61"/>
  <c r="F61"/>
  <c r="G61"/>
  <c r="H61"/>
  <c r="N61"/>
  <c r="A60"/>
  <c r="B60"/>
  <c r="C60"/>
  <c r="D60"/>
  <c r="E60"/>
  <c r="F60"/>
  <c r="G60"/>
  <c r="H60"/>
  <c r="N60"/>
  <c r="A59"/>
  <c r="B59"/>
  <c r="C59"/>
  <c r="D59"/>
  <c r="E59"/>
  <c r="F59"/>
  <c r="G59"/>
  <c r="H59"/>
  <c r="N59"/>
  <c r="A58"/>
  <c r="B58"/>
  <c r="C58"/>
  <c r="D58"/>
  <c r="E58"/>
  <c r="F58"/>
  <c r="G58"/>
  <c r="H58"/>
  <c r="N58"/>
  <c r="A57"/>
  <c r="B57"/>
  <c r="C57"/>
  <c r="D57"/>
  <c r="E57"/>
  <c r="F57"/>
  <c r="G57"/>
  <c r="H57"/>
  <c r="N57"/>
  <c r="A56"/>
  <c r="B56"/>
  <c r="C56"/>
  <c r="D56"/>
  <c r="E56"/>
  <c r="F56"/>
  <c r="G56"/>
  <c r="H56"/>
  <c r="N56"/>
  <c r="A55"/>
  <c r="B55"/>
  <c r="C55"/>
  <c r="D55"/>
  <c r="E55"/>
  <c r="F55"/>
  <c r="G55"/>
  <c r="H55"/>
  <c r="N55"/>
  <c r="A54"/>
  <c r="B54"/>
  <c r="C54"/>
  <c r="D54"/>
  <c r="E54"/>
  <c r="F54"/>
  <c r="G54"/>
  <c r="H54"/>
  <c r="N54"/>
  <c r="A53"/>
  <c r="B53"/>
  <c r="C53"/>
  <c r="D53"/>
  <c r="E53"/>
  <c r="F53"/>
  <c r="G53"/>
  <c r="H53"/>
  <c r="N53"/>
  <c r="A52"/>
  <c r="B52"/>
  <c r="C52"/>
  <c r="D52"/>
  <c r="E52"/>
  <c r="F52"/>
  <c r="G52"/>
  <c r="H52"/>
  <c r="N52"/>
  <c r="A51"/>
  <c r="B51"/>
  <c r="C51"/>
  <c r="D51"/>
  <c r="E51"/>
  <c r="F51"/>
  <c r="G51"/>
  <c r="H51"/>
  <c r="N51"/>
  <c r="A50"/>
  <c r="B50"/>
  <c r="C50"/>
  <c r="D50"/>
  <c r="E50"/>
  <c r="F50"/>
  <c r="G50"/>
  <c r="H50"/>
  <c r="N50"/>
  <c r="A49"/>
  <c r="B49"/>
  <c r="C49"/>
  <c r="D49"/>
  <c r="E49"/>
  <c r="F49"/>
  <c r="G49"/>
  <c r="H49"/>
  <c r="N49"/>
  <c r="A48"/>
  <c r="B48"/>
  <c r="C48"/>
  <c r="D48"/>
  <c r="E48"/>
  <c r="F48"/>
  <c r="G48"/>
  <c r="H48"/>
  <c r="N48"/>
  <c r="A47"/>
  <c r="B47"/>
  <c r="C47"/>
  <c r="D47"/>
  <c r="E47"/>
  <c r="F47"/>
  <c r="G47"/>
  <c r="H47"/>
  <c r="N47"/>
  <c r="A46"/>
  <c r="B46"/>
  <c r="C46"/>
  <c r="D46"/>
  <c r="E46"/>
  <c r="F46"/>
  <c r="G46"/>
  <c r="H46"/>
  <c r="N46"/>
  <c r="A45"/>
  <c r="B45"/>
  <c r="C45"/>
  <c r="D45"/>
  <c r="E45"/>
  <c r="F45"/>
  <c r="G45"/>
  <c r="H45"/>
  <c r="N45"/>
  <c r="A44"/>
  <c r="B44"/>
  <c r="C44"/>
  <c r="D44"/>
  <c r="E44"/>
  <c r="F44"/>
  <c r="G44"/>
  <c r="H44"/>
  <c r="N44"/>
  <c r="A43"/>
  <c r="B43"/>
  <c r="C43"/>
  <c r="D43"/>
  <c r="E43"/>
  <c r="F43"/>
  <c r="G43"/>
  <c r="H43"/>
  <c r="N43"/>
  <c r="A42"/>
  <c r="B42"/>
  <c r="C42"/>
  <c r="D42"/>
  <c r="E42"/>
  <c r="F42"/>
  <c r="G42"/>
  <c r="H42"/>
  <c r="N42"/>
  <c r="A41"/>
  <c r="B41"/>
  <c r="C41"/>
  <c r="D41"/>
  <c r="E41"/>
  <c r="F41"/>
  <c r="G41"/>
  <c r="H41"/>
  <c r="N41"/>
  <c r="A40"/>
  <c r="B40"/>
  <c r="C40"/>
  <c r="D40"/>
  <c r="E40"/>
  <c r="F40"/>
  <c r="G40"/>
  <c r="H40"/>
  <c r="N40"/>
  <c r="A39"/>
  <c r="B39"/>
  <c r="C39"/>
  <c r="D39"/>
  <c r="E39"/>
  <c r="F39"/>
  <c r="G39"/>
  <c r="H39"/>
  <c r="N39"/>
  <c r="A38"/>
  <c r="B38"/>
  <c r="C38"/>
  <c r="D38"/>
  <c r="E38"/>
  <c r="F38"/>
  <c r="G38"/>
  <c r="H38"/>
  <c r="N38"/>
  <c r="A37"/>
  <c r="B37"/>
  <c r="C37"/>
  <c r="D37"/>
  <c r="E37"/>
  <c r="F37"/>
  <c r="G37"/>
  <c r="H37"/>
  <c r="N37"/>
  <c r="A36"/>
  <c r="B36"/>
  <c r="C36"/>
  <c r="D36"/>
  <c r="E36"/>
  <c r="F36"/>
  <c r="G36"/>
  <c r="H36"/>
  <c r="N36"/>
  <c r="A35"/>
  <c r="B35"/>
  <c r="C35"/>
  <c r="D35"/>
  <c r="E35"/>
  <c r="F35"/>
  <c r="G35"/>
  <c r="H35"/>
  <c r="N35"/>
  <c r="A33"/>
  <c r="C33"/>
  <c r="D33"/>
  <c r="N33"/>
  <c r="A32"/>
  <c r="C32"/>
  <c r="D32"/>
  <c r="N32"/>
  <c r="A31"/>
  <c r="C31"/>
  <c r="D31"/>
  <c r="N31"/>
  <c r="A30"/>
  <c r="C30"/>
  <c r="D30"/>
  <c r="N30"/>
  <c r="A29"/>
  <c r="C29"/>
  <c r="D29"/>
  <c r="N29"/>
  <c r="A28"/>
  <c r="C28"/>
  <c r="D28"/>
  <c r="N28"/>
  <c r="A27"/>
  <c r="C27"/>
  <c r="D27"/>
  <c r="N27"/>
  <c r="A26"/>
  <c r="C26"/>
  <c r="D26"/>
  <c r="N26"/>
  <c r="A25"/>
  <c r="C25"/>
  <c r="D25"/>
  <c r="N25"/>
  <c r="A24"/>
  <c r="C24"/>
  <c r="D24"/>
  <c r="N24"/>
  <c r="A23"/>
  <c r="C23"/>
  <c r="D23"/>
  <c r="N23"/>
  <c r="A22"/>
  <c r="C22"/>
  <c r="D22"/>
  <c r="N22"/>
  <c r="A21"/>
  <c r="C21"/>
  <c r="D21"/>
  <c r="N21"/>
  <c r="A20"/>
  <c r="C20"/>
  <c r="D20"/>
  <c r="N20"/>
  <c r="A19"/>
  <c r="C19"/>
  <c r="D19"/>
  <c r="N19"/>
  <c r="A18"/>
  <c r="C18"/>
  <c r="D18"/>
  <c r="N18"/>
  <c r="A17"/>
  <c r="C17"/>
  <c r="D17"/>
  <c r="N17"/>
  <c r="A16"/>
  <c r="C16"/>
  <c r="D16"/>
  <c r="N16"/>
  <c r="A15"/>
  <c r="C15"/>
  <c r="D15"/>
  <c r="N15"/>
  <c r="A14"/>
  <c r="C14"/>
  <c r="D14"/>
  <c r="N14"/>
  <c r="A13"/>
  <c r="C13"/>
  <c r="D13"/>
  <c r="N13"/>
  <c r="A12"/>
  <c r="C12"/>
  <c r="D12"/>
  <c r="N12"/>
  <c r="A11"/>
  <c r="C11"/>
  <c r="D11"/>
  <c r="N11"/>
  <c r="A10"/>
  <c r="C10"/>
  <c r="D10"/>
  <c r="N10"/>
  <c r="A9"/>
  <c r="C9"/>
  <c r="D9"/>
  <c r="N9"/>
  <c r="A8"/>
  <c r="C8"/>
  <c r="D8"/>
  <c r="N8"/>
  <c r="A7"/>
  <c r="C7"/>
  <c r="D7"/>
  <c r="N7"/>
  <c r="A6"/>
  <c r="C6"/>
  <c r="D6"/>
  <c r="N6"/>
  <c r="A5"/>
  <c r="C5"/>
  <c r="D5"/>
  <c r="N5"/>
  <c r="A4"/>
  <c r="C4"/>
  <c r="D4"/>
  <c r="N4"/>
  <c r="A3"/>
  <c r="C3"/>
  <c r="D3"/>
  <c r="N3"/>
  <c r="A2"/>
  <c r="C2"/>
  <c r="D2"/>
  <c r="N2"/>
</calcChain>
</file>

<file path=xl/sharedStrings.xml><?xml version="1.0" encoding="utf-8"?>
<sst xmlns="http://schemas.openxmlformats.org/spreadsheetml/2006/main" count="3773" uniqueCount="2147">
  <si>
    <t>ID</t>
  </si>
  <si>
    <t>Type</t>
  </si>
  <si>
    <t>Name</t>
  </si>
  <si>
    <t>getImage</t>
  </si>
  <si>
    <t>Icon</t>
  </si>
  <si>
    <t>StoryBg</t>
  </si>
  <si>
    <t>AudioId</t>
  </si>
  <si>
    <t>Description</t>
  </si>
  <si>
    <t>PetType</t>
  </si>
  <si>
    <t>Image</t>
  </si>
  <si>
    <t>Audio</t>
  </si>
  <si>
    <t>Animation</t>
  </si>
  <si>
    <t>Preview</t>
  </si>
  <si>
    <t>输出</t>
  </si>
  <si>
    <t>输入</t>
  </si>
  <si>
    <t>我是一条分割线</t>
  </si>
  <si>
    <t>atom_icon0001</t>
  </si>
  <si>
    <t>Sea/1-1-128</t>
  </si>
  <si>
    <t>Ocean/imgNim01011</t>
  </si>
  <si>
    <t>&lt;Item Id="40001" Type="4" Name="nim0101" getImage="Home_box_nim_ocean brim01 (1)" Icon="" StoryBg="" AudioId="" Description=""/&gt;</t>
  </si>
  <si>
    <t>atom_icon0022</t>
  </si>
  <si>
    <t>Sea/1-2-128</t>
  </si>
  <si>
    <t>Ocean/imgNim01012</t>
  </si>
  <si>
    <t>&lt;Item Id="40002" Type="4" Name="nim0102" getImage="Home_box_nim_ocean brim02 (1)" Icon="" StoryBg="" AudioId="" Description=""/&gt;</t>
  </si>
  <si>
    <t>atom_icon0002</t>
  </si>
  <si>
    <t>Sea/2-1-128</t>
  </si>
  <si>
    <t>Ocean/imgNim01021</t>
  </si>
  <si>
    <t>&lt;Item Id="40003" Type="4" Name="nim0103" getImage="Home_box_nim_ocean brim01 (2)" Icon="" StoryBg="" AudioId="" Description=""/&gt;</t>
  </si>
  <si>
    <t>atom_icon0023</t>
  </si>
  <si>
    <t>Sea/2-2-128</t>
  </si>
  <si>
    <t>Ocean/imgNim01022</t>
  </si>
  <si>
    <t>&lt;Item Id="40004" Type="4" Name="nim0104" getImage="Home_box_nim_ocean brim02 (2)" Icon="" StoryBg="" AudioId="" Description=""/&gt;</t>
  </si>
  <si>
    <t>atom_icon0003</t>
  </si>
  <si>
    <t>Sea/3-1-128</t>
  </si>
  <si>
    <t>Ocean/imgNim01031</t>
  </si>
  <si>
    <t>&lt;Item Id="40005" Type="4" Name="nim0105" getImage="Home_box_nim_ocean brim01 (3)" Icon="" StoryBg="" AudioId="" Description=""/&gt;</t>
  </si>
  <si>
    <t>atom_icon0024</t>
  </si>
  <si>
    <t>Sea/3-2-128</t>
  </si>
  <si>
    <t>Ocean/imgNim01032</t>
  </si>
  <si>
    <t>&lt;Item Id="40006" Type="4" Name="nim0106" getImage="Home_box_nim_ocean brim02 (3)" Icon="" StoryBg="" AudioId="" Description=""/&gt;</t>
  </si>
  <si>
    <t>atom_icon0004</t>
  </si>
  <si>
    <t>Sea/4-1-128</t>
  </si>
  <si>
    <t>Ocean/imgNim01041</t>
  </si>
  <si>
    <t>&lt;Item Id="40007" Type="4" Name="nim0107" getImage="Home_box_nim_ocean brim01 (4)" Icon="" StoryBg="" AudioId="" Description=""/&gt;</t>
  </si>
  <si>
    <t>atom_icon0025</t>
  </si>
  <si>
    <t>Sea/4-2-128</t>
  </si>
  <si>
    <t>Ocean/imgNim01042</t>
  </si>
  <si>
    <t>&lt;Item Id="40008" Type="4" Name="nim0108" getImage="Home_box_nim_ocean brim02 (4)" Icon="" StoryBg="" AudioId="" Description=""/&gt;</t>
  </si>
  <si>
    <t>atom_icon0005</t>
  </si>
  <si>
    <t>Sea/5-1-128</t>
  </si>
  <si>
    <t>Ocean/imgNim01051</t>
  </si>
  <si>
    <t>&lt;Item Id="40009" Type="4" Name="nim0109" getImage="Home_box_nim_ocean brim01 (5)" Icon="" StoryBg="" AudioId="" Description=""/&gt;</t>
  </si>
  <si>
    <t>atom_icon0026</t>
  </si>
  <si>
    <t>Sea/5-2-128</t>
  </si>
  <si>
    <t>Ocean/imgNim01052</t>
  </si>
  <si>
    <t>&lt;Item Id="40010" Type="4" Name="nim0110" getImage="Home_box_nim_ocean brim02 (5)" Icon="" StoryBg="" AudioId="" Description=""/&gt;</t>
  </si>
  <si>
    <t>atom_icon0006</t>
  </si>
  <si>
    <t>Sea/6-1-128</t>
  </si>
  <si>
    <t>Ocean/imgNim01061</t>
  </si>
  <si>
    <t>&lt;Item Id="40011" Type="4" Name="nim0111" getImage="Home_box_nim_ocean brim01 (6)" Icon="" StoryBg="" AudioId="" Description=""/&gt;</t>
  </si>
  <si>
    <t>atom_icon0027</t>
  </si>
  <si>
    <t>Sea/6-2-128</t>
  </si>
  <si>
    <t>Ocean/imgNim01062</t>
  </si>
  <si>
    <t>&lt;Item Id="40012" Type="4" Name="nim0112" getImage="Home_box_nim_ocean brim02 (6)" Icon="" StoryBg="" AudioId="" Description=""/&gt;</t>
  </si>
  <si>
    <t>atom_icon0007</t>
  </si>
  <si>
    <t>Sea/7-1-128</t>
  </si>
  <si>
    <t>Ocean/imgNim01071</t>
  </si>
  <si>
    <t>&lt;Item Id="40013" Type="4" Name="nim0113" getImage="Home_box_nim_ocean brim01 (7)" Icon="" StoryBg="" AudioId="" Description=""/&gt;</t>
  </si>
  <si>
    <t>atom_icon0028</t>
  </si>
  <si>
    <t>Sea/7-2-128</t>
  </si>
  <si>
    <t>Ocean/imgNim01072</t>
  </si>
  <si>
    <t>&lt;Item Id="40014" Type="4" Name="nim0114" getImage="Home_box_nim_ocean brim02 (7)" Icon="" StoryBg="" AudioId="" Description=""/&gt;</t>
  </si>
  <si>
    <t>atom_icon0008</t>
  </si>
  <si>
    <t>Sea/8-1-128</t>
  </si>
  <si>
    <t>Ocean/imgNim01081</t>
  </si>
  <si>
    <t>&lt;Item Id="40015" Type="4" Name="nim0115" getImage="Home_box_nim_ocean brim01 (8)" Icon="" StoryBg="" AudioId="" Description=""/&gt;</t>
  </si>
  <si>
    <t>atom_icon0029</t>
  </si>
  <si>
    <t>Sea/8-2-128</t>
  </si>
  <si>
    <t>Ocean/imgNim01082</t>
  </si>
  <si>
    <t>&lt;Item Id="40016" Type="4" Name="nim0116" getImage="Home_box_nim_ocean brim02 (8)" Icon="" StoryBg="" AudioId="" Description=""/&gt;</t>
  </si>
  <si>
    <t>atom_icon0009</t>
  </si>
  <si>
    <t>Sea/9-1-128</t>
  </si>
  <si>
    <t>Ocean/imgNim01091</t>
  </si>
  <si>
    <t>&lt;Item Id="40017" Type="4" Name="nim0117" getImage="Home_box_nim_ocean brim01 (9)" Icon="" StoryBg="" AudioId="" Description=""/&gt;</t>
  </si>
  <si>
    <t>atom_icon0030</t>
  </si>
  <si>
    <t>Sea/9-2-128</t>
  </si>
  <si>
    <t>Ocean/imgNim01092</t>
  </si>
  <si>
    <t>&lt;Item Id="40018" Type="4" Name="nim0118" getImage="Home_box_nim_ocean brim02 (9)" Icon="" StoryBg="" AudioId="" Description=""/&gt;</t>
  </si>
  <si>
    <t>atom_icon0010</t>
  </si>
  <si>
    <t>Sea/10-1-128</t>
  </si>
  <si>
    <t>Ocean/imgNim01101</t>
  </si>
  <si>
    <t>&lt;Item Id="40019" Type="4" Name="nim0119" getImage="Home_box_nim_ocean brim01 (10)" Icon="" StoryBg="" AudioId="" Description=""/&gt;</t>
  </si>
  <si>
    <t>atom_icon0031</t>
  </si>
  <si>
    <t>Sea/10-2-128</t>
  </si>
  <si>
    <t>Ocean/imgNim01102</t>
  </si>
  <si>
    <t>&lt;Item Id="40020" Type="4" Name="nim0120" getImage="Home_box_nim_ocean brim02 (10)" Icon="" StoryBg="" AudioId="" Description=""/&gt;</t>
  </si>
  <si>
    <t>atom_icon0011</t>
  </si>
  <si>
    <t>Sea/11-1-128</t>
  </si>
  <si>
    <t>Ocean/imgNim01111</t>
  </si>
  <si>
    <t>&lt;Item Id="40021" Type="4" Name="nim0121" getImage="Home_box_nim_ocean brim01 (11)" Icon="" StoryBg="" AudioId="" Description=""/&gt;</t>
  </si>
  <si>
    <t>atom_icon0032</t>
  </si>
  <si>
    <t>Sea/11-2-128</t>
  </si>
  <si>
    <t>Ocean/imgNim01112</t>
  </si>
  <si>
    <t>&lt;Item Id="40022" Type="4" Name="nim0122" getImage="Home_box_nim_ocean brim02 (11)" Icon="" StoryBg="" AudioId="" Description=""/&gt;</t>
  </si>
  <si>
    <t>atom_icon0012</t>
  </si>
  <si>
    <t>Sea/12-1-128</t>
  </si>
  <si>
    <t>Ocean/imgNim01121</t>
  </si>
  <si>
    <t>&lt;Item Id="40023" Type="4" Name="nim0123" getImage="Home_box_nim_ocean brim01 (12)" Icon="" StoryBg="" AudioId="" Description=""/&gt;</t>
  </si>
  <si>
    <t>atom_icon0033</t>
  </si>
  <si>
    <t>Sea/12-2-128</t>
  </si>
  <si>
    <t>Ocean/imgNim01122</t>
  </si>
  <si>
    <t>&lt;Item Id="40024" Type="4" Name="nim0124" getImage="Home_box_nim_ocean brim02 (12)" Icon="" StoryBg="" AudioId="" Description=""/&gt;</t>
  </si>
  <si>
    <t>atom_icon0013</t>
  </si>
  <si>
    <t>Sea/13-1-128</t>
  </si>
  <si>
    <t>Ocean/imgNim01131</t>
  </si>
  <si>
    <t>&lt;Item Id="40025" Type="4" Name="nim0125" getImage="Home_box_nim_ocean brim01 (13)" Icon="" StoryBg="" AudioId="" Description=""/&gt;</t>
  </si>
  <si>
    <t>atom_icon0034</t>
  </si>
  <si>
    <t>Sea/13-2-128</t>
  </si>
  <si>
    <t>Ocean/imgNim01132</t>
  </si>
  <si>
    <t>&lt;Item Id="40026" Type="4" Name="nim0126" getImage="Home_box_nim_ocean brim02 (13)" Icon="" StoryBg="" AudioId="" Description=""/&gt;</t>
  </si>
  <si>
    <t>atom_icon0014</t>
  </si>
  <si>
    <t>Sea/14-1-128</t>
  </si>
  <si>
    <t>Ocean/imgNim01141</t>
  </si>
  <si>
    <t>&lt;Item Id="40027" Type="4" Name="nim0127" getImage="Home_box_nim_ocean brim01 (14)" Icon="" StoryBg="" AudioId="" Description=""/&gt;</t>
  </si>
  <si>
    <t>atom_icon0035</t>
  </si>
  <si>
    <t>Sea/14-2-128</t>
  </si>
  <si>
    <t>Ocean/imgNim01142</t>
  </si>
  <si>
    <t>&lt;Item Id="40028" Type="4" Name="nim0128" getImage="Home_box_nim_ocean brim02 (14)" Icon="" StoryBg="" AudioId="" Description=""/&gt;</t>
  </si>
  <si>
    <t>atom_icon0015</t>
  </si>
  <si>
    <t>Sea/15-1-128</t>
  </si>
  <si>
    <t>Ocean/imgNim01151</t>
  </si>
  <si>
    <t>&lt;Item Id="40029" Type="4" Name="nim0129" getImage="Home_box_nim_ocean brim01 (15)" Icon="" StoryBg="" AudioId="" Description=""/&gt;</t>
  </si>
  <si>
    <t>atom_icon0036</t>
  </si>
  <si>
    <t>Sea/15-2-128</t>
  </si>
  <si>
    <t>Ocean/imgNim01152</t>
  </si>
  <si>
    <t>&lt;Item Id="40030" Type="4" Name="nim0130" getImage="Home_box_nim_ocean brim02 (15)" Icon="" StoryBg="" AudioId="" Description=""/&gt;</t>
  </si>
  <si>
    <t>atom_icon0016</t>
  </si>
  <si>
    <t>Sea/16-1-128</t>
  </si>
  <si>
    <t>Ocean/imgNim01161</t>
  </si>
  <si>
    <t>&lt;Item Id="40031" Type="4" Name="nim0131" getImage="Home_box_nim_ocean brim01 (16)" Icon="" StoryBg="" AudioId="" Description=""/&gt;</t>
  </si>
  <si>
    <t>atom_icon0037</t>
  </si>
  <si>
    <t>Sea/16-2-128</t>
  </si>
  <si>
    <t>Ocean/imgNim01162</t>
  </si>
  <si>
    <t>&lt;Item Id="40032" Type="4" Name="nim0132" getImage="Home_box_nim_ocean brim02 (16)" Icon="" StoryBg="" AudioId="" Description=""/&gt;</t>
  </si>
  <si>
    <t>atom_icon0017</t>
  </si>
  <si>
    <t>Sea/17-1-128</t>
  </si>
  <si>
    <t>Ocean/imgNim01171</t>
  </si>
  <si>
    <t>&lt;Item Id="40033" Type="4" Name="nim0133" getImage="Home_box_nim_ocean brim01 (17)" Icon="" StoryBg="" AudioId="" Description=""/&gt;</t>
  </si>
  <si>
    <t>atom_icon0038</t>
  </si>
  <si>
    <t>Sea/17-2-128</t>
  </si>
  <si>
    <t>Ocean/imgNim01172</t>
  </si>
  <si>
    <t>&lt;Item Id="40034" Type="4" Name="nim0134" getImage="Home_box_nim_ocean brim02 (17)" Icon="" StoryBg="" AudioId="" Description=""/&gt;</t>
  </si>
  <si>
    <t>atom_icon0018</t>
  </si>
  <si>
    <t>Sea/18-1-128</t>
  </si>
  <si>
    <t>Ocean/imgNim01181</t>
  </si>
  <si>
    <t>&lt;Item Id="40035" Type="4" Name="nim0135" getImage="Home_box_nim_ocean brim01 (18)" Icon="" StoryBg="" AudioId="" Description=""/&gt;</t>
  </si>
  <si>
    <t>atom_icon0039</t>
  </si>
  <si>
    <t>Sea/18-2-128</t>
  </si>
  <si>
    <t>Ocean/imgNim01182</t>
  </si>
  <si>
    <t>&lt;Item Id="40036" Type="4" Name="nim0136" getImage="Home_box_nim_ocean brim02 (18)" Icon="" StoryBg="" AudioId="" Description=""/&gt;</t>
  </si>
  <si>
    <t>atom_icon0019</t>
  </si>
  <si>
    <t>Sea/19-1-128</t>
  </si>
  <si>
    <t>Ocean/imgNim01191</t>
  </si>
  <si>
    <t>&lt;Item Id="40037" Type="4" Name="nim0137" getImage="Home_box_nim_ocean brim01 (19)" Icon="" StoryBg="" AudioId="" Description=""/&gt;</t>
  </si>
  <si>
    <t>atom_icon0040</t>
  </si>
  <si>
    <t>Sea/19-2-128</t>
  </si>
  <si>
    <t>Ocean/imgNim01192</t>
  </si>
  <si>
    <t>&lt;Item Id="40038" Type="4" Name="nim0138" getImage="Home_box_nim_ocean brim02 (19)" Icon="" StoryBg="" AudioId="" Description=""/&gt;</t>
  </si>
  <si>
    <t>atom_icon0020</t>
  </si>
  <si>
    <t>Sea/20-1-128</t>
  </si>
  <si>
    <t>Ocean/imgNim01201</t>
  </si>
  <si>
    <t>&lt;Item Id="40039" Type="4" Name="nim0139" getImage="Home_box_nim_ocean brim01 (20)" Icon="" StoryBg="" AudioId="" Description=""/&gt;</t>
  </si>
  <si>
    <t>atom_icon0041</t>
  </si>
  <si>
    <t>Sea/20-2-128</t>
  </si>
  <si>
    <t>Ocean/imgNim01202</t>
  </si>
  <si>
    <t>&lt;Item Id="40040" Type="4" Name="nim0140" getImage="Home_box_nim_ocean brim02 (20)" Icon="" StoryBg="" AudioId="" Description=""/&gt;</t>
  </si>
  <si>
    <t>atom_icon0021</t>
  </si>
  <si>
    <t>Sea/21-1-128</t>
  </si>
  <si>
    <t>Ocean/imgNim01211</t>
  </si>
  <si>
    <t>&lt;Item Id="40041" Type="4" Name="nim0141" getImage="Home_box_nim_ocean brim01 (21)" Icon="" StoryBg="" AudioId="" Description=""/&gt;</t>
  </si>
  <si>
    <t>atom_icon0042</t>
  </si>
  <si>
    <t>Sea/21-2-128</t>
  </si>
  <si>
    <t>Ocean/imgNim01212</t>
  </si>
  <si>
    <t>&lt;Item Id="40042" Type="4" Name="nim0142" getImage="Home_box_nim_ocean brim02 (21)" Icon="" StoryBg="" AudioId="" Description=""/&gt;</t>
  </si>
  <si>
    <t>atom_icon0043</t>
  </si>
  <si>
    <t>Forest/森林-1-1</t>
  </si>
  <si>
    <t>Forest/imgNim02011</t>
  </si>
  <si>
    <t>&lt;Item Id="40043" Type="4" Name="nim0201" getImage="Home_box_nim_wonder woods01 (1)" Icon="" StoryBg="" AudioId="" Description=""/&gt;</t>
  </si>
  <si>
    <t>atom_icon0064</t>
  </si>
  <si>
    <t>Forest/森林-1-2</t>
  </si>
  <si>
    <t>Forest/imgNim02012</t>
  </si>
  <si>
    <t>&lt;Item Id="40044" Type="4" Name="nim0202" getImage="Home_box_nim_wonder woods02 (1)" Icon="" StoryBg="" AudioId="" Description=""/&gt;</t>
  </si>
  <si>
    <t>atom_icon0044</t>
  </si>
  <si>
    <t>Forest/森林-2-1</t>
  </si>
  <si>
    <t>Forest/imgNim02021</t>
  </si>
  <si>
    <t>&lt;Item Id="40045" Type="4" Name="nim0203" getImage="Home_box_nim_wonder woods01 (2)" Icon="" StoryBg="" AudioId="" Description=""/&gt;</t>
  </si>
  <si>
    <t>atom_icon0065</t>
  </si>
  <si>
    <t>Forest/森林-2-2</t>
  </si>
  <si>
    <t>Forest/imgNim02022</t>
  </si>
  <si>
    <t>&lt;Item Id="40046" Type="4" Name="nim0204" getImage="Home_box_nim_wonder woods02 (2)" Icon="" StoryBg="" AudioId="" Description=""/&gt;</t>
  </si>
  <si>
    <t>atom_icon0045</t>
  </si>
  <si>
    <t>Forest/森林-3-1</t>
  </si>
  <si>
    <t>Forest/imgNim02031</t>
  </si>
  <si>
    <t>&lt;Item Id="40047" Type="4" Name="nim0205" getImage="Home_box_nim_wonder woods01 (3)" Icon="" StoryBg="" AudioId="" Description=""/&gt;</t>
  </si>
  <si>
    <t>atom_icon0066</t>
  </si>
  <si>
    <t>Forest/森林-3-2</t>
  </si>
  <si>
    <t>Forest/imgNim02032</t>
  </si>
  <si>
    <t>&lt;Item Id="40048" Type="4" Name="nim0206" getImage="Home_box_nim_wonder woods02 (3)" Icon="" StoryBg="" AudioId="" Description=""/&gt;</t>
  </si>
  <si>
    <t>atom_icon0046</t>
  </si>
  <si>
    <t>Forest/森林-4-1</t>
  </si>
  <si>
    <t>Forest/imgNim02041</t>
  </si>
  <si>
    <t>&lt;Item Id="40049" Type="4" Name="nim0207" getImage="Home_box_nim_wonder woods01 (4)" Icon="" StoryBg="" AudioId="" Description=""/&gt;</t>
  </si>
  <si>
    <t>atom_icon0067</t>
  </si>
  <si>
    <t>Forest/森林-4-2</t>
  </si>
  <si>
    <t>Forest/imgNim02042</t>
  </si>
  <si>
    <t>&lt;Item Id="40050" Type="4" Name="nim0208" getImage="Home_box_nim_wonder woods02 (4)" Icon="" StoryBg="" AudioId="" Description=""/&gt;</t>
  </si>
  <si>
    <t>atom_icon0047</t>
  </si>
  <si>
    <t>Forest/森林-5-1</t>
  </si>
  <si>
    <t>Forest/imgNim02051</t>
  </si>
  <si>
    <t>&lt;Item Id="40051" Type="4" Name="nim0209" getImage="Home_box_nim_wonder woods01 (5)" Icon="" StoryBg="" AudioId="" Description=""/&gt;</t>
  </si>
  <si>
    <t>atom_icon0068</t>
  </si>
  <si>
    <t>Forest/森林-5-2</t>
  </si>
  <si>
    <t>Forest/imgNim02052</t>
  </si>
  <si>
    <t>&lt;Item Id="40052" Type="4" Name="nim0210" getImage="Home_box_nim_wonder woods02 (5)" Icon="" StoryBg="" AudioId="" Description=""/&gt;</t>
  </si>
  <si>
    <t>atom_icon0048</t>
  </si>
  <si>
    <t>Forest/森林-6-1</t>
  </si>
  <si>
    <t>Forest/imgNim02061</t>
  </si>
  <si>
    <t>&lt;Item Id="40053" Type="4" Name="nim0211" getImage="Home_box_nim_wonder woods01 (6)" Icon="" StoryBg="" AudioId="" Description=""/&gt;</t>
  </si>
  <si>
    <t>atom_icon0069</t>
  </si>
  <si>
    <t>Forest/森林-6-2</t>
  </si>
  <si>
    <t>Forest/imgNim02062</t>
  </si>
  <si>
    <t>&lt;Item Id="40054" Type="4" Name="nim0212" getImage="Home_box_nim_wonder woods02 (6)" Icon="" StoryBg="" AudioId="" Description=""/&gt;</t>
  </si>
  <si>
    <t>atom_icon0049</t>
  </si>
  <si>
    <t>Forest/森林-7-1</t>
  </si>
  <si>
    <t>Forest/imgNim02071</t>
  </si>
  <si>
    <t>&lt;Item Id="40055" Type="4" Name="nim0213" getImage="Home_box_nim_wonder woods01 (7)" Icon="" StoryBg="" AudioId="" Description=""/&gt;</t>
  </si>
  <si>
    <t>atom_icon0070</t>
  </si>
  <si>
    <t>Forest/森林-7-2</t>
  </si>
  <si>
    <t>Forest/imgNim02072</t>
  </si>
  <si>
    <t>&lt;Item Id="40056" Type="4" Name="nim0214" getImage="Home_box_nim_wonder woods02 (7)" Icon="" StoryBg="" AudioId="" Description=""/&gt;</t>
  </si>
  <si>
    <t>atom_icon0050</t>
  </si>
  <si>
    <t>Forest/森林-8-1</t>
  </si>
  <si>
    <t>Forest/imgNim02081</t>
  </si>
  <si>
    <t>&lt;Item Id="40057" Type="4" Name="nim0215" getImage="Home_box_nim_wonder woods01 (8)" Icon="" StoryBg="" AudioId="" Description=""/&gt;</t>
  </si>
  <si>
    <t>atom_icon0071</t>
  </si>
  <si>
    <t>Forest/森林-8-2</t>
  </si>
  <si>
    <t>Forest/imgNim02082</t>
  </si>
  <si>
    <t>&lt;Item Id="40058" Type="4" Name="nim0216" getImage="Home_box_nim_wonder woods02 (8)" Icon="" StoryBg="" AudioId="" Description=""/&gt;</t>
  </si>
  <si>
    <t>atom_icon0051</t>
  </si>
  <si>
    <t>Forest/森林-9-1</t>
  </si>
  <si>
    <t>Forest/imgNim02091</t>
  </si>
  <si>
    <t>&lt;Item Id="40059" Type="4" Name="nim0217" getImage="Home_box_nim_wonder woods01 (9)" Icon="" StoryBg="" AudioId="" Description=""/&gt;</t>
  </si>
  <si>
    <t>atom_icon0072</t>
  </si>
  <si>
    <t>Forest/森林-9-2</t>
  </si>
  <si>
    <t>Forest/imgNim02092</t>
  </si>
  <si>
    <t>&lt;Item Id="40060" Type="4" Name="nim0218" getImage="Home_box_nim_wonder woods02 (9)" Icon="" StoryBg="" AudioId="" Description=""/&gt;</t>
  </si>
  <si>
    <t>atom_icon0052</t>
  </si>
  <si>
    <t>Forest/森林-10-1</t>
  </si>
  <si>
    <t>Forest/imgNim02101</t>
  </si>
  <si>
    <t>&lt;Item Id="40061" Type="4" Name="nim0219" getImage="Home_box_nim_wonder woods01 (10)" Icon="" StoryBg="" AudioId="" Description=""/&gt;</t>
  </si>
  <si>
    <t>atom_icon0073</t>
  </si>
  <si>
    <t>Forest/森林-10-2</t>
  </si>
  <si>
    <t>Forest/imgNim02102</t>
  </si>
  <si>
    <t>&lt;Item Id="40062" Type="4" Name="nim0220" getImage="Home_box_nim_wonder woods02 (10)" Icon="" StoryBg="" AudioId="" Description=""/&gt;</t>
  </si>
  <si>
    <t>atom_icon0053</t>
  </si>
  <si>
    <t>Forest/森林-11-1</t>
  </si>
  <si>
    <t>Forest/imgNim02111</t>
  </si>
  <si>
    <t>&lt;Item Id="40063" Type="4" Name="nim0221" getImage="Home_box_nim_wonder woods01 (11)" Icon="" StoryBg="" AudioId="" Description=""/&gt;</t>
  </si>
  <si>
    <t>atom_icon0074</t>
  </si>
  <si>
    <t>Forest/森林-11-2</t>
  </si>
  <si>
    <t>Forest/imgNim02112</t>
  </si>
  <si>
    <t>&lt;Item Id="40064" Type="4" Name="nim0222" getImage="Home_box_nim_wonder woods02 (11)" Icon="" StoryBg="" AudioId="" Description=""/&gt;</t>
  </si>
  <si>
    <t>atom_icon0054</t>
  </si>
  <si>
    <t>Forest/森林-12-1</t>
  </si>
  <si>
    <t>Forest/imgNim02121</t>
  </si>
  <si>
    <t>&lt;Item Id="40065" Type="4" Name="nim0223" getImage="Home_box_nim_wonder woods01 (12)" Icon="" StoryBg="" AudioId="" Description=""/&gt;</t>
  </si>
  <si>
    <t>atom_icon0075</t>
  </si>
  <si>
    <t>Forest/森林-12-2</t>
  </si>
  <si>
    <t>Forest/imgNim02122</t>
  </si>
  <si>
    <t>&lt;Item Id="40066" Type="4" Name="nim0224" getImage="Home_box_nim_wonder woods02 (12)" Icon="" StoryBg="" AudioId="" Description=""/&gt;</t>
  </si>
  <si>
    <t>atom_icon0055</t>
  </si>
  <si>
    <t>Forest/森林-13-1</t>
  </si>
  <si>
    <t>Forest/imgNim02131</t>
  </si>
  <si>
    <t>&lt;Item Id="40067" Type="4" Name="nim0225" getImage="Home_box_nim_wonder woods01 (13)" Icon="" StoryBg="" AudioId="" Description=""/&gt;</t>
  </si>
  <si>
    <t>atom_icon0076</t>
  </si>
  <si>
    <t>Forest/森林-13-2</t>
  </si>
  <si>
    <t>Forest/imgNim02132</t>
  </si>
  <si>
    <t>&lt;Item Id="40068" Type="4" Name="nim0226" getImage="Home_box_nim_wonder woods02 (13)" Icon="" StoryBg="" AudioId="" Description=""/&gt;</t>
  </si>
  <si>
    <t>atom_icon0056</t>
  </si>
  <si>
    <t>Forest/森林-14-1</t>
  </si>
  <si>
    <t>Forest/imgNim02141</t>
  </si>
  <si>
    <t>&lt;Item Id="40069" Type="4" Name="nim0227" getImage="Home_box_nim_wonder woods01 (14)" Icon="" StoryBg="" AudioId="" Description=""/&gt;</t>
  </si>
  <si>
    <t>atom_icon0077</t>
  </si>
  <si>
    <t>Forest/森林-14-2</t>
  </si>
  <si>
    <t>Forest/imgNim02142</t>
  </si>
  <si>
    <t>&lt;Item Id="40070" Type="4" Name="nim0228" getImage="Home_box_nim_wonder woods02 (14)" Icon="" StoryBg="" AudioId="" Description=""/&gt;</t>
  </si>
  <si>
    <t>atom_icon0057</t>
  </si>
  <si>
    <t>Forest/森林-15-1</t>
  </si>
  <si>
    <t>Forest/imgNim02151</t>
  </si>
  <si>
    <t>&lt;Item Id="40071" Type="4" Name="nim0229" getImage="Home_box_nim_wonder woods01 (15)" Icon="" StoryBg="" AudioId="" Description=""/&gt;</t>
  </si>
  <si>
    <t>atom_icon0078</t>
  </si>
  <si>
    <t>Forest/森林-15-2</t>
  </si>
  <si>
    <t>Forest/imgNim02152</t>
  </si>
  <si>
    <t>&lt;Item Id="40072" Type="4" Name="nim0230" getImage="Home_box_nim_wonder woods02 (15)" Icon="" StoryBg="" AudioId="" Description=""/&gt;</t>
  </si>
  <si>
    <t>atom_icon0058</t>
  </si>
  <si>
    <t>Forest/森林-16-1</t>
  </si>
  <si>
    <t>Forest/imgNim02161</t>
  </si>
  <si>
    <t>&lt;Item Id="40073" Type="4" Name="nim0231" getImage="Home_box_nim_wonder woods01 (16)" Icon="" StoryBg="" AudioId="" Description=""/&gt;</t>
  </si>
  <si>
    <t>atom_icon0079</t>
  </si>
  <si>
    <t>Forest/森林-16-2</t>
  </si>
  <si>
    <t>Forest/imgNim02162</t>
  </si>
  <si>
    <t>&lt;Item Id="40074" Type="4" Name="nim0232" getImage="Home_box_nim_wonder woods02 (16)" Icon="" StoryBg="" AudioId="" Description=""/&gt;</t>
  </si>
  <si>
    <t>atom_icon0059</t>
  </si>
  <si>
    <t>Forest/森林-17-1</t>
  </si>
  <si>
    <t>Forest/imgNim02171</t>
  </si>
  <si>
    <t>&lt;Item Id="40075" Type="4" Name="nim0233" getImage="Home_box_nim_wonder woods01 (17)" Icon="" StoryBg="" AudioId="" Description=""/&gt;</t>
  </si>
  <si>
    <t>atom_icon0080</t>
  </si>
  <si>
    <t>Forest/森林-17-2</t>
  </si>
  <si>
    <t>Forest/imgNim02172</t>
  </si>
  <si>
    <t>&lt;Item Id="40076" Type="4" Name="nim0234" getImage="Home_box_nim_wonder woods02 (17)" Icon="" StoryBg="" AudioId="" Description=""/&gt;</t>
  </si>
  <si>
    <t>atom_icon0060</t>
  </si>
  <si>
    <t>Forest/森林-18-1</t>
  </si>
  <si>
    <t>Forest/imgNim02181</t>
  </si>
  <si>
    <t>&lt;Item Id="40077" Type="4" Name="nim0235" getImage="Home_box_nim_wonder woods01 (18)" Icon="" StoryBg="" AudioId="" Description=""/&gt;</t>
  </si>
  <si>
    <t>atom_icon0081</t>
  </si>
  <si>
    <t>Forest/森林-18-2</t>
  </si>
  <si>
    <t>Forest/imgNim02182</t>
  </si>
  <si>
    <t>&lt;Item Id="40078" Type="4" Name="nim0236" getImage="Home_box_nim_wonder woods02 (18)" Icon="" StoryBg="" AudioId="" Description=""/&gt;</t>
  </si>
  <si>
    <t>atom_icon0061</t>
  </si>
  <si>
    <t>Forest/森林-19-1</t>
  </si>
  <si>
    <t>Forest/imgNim02191</t>
  </si>
  <si>
    <t>&lt;Item Id="40079" Type="4" Name="nim0237" getImage="Home_box_nim_wonder woods01 (19)" Icon="" StoryBg="" AudioId="" Description=""/&gt;</t>
  </si>
  <si>
    <t>atom_icon0082</t>
  </si>
  <si>
    <t>Forest/森林-19-2</t>
  </si>
  <si>
    <t>Forest/imgNim02192</t>
  </si>
  <si>
    <t>&lt;Item Id="40080" Type="4" Name="nim0238" getImage="Home_box_nim_wonder woods02 (19)" Icon="" StoryBg="" AudioId="" Description=""/&gt;</t>
  </si>
  <si>
    <t>atom_icon0062</t>
  </si>
  <si>
    <t>Forest/森林-20-1</t>
  </si>
  <si>
    <t>Forest/imgNim02201</t>
  </si>
  <si>
    <t>&lt;Item Id="40081" Type="4" Name="nim0239" getImage="Home_box_nim_wonder woods01 (20)" Icon="" StoryBg="" AudioId="" Description=""/&gt;</t>
  </si>
  <si>
    <t>atom_icon0083</t>
  </si>
  <si>
    <t>Forest/森林-20-2</t>
  </si>
  <si>
    <t>Forest/imgNim02202</t>
  </si>
  <si>
    <t>&lt;Item Id="40082" Type="4" Name="nim0240" getImage="Home_box_nim_wonder woods02 (20)" Icon="" StoryBg="" AudioId="" Description=""/&gt;</t>
  </si>
  <si>
    <t>atom_icon0063</t>
  </si>
  <si>
    <t>Forest/森林-21-1</t>
  </si>
  <si>
    <t>Forest/imgNim02211</t>
  </si>
  <si>
    <t>&lt;Item Id="40083" Type="4" Name="nim0241" getImage="Home_box_nim_wonder woods01 (21)" Icon="" StoryBg="" AudioId="" Description=""/&gt;</t>
  </si>
  <si>
    <t>atom_icon0084</t>
  </si>
  <si>
    <t>Forest/森林-21-2</t>
  </si>
  <si>
    <t>Forest/imgNim02212</t>
  </si>
  <si>
    <t>&lt;Item Id="40084" Type="4" Name="nim0242" getImage="Home_box_nim_wonder woods02 (21)" Icon="" StoryBg="" AudioId="" Description=""/&gt;</t>
  </si>
  <si>
    <t>atom_icon0085</t>
  </si>
  <si>
    <t>Desert/1-1滚沙小怪</t>
  </si>
  <si>
    <t>Desert/imgNim03011</t>
  </si>
  <si>
    <t>&lt;Item Id="40085" Type="4" Name="nim0301" getImage="Home_box_nim_desert daze01 (1)" Icon="" StoryBg="" AudioId="" Description=""/&gt;</t>
  </si>
  <si>
    <t>atom_icon0106</t>
  </si>
  <si>
    <t>Desert/1-2滚沙小怪</t>
  </si>
  <si>
    <t>Desert/imgNim03012</t>
  </si>
  <si>
    <t>&lt;Item Id="40086" Type="4" Name="nim0302" getImage="Home_box_nim_desert daze02 (1)" Icon="" StoryBg="" AudioId="" Description=""/&gt;</t>
  </si>
  <si>
    <t>atom_icon0086</t>
  </si>
  <si>
    <t>Desert/2-1沙洞怪</t>
  </si>
  <si>
    <t>Desert/imgNim03021</t>
  </si>
  <si>
    <t>&lt;Item Id="40087" Type="4" Name="nim0303" getImage="Home_box_nim_desert daze01 (2)" Icon="" StoryBg="" AudioId="" Description=""/&gt;</t>
  </si>
  <si>
    <t>atom_icon0107</t>
  </si>
  <si>
    <t>Desert/2-2沙洞怪</t>
  </si>
  <si>
    <t>Desert/imgNim03022</t>
  </si>
  <si>
    <t>&lt;Item Id="40088" Type="4" Name="nim0304" getImage="Home_box_nim_desert daze02 (2)" Icon="" StoryBg="" AudioId="" Description=""/&gt;</t>
  </si>
  <si>
    <t>atom_icon0087</t>
  </si>
  <si>
    <t>Desert/3-1复活草</t>
  </si>
  <si>
    <t>Desert/imgNim03031</t>
  </si>
  <si>
    <t>&lt;Item Id="40089" Type="4" Name="nim0305" getImage="Home_box_nim_desert daze01 (3)" Icon="" StoryBg="" AudioId="" Description=""/&gt;</t>
  </si>
  <si>
    <t>atom_icon0108</t>
  </si>
  <si>
    <t>Desert/3-2复活草</t>
  </si>
  <si>
    <t>Desert/imgNim03032</t>
  </si>
  <si>
    <t>&lt;Item Id="40090" Type="4" Name="nim0306" getImage="Home_box_nim_desert daze02 (3)" Icon="" StoryBg="" AudioId="" Description=""/&gt;</t>
  </si>
  <si>
    <t>atom_icon0088</t>
  </si>
  <si>
    <t>Desert/4-1骆驼爬爬与彩蛋蜂</t>
  </si>
  <si>
    <t>Desert/imgNim03041</t>
  </si>
  <si>
    <t>&lt;Item Id="40091" Type="4" Name="nim0307" getImage="Home_box_nim_desert daze01 (4)" Icon="" StoryBg="" AudioId="" Description=""/&gt;</t>
  </si>
  <si>
    <t>atom_icon0109</t>
  </si>
  <si>
    <t>Desert/4-2骆驼爬爬与彩蛋蜂</t>
  </si>
  <si>
    <t>Desert/imgNim03042</t>
  </si>
  <si>
    <t>&lt;Item Id="40092" Type="4" Name="nim0308" getImage="Home_box_nim_desert daze02 (4)" Icon="" StoryBg="" AudioId="" Description=""/&gt;</t>
  </si>
  <si>
    <t>atom_icon0089</t>
  </si>
  <si>
    <t>Desert/5-1风暴猪</t>
  </si>
  <si>
    <t>Desert/imgNim03051</t>
  </si>
  <si>
    <t>&lt;Item Id="40093" Type="4" Name="nim0309" getImage="Home_box_nim_desert daze01 (5)" Icon="" StoryBg="" AudioId="" Description=""/&gt;</t>
  </si>
  <si>
    <t>atom_icon0110</t>
  </si>
  <si>
    <t>Desert/5-2风暴猪</t>
  </si>
  <si>
    <t>Desert/imgNim03052</t>
  </si>
  <si>
    <t>&lt;Item Id="40094" Type="4" Name="nim0310" getImage="Home_box_nim_desert daze02 (5)" Icon="" StoryBg="" AudioId="" Description=""/&gt;</t>
  </si>
  <si>
    <t>atom_icon0090</t>
  </si>
  <si>
    <t>Desert/6-1变脸小鸟</t>
  </si>
  <si>
    <t>Desert/imgNim03061</t>
  </si>
  <si>
    <t>&lt;Item Id="40095" Type="4" Name="nim0311" getImage="Home_box_nim_desert daze01 (6)" Icon="" StoryBg="" AudioId="" Description=""/&gt;</t>
  </si>
  <si>
    <t>atom_icon0111</t>
  </si>
  <si>
    <t>Desert/6-2变脸小鸟</t>
  </si>
  <si>
    <t>Desert/imgNim03062</t>
  </si>
  <si>
    <t>&lt;Item Id="40096" Type="4" Name="nim0312" getImage="Home_box_nim_desert daze02 (6)" Icon="" StoryBg="" AudioId="" Description=""/&gt;</t>
  </si>
  <si>
    <t>atom_icon0091</t>
  </si>
  <si>
    <t>Desert/7-1沙精骨头</t>
  </si>
  <si>
    <t>Desert/imgNim03071</t>
  </si>
  <si>
    <t>&lt;Item Id="40097" Type="4" Name="nim0313" getImage="Home_box_nim_desert daze01 (7)" Icon="" StoryBg="" AudioId="" Description=""/&gt;</t>
  </si>
  <si>
    <t>atom_icon0112</t>
  </si>
  <si>
    <t>Desert/7-2沙精骨头</t>
  </si>
  <si>
    <t>Desert/imgNim03072</t>
  </si>
  <si>
    <t>&lt;Item Id="40098" Type="4" Name="nim0314" getImage="Home_box_nim_desert daze02 (7)" Icon="" StoryBg="" AudioId="" Description=""/&gt;</t>
  </si>
  <si>
    <t>atom_icon0092</t>
  </si>
  <si>
    <t>Desert/8-1碎石草</t>
  </si>
  <si>
    <t>Desert/imgNim03081</t>
  </si>
  <si>
    <t>&lt;Item Id="40099" Type="4" Name="nim0315" getImage="Home_box_nim_desert daze01 (8)" Icon="" StoryBg="" AudioId="" Description=""/&gt;</t>
  </si>
  <si>
    <t>atom_icon0113</t>
  </si>
  <si>
    <t>Desert/8-2碎石草</t>
  </si>
  <si>
    <t>Desert/imgNim03082</t>
  </si>
  <si>
    <t>&lt;Item Id="40100" Type="4" Name="nim0316" getImage="Home_box_nim_desert daze02 (8)" Icon="" StoryBg="" AudioId="" Description=""/&gt;</t>
  </si>
  <si>
    <t>atom_icon0093</t>
  </si>
  <si>
    <t>Desert/9-1霹雳和啪啦</t>
  </si>
  <si>
    <t>Desert/imgNim03091</t>
  </si>
  <si>
    <t>&lt;Item Id="40101" Type="4" Name="nim0317" getImage="Home_box_nim_desert daze01 (9)" Icon="" StoryBg="" AudioId="" Description=""/&gt;</t>
  </si>
  <si>
    <t>atom_icon0114</t>
  </si>
  <si>
    <t>Desert/9-2霹雳和啪啦</t>
  </si>
  <si>
    <t>Desert/imgNim03092</t>
  </si>
  <si>
    <t>&lt;Item Id="40102" Type="4" Name="nim0318" getImage="Home_box_nim_desert daze02 (9)" Icon="" StoryBg="" AudioId="" Description=""/&gt;</t>
  </si>
  <si>
    <t>atom_icon0094</t>
  </si>
  <si>
    <t>Desert/10-1豆豆蛇</t>
  </si>
  <si>
    <t>Desert/imgNim03101</t>
  </si>
  <si>
    <t>&lt;Item Id="40103" Type="4" Name="nim0319" getImage="Home_box_nim_desert daze01 (10)" Icon="" StoryBg="" AudioId="" Description=""/&gt;</t>
  </si>
  <si>
    <t>atom_icon0115</t>
  </si>
  <si>
    <t>Desert/10-2豆豆蛇</t>
  </si>
  <si>
    <t>Desert/imgNim03102</t>
  </si>
  <si>
    <t>&lt;Item Id="40104" Type="4" Name="nim0320" getImage="Home_box_nim_desert daze02 (10)" Icon="" StoryBg="" AudioId="" Description=""/&gt;</t>
  </si>
  <si>
    <t>atom_icon0095</t>
  </si>
  <si>
    <t>Desert/11-1旋风兄弟</t>
  </si>
  <si>
    <t>Desert/imgNim03111</t>
  </si>
  <si>
    <t>&lt;Item Id="40105" Type="4" Name="nim0321" getImage="Home_box_nim_desert daze01 (11)" Icon="" StoryBg="" AudioId="" Description=""/&gt;</t>
  </si>
  <si>
    <t>atom_icon0116</t>
  </si>
  <si>
    <t>Desert/11-2旋风兄弟</t>
  </si>
  <si>
    <t>Desert/imgNim03112</t>
  </si>
  <si>
    <t>&lt;Item Id="40106" Type="4" Name="nim0322" getImage="Home_box_nim_desert daze02 (11)" Icon="" StoryBg="" AudioId="" Description=""/&gt;</t>
  </si>
  <si>
    <t>atom_icon0096</t>
  </si>
  <si>
    <t>Desert/12-1小甜甜</t>
  </si>
  <si>
    <t>Desert/imgNim03121</t>
  </si>
  <si>
    <t>&lt;Item Id="40107" Type="4" Name="nim0323" getImage="Home_box_nim_desert daze01 (12)" Icon="" StoryBg="" AudioId="" Description=""/&gt;</t>
  </si>
  <si>
    <t>atom_icon0117</t>
  </si>
  <si>
    <t>Desert/12-2小甜甜</t>
  </si>
  <si>
    <t>Desert/imgNim03122</t>
  </si>
  <si>
    <t>&lt;Item Id="40108" Type="4" Name="nim0324" getImage="Home_box_nim_desert daze02 (12)" Icon="" StoryBg="" AudioId="" Description=""/&gt;</t>
  </si>
  <si>
    <t>atom_icon0097</t>
  </si>
  <si>
    <t>Desert/13-1火焰团团</t>
  </si>
  <si>
    <t>Desert/imgNim03131</t>
  </si>
  <si>
    <t>&lt;Item Id="40109" Type="4" Name="nim0325" getImage="Home_box_nim_desert daze01 (13)" Icon="" StoryBg="" AudioId="" Description=""/&gt;</t>
  </si>
  <si>
    <t>atom_icon0118</t>
  </si>
  <si>
    <t>Desert/13-2火焰团团</t>
  </si>
  <si>
    <t>Desert/imgNim03132</t>
  </si>
  <si>
    <t>&lt;Item Id="40110" Type="4" Name="nim0326" getImage="Home_box_nim_desert daze02 (13)" Icon="" StoryBg="" AudioId="" Description=""/&gt;</t>
  </si>
  <si>
    <t>atom_icon0098</t>
  </si>
  <si>
    <t>Desert/14-1羞羞果</t>
  </si>
  <si>
    <t>Desert/imgNim03141</t>
  </si>
  <si>
    <t>&lt;Item Id="40111" Type="4" Name="nim0327" getImage="Home_box_nim_desert daze01 (14)" Icon="" StoryBg="" AudioId="" Description=""/&gt;</t>
  </si>
  <si>
    <t>atom_icon0119</t>
  </si>
  <si>
    <t>Desert/14-2羞羞果</t>
  </si>
  <si>
    <t>Desert/imgNim03142</t>
  </si>
  <si>
    <t>&lt;Item Id="40112" Type="4" Name="nim0328" getImage="Home_box_nim_desert daze02 (14)" Icon="" StoryBg="" AudioId="" Description=""/&gt;</t>
  </si>
  <si>
    <t>atom_icon0099</t>
  </si>
  <si>
    <t>Desert/15-1叮叮当叮叮咚</t>
  </si>
  <si>
    <t>Desert/imgNim03151</t>
  </si>
  <si>
    <t>&lt;Item Id="40113" Type="4" Name="nim0329" getImage="Home_box_nim_desert daze01 (15)" Icon="" StoryBg="" AudioId="" Description=""/&gt;</t>
  </si>
  <si>
    <t>atom_icon0120</t>
  </si>
  <si>
    <t>Desert/15-2叮叮当叮叮咚</t>
  </si>
  <si>
    <t>Desert/imgNim03152</t>
  </si>
  <si>
    <t>&lt;Item Id="40114" Type="4" Name="nim0330" getImage="Home_box_nim_desert daze02 (15)" Icon="" StoryBg="" AudioId="" Description=""/&gt;</t>
  </si>
  <si>
    <t>atom_icon0100</t>
  </si>
  <si>
    <t>Desert/16-1锥锥怪</t>
  </si>
  <si>
    <t>Desert/imgNim03161</t>
  </si>
  <si>
    <t>&lt;Item Id="40115" Type="4" Name="nim0331" getImage="Home_box_nim_desert daze01 (16)" Icon="" StoryBg="" AudioId="" Description=""/&gt;</t>
  </si>
  <si>
    <t>atom_icon0121</t>
  </si>
  <si>
    <t>Desert/16-2锥锥怪</t>
  </si>
  <si>
    <t>Desert/imgNim03162</t>
  </si>
  <si>
    <t>&lt;Item Id="40116" Type="4" Name="nim0332" getImage="Home_box_nim_desert daze02 (16)" Icon="" StoryBg="" AudioId="" Description=""/&gt;</t>
  </si>
  <si>
    <t>atom_icon0101</t>
  </si>
  <si>
    <t>Desert/17-1帽帽花</t>
  </si>
  <si>
    <t>Desert/imgNim03171</t>
  </si>
  <si>
    <t>&lt;Item Id="40117" Type="4" Name="nim0333" getImage="Home_box_nim_desert daze01 (17)" Icon="" StoryBg="" AudioId="" Description=""/&gt;</t>
  </si>
  <si>
    <t>atom_icon0122</t>
  </si>
  <si>
    <t>Desert/17-2帽帽花</t>
  </si>
  <si>
    <t>Desert/imgNim03172</t>
  </si>
  <si>
    <t>&lt;Item Id="40118" Type="4" Name="nim0334" getImage="Home_box_nim_desert daze02 (17)" Icon="" StoryBg="" AudioId="" Description=""/&gt;</t>
  </si>
  <si>
    <t>atom_icon0102</t>
  </si>
  <si>
    <t>Desert/18-1层层魔法师</t>
  </si>
  <si>
    <t>Desert/imgNim03181</t>
  </si>
  <si>
    <t>&lt;Item Id="40119" Type="4" Name="nim0335" getImage="Home_box_nim_desert daze01 (18)" Icon="" StoryBg="" AudioId="" Description=""/&gt;</t>
  </si>
  <si>
    <t>atom_icon0123</t>
  </si>
  <si>
    <t>Desert/18-2层层魔法师</t>
  </si>
  <si>
    <t>Desert/imgNim03182</t>
  </si>
  <si>
    <t>&lt;Item Id="40120" Type="4" Name="nim0336" getImage="Home_box_nim_desert daze02 (18)" Icon="" StoryBg="" AudioId="" Description=""/&gt;</t>
  </si>
  <si>
    <t>atom_icon0103</t>
  </si>
  <si>
    <t>Desert/19-1魔毯飘飘</t>
  </si>
  <si>
    <t>Desert/imgNim03191</t>
  </si>
  <si>
    <t>&lt;Item Id="40121" Type="4" Name="nim0337" getImage="Home_box_nim_desert daze01 (19)" Icon="" StoryBg="" AudioId="" Description=""/&gt;</t>
  </si>
  <si>
    <t>atom_icon0124</t>
  </si>
  <si>
    <t>Desert/19-2魔毯飘飘</t>
  </si>
  <si>
    <t>Desert/imgNim03192</t>
  </si>
  <si>
    <t>&lt;Item Id="40122" Type="4" Name="nim0338" getImage="Home_box_nim_desert daze02 (19)" Icon="" StoryBg="" AudioId="" Description=""/&gt;</t>
  </si>
  <si>
    <t>atom_icon0104</t>
  </si>
  <si>
    <t>Desert/20-1蛋糕大厨和贪吃鱼</t>
  </si>
  <si>
    <t>Desert/imgNim03201</t>
  </si>
  <si>
    <t>&lt;Item Id="40123" Type="4" Name="nim0339" getImage="Home_box_nim_desert daze01 (20)" Icon="" StoryBg="" AudioId="" Description=""/&gt;</t>
  </si>
  <si>
    <t>atom_icon0125</t>
  </si>
  <si>
    <t>Desert/20-2蛋糕大厨和贪吃鱼</t>
  </si>
  <si>
    <t>Desert/imgNim03202</t>
  </si>
  <si>
    <t>&lt;Item Id="40124" Type="4" Name="nim0340" getImage="Home_box_nim_desert daze02 (20)" Icon="" StoryBg="" AudioId="" Description=""/&gt;</t>
  </si>
  <si>
    <t>atom_icon0105</t>
  </si>
  <si>
    <t>Desert/21-1小太阳与小月亮</t>
  </si>
  <si>
    <t>Desert/imgNim03211</t>
  </si>
  <si>
    <t>&lt;Item Id="40125" Type="4" Name="nim0341" getImage="Home_box_nim_desert daze01 (21)" Icon="" StoryBg="" AudioId="" Description=""/&gt;</t>
  </si>
  <si>
    <t>atom_icon0126</t>
  </si>
  <si>
    <t>Desert/21-2小太阳与小月亮</t>
  </si>
  <si>
    <t>Desert/imgNim03212</t>
  </si>
  <si>
    <t>&lt;Item Id="40126" Type="4" Name="nim0342" getImage="Home_box_nim_desert daze02 (21)" Icon="" StoryBg="" AudioId="" Description=""/&gt;</t>
  </si>
  <si>
    <t>nim0401</t>
  </si>
  <si>
    <t>Home_box_nim_volcano01 (1)</t>
  </si>
  <si>
    <t>atom_icon0147</t>
  </si>
  <si>
    <t>Rock/1-1</t>
  </si>
  <si>
    <t>Rock/imgNim04011</t>
  </si>
  <si>
    <t>nim0402</t>
  </si>
  <si>
    <t>Home_box_nim_volcano02 (1)</t>
  </si>
  <si>
    <t>atom_icon0157</t>
  </si>
  <si>
    <t>Rock/1-2</t>
  </si>
  <si>
    <t>Rock/imgNim04012</t>
  </si>
  <si>
    <t>nim0403</t>
  </si>
  <si>
    <t>Home_box_nim_volcano01 (2)</t>
  </si>
  <si>
    <t>atom_icon0148</t>
  </si>
  <si>
    <t>Rock/2-1</t>
  </si>
  <si>
    <t>Rock/imgNim04021</t>
  </si>
  <si>
    <t>nim0404</t>
  </si>
  <si>
    <t>Home_box_nim_volcano02 (2)</t>
  </si>
  <si>
    <t>atom_icon0158</t>
  </si>
  <si>
    <t>Rock/2-2</t>
  </si>
  <si>
    <t>Rock/imgNim04022</t>
  </si>
  <si>
    <t>nim0405</t>
  </si>
  <si>
    <t>Home_box_nim_volcano01 (3)</t>
  </si>
  <si>
    <t>atom_icon0149</t>
  </si>
  <si>
    <t>Rock/3-1</t>
  </si>
  <si>
    <t>Rock/imgNim04031</t>
  </si>
  <si>
    <t>nim0406</t>
  </si>
  <si>
    <t>Home_box_nim_volcano02 (3)</t>
  </si>
  <si>
    <t>atom_icon0159</t>
  </si>
  <si>
    <t>Rock/3-2</t>
  </si>
  <si>
    <t>Rock/imgNim04032</t>
  </si>
  <si>
    <t>nim0407</t>
  </si>
  <si>
    <t>Home_box_nim_volcano01 (4)</t>
  </si>
  <si>
    <t>atom_icon0150</t>
  </si>
  <si>
    <t>Rock/4-1</t>
  </si>
  <si>
    <t>Rock/imgNim04041</t>
  </si>
  <si>
    <t>nim0408</t>
  </si>
  <si>
    <t>Home_box_nim_volcano02 (4)</t>
  </si>
  <si>
    <t>atom_icon0160</t>
  </si>
  <si>
    <t>Rock/4-2</t>
  </si>
  <si>
    <t>Rock/imgNim04042</t>
  </si>
  <si>
    <t>nim0409</t>
  </si>
  <si>
    <t>Home_box_nim_volcano01 (5)</t>
  </si>
  <si>
    <t>atom_icon0151</t>
  </si>
  <si>
    <t>Rock/5-1</t>
  </si>
  <si>
    <t>Rock/imgNim04051</t>
  </si>
  <si>
    <t>nim0410</t>
  </si>
  <si>
    <t>Home_box_nim_volcano02 (5)</t>
  </si>
  <si>
    <t>atom_icon0161</t>
  </si>
  <si>
    <t>Rock/5-2</t>
  </si>
  <si>
    <t>Rock/imgNim04052</t>
  </si>
  <si>
    <t>nim0411</t>
  </si>
  <si>
    <t>Home_box_nim_volcano01 (6)</t>
  </si>
  <si>
    <t>atom_icon0152</t>
  </si>
  <si>
    <t>Rock/6-1</t>
  </si>
  <si>
    <t>Rock/imgNim04061</t>
  </si>
  <si>
    <t>nim0412</t>
  </si>
  <si>
    <t>Home_box_nim_volcano02 (6)</t>
  </si>
  <si>
    <t>atom_icon0162</t>
  </si>
  <si>
    <t>Rock/6-2</t>
  </si>
  <si>
    <t>Rock/imgNim04062</t>
  </si>
  <si>
    <t>nim0413</t>
  </si>
  <si>
    <t>Home_box_nim_volcano01 (7)</t>
  </si>
  <si>
    <t>atom_icon0153</t>
  </si>
  <si>
    <t>Rock/7-1</t>
  </si>
  <si>
    <t>Rock/imgNim04071</t>
  </si>
  <si>
    <t>nim0414</t>
  </si>
  <si>
    <t>Home_box_nim_volcano02 (7)</t>
  </si>
  <si>
    <t>atom_icon0163</t>
  </si>
  <si>
    <t>Rock/7-2</t>
  </si>
  <si>
    <t>Rock/imgNim04072</t>
  </si>
  <si>
    <t>nim0415</t>
  </si>
  <si>
    <t>Home_box_nim_volcano01 (8)</t>
  </si>
  <si>
    <t>atom_icon0154</t>
  </si>
  <si>
    <t>Rock/8-1</t>
  </si>
  <si>
    <t>Rock/imgNim04081</t>
  </si>
  <si>
    <t>nim0416</t>
  </si>
  <si>
    <t>Home_box_nim_volcano02 (8)</t>
  </si>
  <si>
    <t>atom_icon0164</t>
  </si>
  <si>
    <t>Rock/8-2</t>
  </si>
  <si>
    <t>Rock/imgNim04082</t>
  </si>
  <si>
    <t>nim0417</t>
  </si>
  <si>
    <t>Home_box_nim_volcano01 (9)</t>
  </si>
  <si>
    <t>atom_icon0155</t>
  </si>
  <si>
    <t>Rock/9-1</t>
  </si>
  <si>
    <t>Rock/imgNim04091</t>
  </si>
  <si>
    <t>nim0418</t>
  </si>
  <si>
    <t>Home_box_nim_volcano02 (9)</t>
  </si>
  <si>
    <t>atom_icon0165</t>
  </si>
  <si>
    <t>Rock/9-2</t>
  </si>
  <si>
    <t>Rock/imgNim04092</t>
  </si>
  <si>
    <t>nim0419</t>
  </si>
  <si>
    <t>Home_box_nim_volcano01 (10)</t>
  </si>
  <si>
    <t>atom_icon0156</t>
  </si>
  <si>
    <t>Rock/10-1</t>
  </si>
  <si>
    <t>Rock/imgNim04101</t>
  </si>
  <si>
    <t>nim0420</t>
  </si>
  <si>
    <t>Home_box_nim_volcano02 (10)</t>
  </si>
  <si>
    <t>atom_icon0166</t>
  </si>
  <si>
    <t>Rock/10-2</t>
  </si>
  <si>
    <t>Rock/imgNim04102</t>
  </si>
  <si>
    <t>序号</t>
  </si>
  <si>
    <t>类型</t>
  </si>
  <si>
    <t>名称</t>
  </si>
  <si>
    <t>分类标签</t>
  </si>
  <si>
    <t>是否新品</t>
  </si>
  <si>
    <t>是否运营物品</t>
  </si>
  <si>
    <t>生效时间</t>
  </si>
  <si>
    <t>失效时间</t>
  </si>
  <si>
    <t>解锁等级</t>
  </si>
  <si>
    <t>稀有度</t>
  </si>
  <si>
    <t>价格</t>
  </si>
  <si>
    <t>折扣</t>
  </si>
  <si>
    <t>能量值</t>
  </si>
  <si>
    <t>经验值</t>
  </si>
  <si>
    <t>是否显示</t>
  </si>
  <si>
    <t>获取方式</t>
  </si>
  <si>
    <t>默认图标</t>
  </si>
  <si>
    <t>高亮图标</t>
  </si>
  <si>
    <t>喂食动画</t>
  </si>
  <si>
    <t>Number</t>
  </si>
  <si>
    <t>Id</t>
  </si>
  <si>
    <t>Tag</t>
  </si>
  <si>
    <t>IsNew</t>
  </si>
  <si>
    <t>IsCampain</t>
  </si>
  <si>
    <t>StartTime</t>
  </si>
  <si>
    <t>EndTime</t>
  </si>
  <si>
    <t>UnlockLevel</t>
  </si>
  <si>
    <t>Rarity</t>
  </si>
  <si>
    <t>Price</t>
  </si>
  <si>
    <t>Sale</t>
  </si>
  <si>
    <t>Hp</t>
  </si>
  <si>
    <t>Exp</t>
  </si>
  <si>
    <t>IsShow</t>
  </si>
  <si>
    <t>AcquireWay</t>
  </si>
  <si>
    <t>DefaultIcon</t>
  </si>
  <si>
    <t>HighLightIcon</t>
  </si>
  <si>
    <t>ReactionAnim</t>
  </si>
  <si>
    <t>XML</t>
  </si>
  <si>
    <t>bread</t>
  </si>
  <si>
    <t>mainFood</t>
  </si>
  <si>
    <t>null</t>
  </si>
  <si>
    <t>Coin</t>
  </si>
  <si>
    <t>food_bread_small</t>
  </si>
  <si>
    <t>food_bread</t>
  </si>
  <si>
    <t>NINJI:1;SANSA:1;PURPIE:1;DONNY:1;YOYO:1;NUO:1</t>
  </si>
  <si>
    <t>milk</t>
  </si>
  <si>
    <t>drink</t>
  </si>
  <si>
    <t>food_milk_small</t>
  </si>
  <si>
    <t>food_milk</t>
  </si>
  <si>
    <t>NINJI:2;SANSA:1;PURPIE:2;DONNY:1;YOYO:1;NUO:3</t>
  </si>
  <si>
    <t>rice</t>
  </si>
  <si>
    <t>food_rice_small</t>
  </si>
  <si>
    <t>food_rice</t>
  </si>
  <si>
    <t>NINJI:1;SANSA:1;PURPIE:1;DONNY:1;YOYO:2;NUO:1</t>
  </si>
  <si>
    <t>donut</t>
  </si>
  <si>
    <t>snack</t>
  </si>
  <si>
    <t>food_donut_small</t>
  </si>
  <si>
    <t>food_donut</t>
  </si>
  <si>
    <t>NINJI:3;SANSA:3;PURPIE:1;DONNY:3;YOYO:1;NUO:1</t>
  </si>
  <si>
    <t>salad</t>
  </si>
  <si>
    <t>food_salad_small</t>
  </si>
  <si>
    <t>food_salad</t>
  </si>
  <si>
    <t>NINJI:1;SANSA:2;PURPIE:1;DONNY:1;YOYO:1;NUO:1</t>
  </si>
  <si>
    <t>chocolate</t>
  </si>
  <si>
    <t>food_chocolate_small</t>
  </si>
  <si>
    <t>food_chocolate</t>
  </si>
  <si>
    <t>NINJI:1;SANSA:1;PURPIE:2;DONNY:3;YOYO:2;NUO:3</t>
  </si>
  <si>
    <t>pork mooncake</t>
  </si>
  <si>
    <t>moomcake_small</t>
  </si>
  <si>
    <t>moomcake01</t>
  </si>
  <si>
    <t>NINJI:3;SANSA:1;PURPIE:3;DONNY:1;YOYO:1;NUO:2</t>
  </si>
  <si>
    <t>yolk mooncake</t>
  </si>
  <si>
    <t>yolk_small</t>
  </si>
  <si>
    <t>yolkmcake</t>
  </si>
  <si>
    <t>NINJI:1;SANSA:2;PURPIE:1;DONNY2;YOYO:3;NUO:1</t>
  </si>
  <si>
    <t>kernel mooncake</t>
  </si>
  <si>
    <t>taro_small</t>
  </si>
  <si>
    <t>taro001</t>
  </si>
  <si>
    <t>NINJI:2;SANSA:1;PURPIE:2;DONNY:1;YOYO:1;NUO:2</t>
  </si>
  <si>
    <t>flagjuice</t>
  </si>
  <si>
    <t>food_flagjuice_small</t>
  </si>
  <si>
    <t>food_flagjuice</t>
  </si>
  <si>
    <t>NINJI:1;SANSA:2;PURPIE:1;DONNY:1;YOYO:2;NUO:1</t>
  </si>
  <si>
    <t>bombmuffin</t>
  </si>
  <si>
    <t>food_bombmuffin_small</t>
  </si>
  <si>
    <t>food_bombmuffin</t>
  </si>
  <si>
    <t>NINJI:2;SANSA:1;PURPIE:1;DONNY:2;YOYO:1;NUO:1</t>
  </si>
  <si>
    <t>nestcake</t>
  </si>
  <si>
    <t>food_nestcake_small</t>
  </si>
  <si>
    <t>food_nestcake</t>
  </si>
  <si>
    <t>NINJI:3;SANSA:1;PURPIE:2;DONNY:1;YOYO:1;NUO:3</t>
  </si>
  <si>
    <t>rocketcookie</t>
  </si>
  <si>
    <t>food_rocketcookie_small</t>
  </si>
  <si>
    <t>food_rocketcookie</t>
  </si>
  <si>
    <t>NINJI:1;SANSA:3;PURPIE:1;DONNY:3;YOYO:1;NUO:2</t>
  </si>
  <si>
    <t>spider cake</t>
  </si>
  <si>
    <t>food_spider_cake_small</t>
  </si>
  <si>
    <t>food_spider_cake</t>
  </si>
  <si>
    <t>NINJI:2;SANSA:1;PURPIE:3;DONNY:1;YOYO:3;NUO:1</t>
  </si>
  <si>
    <t>toffee apple</t>
  </si>
  <si>
    <t>fruit</t>
  </si>
  <si>
    <t>food_toffee_apple_small</t>
  </si>
  <si>
    <t>food_toffee_apple</t>
  </si>
  <si>
    <t>NINJI:1;SANSA:2;PURPIE:2;DONNY:1;YOYO:1;NUO:1</t>
  </si>
  <si>
    <t>mummy chocolate</t>
  </si>
  <si>
    <t>food_mummy_chocolate_small</t>
  </si>
  <si>
    <t>food_mummy_chocolate</t>
  </si>
  <si>
    <t>NINJI:2;SANSA:1;PURPIE:1;DONNY:2;YOYO:2;NUO:3</t>
  </si>
  <si>
    <t>skull cookie</t>
  </si>
  <si>
    <t>food_skull_cookie_small</t>
  </si>
  <si>
    <t>food_skull_cookie</t>
  </si>
  <si>
    <t>NINJI:3;SANSA:1;PURPIE:1;DONNY:2;YOYO:3;NUO:1</t>
  </si>
  <si>
    <t>opensandwich</t>
  </si>
  <si>
    <t>food_opensandwich_small</t>
  </si>
  <si>
    <t>food_opensandwich</t>
  </si>
  <si>
    <t>fruitdanish</t>
  </si>
  <si>
    <t>food_fruitdanish_small</t>
  </si>
  <si>
    <t>food_fruitdanish</t>
  </si>
  <si>
    <t>NINJI:1;SANSA:2;PURPIE:3;DONNY:1;YOYO:1;NUO:2</t>
  </si>
  <si>
    <t>herring</t>
  </si>
  <si>
    <t>fish</t>
  </si>
  <si>
    <t>food_herring_small</t>
  </si>
  <si>
    <t>food_herring</t>
  </si>
  <si>
    <t>NINJI:2;SANSA:1;PURPIE:2;DONNY:1;YOYO:3;NUO:2</t>
  </si>
  <si>
    <t>meatball</t>
  </si>
  <si>
    <t>food_meatball_small</t>
  </si>
  <si>
    <t>food_meatball</t>
  </si>
  <si>
    <r>
      <rPr>
        <sz val="12"/>
        <color theme="1"/>
        <rFont val="等线"/>
        <family val="2"/>
        <charset val="134"/>
        <scheme val="minor"/>
      </rPr>
      <t>c</t>
    </r>
    <r>
      <rPr>
        <sz val="12"/>
        <color theme="1"/>
        <rFont val="等线"/>
        <family val="2"/>
        <charset val="134"/>
        <scheme val="minor"/>
      </rPr>
      <t>ake</t>
    </r>
  </si>
  <si>
    <t>food_cake_small</t>
  </si>
  <si>
    <t>food_cake</t>
  </si>
  <si>
    <r>
      <rPr>
        <sz val="12"/>
        <color theme="1"/>
        <rFont val="等线"/>
        <family val="2"/>
        <charset val="134"/>
        <scheme val="minor"/>
      </rPr>
      <t>c</t>
    </r>
    <r>
      <rPr>
        <sz val="12"/>
        <color theme="1"/>
        <rFont val="等线"/>
        <family val="2"/>
        <charset val="134"/>
        <scheme val="minor"/>
      </rPr>
      <t>andy</t>
    </r>
  </si>
  <si>
    <t>food_candy_small</t>
  </si>
  <si>
    <t>food_candy</t>
  </si>
  <si>
    <t>NINJI:3;SANSA:1;PURPIE:2;DONNY:1;YOYO:2;NUO:1</t>
  </si>
  <si>
    <r>
      <rPr>
        <sz val="12"/>
        <color theme="1"/>
        <rFont val="等线"/>
        <family val="2"/>
        <charset val="134"/>
        <scheme val="minor"/>
      </rPr>
      <t>c</t>
    </r>
    <r>
      <rPr>
        <sz val="12"/>
        <color theme="1"/>
        <rFont val="等线"/>
        <family val="2"/>
        <charset val="134"/>
        <scheme val="minor"/>
      </rPr>
      <t>hicken</t>
    </r>
  </si>
  <si>
    <t>food_chicken_small</t>
  </si>
  <si>
    <t>food_chicken</t>
  </si>
  <si>
    <t>NINJI:1;SANSA:3;PURPIE:1;DONNY:2;YOYO:1;NUO:1</t>
  </si>
  <si>
    <r>
      <rPr>
        <sz val="12"/>
        <color theme="1"/>
        <rFont val="等线"/>
        <family val="2"/>
        <charset val="134"/>
        <scheme val="minor"/>
      </rPr>
      <t>g</t>
    </r>
    <r>
      <rPr>
        <sz val="12"/>
        <color theme="1"/>
        <rFont val="等线"/>
        <family val="2"/>
        <charset val="134"/>
        <scheme val="minor"/>
      </rPr>
      <t>inger bread</t>
    </r>
  </si>
  <si>
    <t>food_gingerbread_small</t>
  </si>
  <si>
    <t>food_gingerbread</t>
  </si>
  <si>
    <t>NINJI:1;SANSA:1;PURPIE:2;DONNY:3;YOYO:1;NUO:2</t>
  </si>
  <si>
    <t>pudding</t>
  </si>
  <si>
    <t>food_pudding_small</t>
  </si>
  <si>
    <t>food_pudding</t>
  </si>
  <si>
    <t>NINJI:3;SANSA:2;PURPIE:1;DONNY:1;YOYO:2;NUO:3</t>
  </si>
  <si>
    <t>food_dumplings</t>
  </si>
  <si>
    <t>food_dumplings_small</t>
  </si>
  <si>
    <t>NINJI:1;SANSA:2;PURPIE:1;DONNY:3;YOYO:1;NUO:1</t>
  </si>
  <si>
    <t>food_orange</t>
  </si>
  <si>
    <t>food_orange_small</t>
  </si>
  <si>
    <t>NINJI:2;SANSA:2;PURPIE:1;DONNY:1;YOYO:3;NUO:1</t>
  </si>
  <si>
    <t>food_ricecakefish</t>
  </si>
  <si>
    <t>food_ricecakefish_small</t>
  </si>
  <si>
    <t>NINJI:1;SANSA:3;PURPIE:2;DONNY:2;YOYO:1;NUO:2</t>
  </si>
  <si>
    <t>food_sausage</t>
  </si>
  <si>
    <t>food_sausage_small</t>
  </si>
  <si>
    <t>NINJI:3;SANSA:1;PURPIE:3;DONNY:1;YOYO:2;NUO:1</t>
  </si>
  <si>
    <t>编码</t>
  </si>
  <si>
    <t>显示序号</t>
  </si>
  <si>
    <t>图标</t>
  </si>
  <si>
    <t>AssetBundle</t>
  </si>
  <si>
    <t>预制体</t>
  </si>
  <si>
    <t>部位</t>
  </si>
  <si>
    <t>购买方式</t>
  </si>
  <si>
    <t>单价</t>
  </si>
  <si>
    <t>经验</t>
  </si>
  <si>
    <t>开始时间</t>
  </si>
  <si>
    <t>结束时间</t>
  </si>
  <si>
    <t>胖紫适用</t>
  </si>
  <si>
    <t>逗泥适用</t>
  </si>
  <si>
    <t>小忍适用</t>
  </si>
  <si>
    <t>珊珊适用</t>
  </si>
  <si>
    <t>呦呦适用</t>
  </si>
  <si>
    <t>诺诺适用</t>
  </si>
  <si>
    <t>发布</t>
  </si>
  <si>
    <t>Index</t>
  </si>
  <si>
    <t>AB</t>
  </si>
  <si>
    <t>Prefab</t>
  </si>
  <si>
    <t>Region</t>
  </si>
  <si>
    <t>Purchase</t>
  </si>
  <si>
    <t>Level</t>
  </si>
  <si>
    <t>PURPIE</t>
  </si>
  <si>
    <t>DONNY</t>
  </si>
  <si>
    <t>NINJI</t>
  </si>
  <si>
    <t>SANSA</t>
  </si>
  <si>
    <t>YOYO</t>
  </si>
  <si>
    <t>NUO</t>
  </si>
  <si>
    <t>Issue</t>
  </si>
  <si>
    <t>wizard hat</t>
  </si>
  <si>
    <t>part_head_hat</t>
  </si>
  <si>
    <t>role/cap</t>
  </si>
  <si>
    <t>cap_point_prefab</t>
  </si>
  <si>
    <t>devil wing</t>
  </si>
  <si>
    <t>part_wing_bat</t>
  </si>
  <si>
    <t>role/wing</t>
  </si>
  <si>
    <t>wing_point_prefab</t>
  </si>
  <si>
    <t>ghost</t>
  </si>
  <si>
    <t>elf_up_ghost</t>
  </si>
  <si>
    <t>role/ghost</t>
  </si>
  <si>
    <t>ghost_prefab</t>
  </si>
  <si>
    <t>pumpkin</t>
  </si>
  <si>
    <t>elf_down_pumpkin</t>
  </si>
  <si>
    <t>role/pumpkin</t>
  </si>
  <si>
    <t>pumpkin_prefab</t>
  </si>
  <si>
    <t>snow cloud</t>
  </si>
  <si>
    <t>elf_up_cloud</t>
  </si>
  <si>
    <t>role/cloud_snow</t>
  </si>
  <si>
    <t>cloud_snow_prefab</t>
  </si>
  <si>
    <t>snow wing</t>
  </si>
  <si>
    <t>part_wing_snow</t>
  </si>
  <si>
    <t>role/wing_snow</t>
  </si>
  <si>
    <t>wing_snow_prefab</t>
  </si>
  <si>
    <t>cornu cervi</t>
  </si>
  <si>
    <t>part_head_antler</t>
  </si>
  <si>
    <t>role/cornu cervi</t>
  </si>
  <si>
    <t>cornu cervi_point_prefab</t>
  </si>
  <si>
    <t>snowman</t>
  </si>
  <si>
    <t>elf_down_snowman</t>
  </si>
  <si>
    <t>role/snowman</t>
  </si>
  <si>
    <t>snowman_prefab</t>
  </si>
  <si>
    <t>antler ponit</t>
  </si>
  <si>
    <t>part_head_antler02</t>
  </si>
  <si>
    <t>role/antler</t>
  </si>
  <si>
    <t>antler_ponit_prefab</t>
  </si>
  <si>
    <t>christmas hat</t>
  </si>
  <si>
    <t>part_head_merryhat</t>
  </si>
  <si>
    <t>role/christmas hat</t>
  </si>
  <si>
    <t>christmas hat_point_prefab</t>
  </si>
  <si>
    <t>christmas point</t>
  </si>
  <si>
    <t>suit_pur_merry</t>
  </si>
  <si>
    <t>role/christmas</t>
  </si>
  <si>
    <t>christmas_point_prefab</t>
  </si>
  <si>
    <t>elk</t>
  </si>
  <si>
    <t>elf_down_deer</t>
  </si>
  <si>
    <t>role/elk</t>
  </si>
  <si>
    <t>elk_A_prefab</t>
  </si>
  <si>
    <t>elk02</t>
  </si>
  <si>
    <t>elf_down_deer02</t>
  </si>
  <si>
    <t>elk_B_prefab</t>
  </si>
  <si>
    <t>Cash</t>
  </si>
  <si>
    <t>giftbox</t>
  </si>
  <si>
    <t>elf_up_gift</t>
  </si>
  <si>
    <t>role/giftbox</t>
  </si>
  <si>
    <t>giftbox_prefab</t>
  </si>
  <si>
    <t>giftbox02</t>
  </si>
  <si>
    <t>elf_up_gift02</t>
  </si>
  <si>
    <t>giftbox_A_prefab</t>
  </si>
  <si>
    <t>part_head</t>
  </si>
  <si>
    <t>part_head_hat02</t>
  </si>
  <si>
    <t>cap_pointA_prefab</t>
  </si>
  <si>
    <t>coin hat</t>
  </si>
  <si>
    <t>part_head_coinhat</t>
  </si>
  <si>
    <t>role/coin hat</t>
  </si>
  <si>
    <t>coin hat_point_prefab</t>
  </si>
  <si>
    <t>fan wing</t>
  </si>
  <si>
    <t>part_wing_fan</t>
  </si>
  <si>
    <t>role/fan wing</t>
  </si>
  <si>
    <t>fan wing_point_prefab</t>
  </si>
  <si>
    <t>mouse spring</t>
  </si>
  <si>
    <r>
      <rPr>
        <sz val="11"/>
        <rFont val="等线"/>
        <charset val="134"/>
        <scheme val="minor"/>
      </rPr>
      <t>suit_</t>
    </r>
    <r>
      <rPr>
        <sz val="11"/>
        <rFont val="等线"/>
        <charset val="134"/>
        <scheme val="minor"/>
      </rPr>
      <t>yoyo</t>
    </r>
    <r>
      <rPr>
        <sz val="11"/>
        <rFont val="等线"/>
        <charset val="134"/>
        <scheme val="minor"/>
      </rPr>
      <t>_mousespring</t>
    </r>
  </si>
  <si>
    <t>role/mouse spring</t>
  </si>
  <si>
    <t>mouse spring_prefab</t>
  </si>
  <si>
    <t>cloud02</t>
  </si>
  <si>
    <t>elf_up_cloud02</t>
  </si>
  <si>
    <t>cloud_snowA_prefab</t>
  </si>
  <si>
    <t>snowman02</t>
  </si>
  <si>
    <t>elf_down_snowman02</t>
  </si>
  <si>
    <t>snowmanB_prefab</t>
  </si>
  <si>
    <t>snowman03</t>
  </si>
  <si>
    <t>elf_down_snowman03</t>
  </si>
  <si>
    <t>snowmanA_prefab</t>
  </si>
  <si>
    <t>minions</t>
  </si>
  <si>
    <t>elf_down_minions</t>
  </si>
  <si>
    <t>elk_C_prefab</t>
  </si>
  <si>
    <t>Batman</t>
  </si>
  <si>
    <t>elf_down_Batman</t>
  </si>
  <si>
    <t>elk_D_prefab</t>
  </si>
  <si>
    <t>little mouse</t>
  </si>
  <si>
    <t>elf_down_lmouse</t>
  </si>
  <si>
    <t>role/little mouse</t>
  </si>
  <si>
    <t>little mouse_prefab</t>
  </si>
  <si>
    <t>papercut mice</t>
  </si>
  <si>
    <t>elf_down_papercut_mice</t>
  </si>
  <si>
    <t>role/papercut mice</t>
  </si>
  <si>
    <t>papercut mice_prefab</t>
  </si>
  <si>
    <t>giftcap</t>
  </si>
  <si>
    <t>part_ head_giftcap</t>
  </si>
  <si>
    <t>glasses</t>
  </si>
  <si>
    <t>part_ head_glasses</t>
  </si>
  <si>
    <t>halo</t>
  </si>
  <si>
    <t>part_ head_halo</t>
  </si>
  <si>
    <t>rose</t>
  </si>
  <si>
    <t>part_ head_rose</t>
  </si>
  <si>
    <t>bow</t>
  </si>
  <si>
    <t>part_ wing_bow</t>
  </si>
  <si>
    <t>love</t>
  </si>
  <si>
    <t>part_ wing_love</t>
  </si>
  <si>
    <t>1-1-128.mp3</t>
  </si>
  <si>
    <t>Sea</t>
  </si>
  <si>
    <t>1-2-128.mp3</t>
  </si>
  <si>
    <t>2-1-128.mp3</t>
  </si>
  <si>
    <t>2-2-128.mp3</t>
  </si>
  <si>
    <t>3-1-128.mp3</t>
  </si>
  <si>
    <t>3-2-128.mp3</t>
  </si>
  <si>
    <t>4-1-128.mp3</t>
  </si>
  <si>
    <t>4-2-128.mp3</t>
  </si>
  <si>
    <t>5-1-128.mp3</t>
  </si>
  <si>
    <t>5-2-128.mp3</t>
  </si>
  <si>
    <t>6-1-128.mp3</t>
  </si>
  <si>
    <t>6-2-128.mp3</t>
  </si>
  <si>
    <t>7-1-128.mp3</t>
  </si>
  <si>
    <t>7-2-128.mp3</t>
  </si>
  <si>
    <t>8-1-128.mp3</t>
  </si>
  <si>
    <t>8-2-128.mp3</t>
  </si>
  <si>
    <t>9-1-128.mp3</t>
  </si>
  <si>
    <t>9-2-128.mp3</t>
  </si>
  <si>
    <t>10-1-128.mp3</t>
  </si>
  <si>
    <t>10-2-128.mp3</t>
  </si>
  <si>
    <t>11-1-128.mp3</t>
  </si>
  <si>
    <t>11-2-128.mp3</t>
  </si>
  <si>
    <t>12-1-128.mp3</t>
  </si>
  <si>
    <t>12-2-128.mp3</t>
  </si>
  <si>
    <t>13-1-128.mp3</t>
  </si>
  <si>
    <t>13-2-128.mp3</t>
  </si>
  <si>
    <t>14-1-128.mp3</t>
  </si>
  <si>
    <t>14-2-128.mp3</t>
  </si>
  <si>
    <t>15-1-128.mp3</t>
  </si>
  <si>
    <t>15-2-128.mp3</t>
  </si>
  <si>
    <t>16-1-128.mp3</t>
  </si>
  <si>
    <t>16-2-128.mp3</t>
  </si>
  <si>
    <t>17-1-128.mp3</t>
  </si>
  <si>
    <t>17-2-128.mp3</t>
  </si>
  <si>
    <t>18-1-128.mp3</t>
  </si>
  <si>
    <t>18-2-128.mp3</t>
  </si>
  <si>
    <t>19-1-128.mp3</t>
  </si>
  <si>
    <t>19-2-128.mp3</t>
  </si>
  <si>
    <t>20-1-128.mp3</t>
  </si>
  <si>
    <t>20-2-128.mp3</t>
  </si>
  <si>
    <t>21-1-128.mp3</t>
  </si>
  <si>
    <t>21-2-128.mp3</t>
  </si>
  <si>
    <t>森林-1-1.mp3</t>
  </si>
  <si>
    <t>Forest</t>
  </si>
  <si>
    <t>森林-1-2.mp3</t>
  </si>
  <si>
    <t>森林-2-1.mp3</t>
  </si>
  <si>
    <t>森林-2-2.mp3</t>
  </si>
  <si>
    <t>森林-3-1.mp3</t>
  </si>
  <si>
    <t>森林-3-2.mp3</t>
  </si>
  <si>
    <t>森林-4-1.mp3</t>
  </si>
  <si>
    <t>森林-4-2.mp3</t>
  </si>
  <si>
    <t>森林-5-1.mp3</t>
  </si>
  <si>
    <t>森林-5-2.mp3</t>
  </si>
  <si>
    <t>森林-6-1.mp3</t>
  </si>
  <si>
    <t>森林-6-2.mp3</t>
  </si>
  <si>
    <t>森林-7-1.mp3</t>
  </si>
  <si>
    <t>森林-7-2.mp3</t>
  </si>
  <si>
    <t>森林-8-1.mp3</t>
  </si>
  <si>
    <t>森林-8-2.mp3</t>
  </si>
  <si>
    <t>森林-9-1.mp3</t>
  </si>
  <si>
    <t>森林-9-2.mp3</t>
  </si>
  <si>
    <t>森林-10-1.mp3</t>
  </si>
  <si>
    <t>森林-10-2.mp3</t>
  </si>
  <si>
    <t>森林-11-1.mp3</t>
  </si>
  <si>
    <t>森林-11-2.mp3</t>
  </si>
  <si>
    <t>森林-12-1.mp3</t>
  </si>
  <si>
    <t>森林-12-2.mp3</t>
  </si>
  <si>
    <t>森林-13-1.mp3</t>
  </si>
  <si>
    <t>森林-13-2.mp3</t>
  </si>
  <si>
    <t>森林-14-1.mp3</t>
  </si>
  <si>
    <t>森林-14-2.mp3</t>
  </si>
  <si>
    <t>森林-15-1.mp3</t>
  </si>
  <si>
    <t>森林-15-2.mp3</t>
  </si>
  <si>
    <t>森林-16-1.mp3</t>
  </si>
  <si>
    <t>森林-16-2.mp3</t>
  </si>
  <si>
    <t>森林-17-1.mp3</t>
  </si>
  <si>
    <t>森林-17-2.mp3</t>
  </si>
  <si>
    <t>森林-18-1.mp3</t>
  </si>
  <si>
    <t>森林-18-2.mp3</t>
  </si>
  <si>
    <t>森林-19-1.mp3</t>
  </si>
  <si>
    <t>森林-19-2.mp3</t>
  </si>
  <si>
    <t>森林-20-1.mp3</t>
  </si>
  <si>
    <t>森林-20-2.mp3</t>
  </si>
  <si>
    <t>森林-21-1.mp3</t>
  </si>
  <si>
    <t>森林-21-2.mp3</t>
  </si>
  <si>
    <t>1-1滚沙小怪.mp3</t>
  </si>
  <si>
    <t>Desert</t>
  </si>
  <si>
    <t>1-2滚沙小怪.mp3</t>
  </si>
  <si>
    <t>2-1沙洞怪.mp3</t>
  </si>
  <si>
    <t>2-2沙洞怪.mp3</t>
  </si>
  <si>
    <t>3-1复活草.mp3</t>
  </si>
  <si>
    <t>3-2复活草.mp3</t>
  </si>
  <si>
    <t>4-1骆驼爬爬与彩蛋蜂.mp3</t>
  </si>
  <si>
    <t>4-2骆驼爬爬与彩蛋蜂.mp3</t>
  </si>
  <si>
    <t>5-1风暴猪.mp3</t>
  </si>
  <si>
    <t>5-2风暴猪.mp3</t>
  </si>
  <si>
    <t>6-1变脸小鸟.mp3</t>
  </si>
  <si>
    <t>6-2变脸小鸟.mp3</t>
  </si>
  <si>
    <t>7-1沙精骨头.mp3</t>
  </si>
  <si>
    <t>7-2沙精骨头.mp3</t>
  </si>
  <si>
    <t>8-1碎石草.mp3</t>
  </si>
  <si>
    <t>8-2碎石草.mp3</t>
  </si>
  <si>
    <t>9-1霹雳和啪啦.mp3</t>
  </si>
  <si>
    <t>9-2霹雳和啪啦.mp3</t>
  </si>
  <si>
    <t>10-1豆豆蛇.mp3</t>
  </si>
  <si>
    <t>10-2豆豆蛇.mp3</t>
  </si>
  <si>
    <t>11-1旋风兄弟.mp3</t>
  </si>
  <si>
    <t>11-2旋风兄弟.mp3</t>
  </si>
  <si>
    <t>12-1小甜甜.mp3</t>
  </si>
  <si>
    <t>12-2小甜甜.mp3</t>
  </si>
  <si>
    <t>13-1火焰团团.mp3</t>
  </si>
  <si>
    <t>13-2火焰团团.mp3</t>
  </si>
  <si>
    <t>14-1羞羞果.mp3</t>
  </si>
  <si>
    <t>14-2羞羞果.mp3</t>
  </si>
  <si>
    <t>15-1叮叮当叮叮咚.mp3</t>
  </si>
  <si>
    <t>15-2叮叮当叮叮咚.mp3</t>
  </si>
  <si>
    <t>16-1锥锥怪.mp3</t>
  </si>
  <si>
    <t>16-2锥锥怪.mp3</t>
  </si>
  <si>
    <t>17-1帽帽花.mp3</t>
  </si>
  <si>
    <t>17-2帽帽花.mp3</t>
  </si>
  <si>
    <t>18-1层层魔法师.mp3</t>
  </si>
  <si>
    <t>18-2层层魔法师.mp3</t>
  </si>
  <si>
    <t>19-1魔毯飘飘.mp3</t>
  </si>
  <si>
    <t>19-2魔毯飘飘.mp3</t>
  </si>
  <si>
    <t>20-1蛋糕大厨和贪吃鱼.mp3</t>
  </si>
  <si>
    <t>20-2蛋糕大厨和贪吃鱼.mp3</t>
  </si>
  <si>
    <t>21-1小太阳与小月亮.mp3</t>
  </si>
  <si>
    <t>21-2小太阳与小月亮.mp3</t>
  </si>
  <si>
    <t>imgNim01011</t>
  </si>
  <si>
    <t>Ocean</t>
  </si>
  <si>
    <t>imgNim01012</t>
  </si>
  <si>
    <t>imgNim01021</t>
  </si>
  <si>
    <t>imgNim01022</t>
  </si>
  <si>
    <t>imgNim01031</t>
  </si>
  <si>
    <t>imgNim01032</t>
  </si>
  <si>
    <t>imgNim01041</t>
  </si>
  <si>
    <t>imgNim01042</t>
  </si>
  <si>
    <t>imgNim01051</t>
  </si>
  <si>
    <t>imgNim01052</t>
  </si>
  <si>
    <t>imgNim01061</t>
  </si>
  <si>
    <t>imgNim01062</t>
  </si>
  <si>
    <t>imgNim01071</t>
  </si>
  <si>
    <t>imgNim01072</t>
  </si>
  <si>
    <t>imgNim01081</t>
  </si>
  <si>
    <t>imgNim01082</t>
  </si>
  <si>
    <t>imgNim01091</t>
  </si>
  <si>
    <t>imgNim01092</t>
  </si>
  <si>
    <t>imgNim01101</t>
  </si>
  <si>
    <t>imgNim01102</t>
  </si>
  <si>
    <t>imgNim01111</t>
  </si>
  <si>
    <t>imgNim01112</t>
  </si>
  <si>
    <t>imgNim01121</t>
  </si>
  <si>
    <t>imgNim01122</t>
  </si>
  <si>
    <t>imgNim01131</t>
  </si>
  <si>
    <t>imgNim01132</t>
  </si>
  <si>
    <t>imgNim01141</t>
  </si>
  <si>
    <t>imgNim01142</t>
  </si>
  <si>
    <t>imgNim01151</t>
  </si>
  <si>
    <t>imgNim01152</t>
  </si>
  <si>
    <t>imgNim01161</t>
  </si>
  <si>
    <t>imgNim01162</t>
  </si>
  <si>
    <t>imgNim01171</t>
  </si>
  <si>
    <t>imgNim01172</t>
  </si>
  <si>
    <t>imgNim01181</t>
  </si>
  <si>
    <t>imgNim01182</t>
  </si>
  <si>
    <t>imgNim01191</t>
  </si>
  <si>
    <t>imgNim01192</t>
  </si>
  <si>
    <t>imgNim01201</t>
  </si>
  <si>
    <t>imgNim01202</t>
  </si>
  <si>
    <t>imgNim01211</t>
  </si>
  <si>
    <t>imgNim01212</t>
  </si>
  <si>
    <t>imgNim02011</t>
  </si>
  <si>
    <t>imgNim02012</t>
  </si>
  <si>
    <t>imgNim02021</t>
  </si>
  <si>
    <t>imgNim02022</t>
  </si>
  <si>
    <t>imgNim02031</t>
  </si>
  <si>
    <t>imgNim02032</t>
  </si>
  <si>
    <t>imgNim02041</t>
  </si>
  <si>
    <t>imgNim02042</t>
  </si>
  <si>
    <t>imgNim02051</t>
  </si>
  <si>
    <t>imgNim02052</t>
  </si>
  <si>
    <t>imgNim02061</t>
  </si>
  <si>
    <t>imgNim02062</t>
  </si>
  <si>
    <t>imgNim02071</t>
  </si>
  <si>
    <t>imgNim02072</t>
  </si>
  <si>
    <t>imgNim02081</t>
  </si>
  <si>
    <t>imgNim02082</t>
  </si>
  <si>
    <t>imgNim02091</t>
  </si>
  <si>
    <t>imgNim02092</t>
  </si>
  <si>
    <t>imgNim02101</t>
  </si>
  <si>
    <t>imgNim02102</t>
  </si>
  <si>
    <t>imgNim02111</t>
  </si>
  <si>
    <t>imgNim02112</t>
  </si>
  <si>
    <t>imgNim02121</t>
  </si>
  <si>
    <t>imgNim02122</t>
  </si>
  <si>
    <t>imgNim02131</t>
  </si>
  <si>
    <t>imgNim02132</t>
  </si>
  <si>
    <t>imgNim02141</t>
  </si>
  <si>
    <t>imgNim02142</t>
  </si>
  <si>
    <t>imgNim02151</t>
  </si>
  <si>
    <t>imgNim02152</t>
  </si>
  <si>
    <t>imgNim02161</t>
  </si>
  <si>
    <t>imgNim02162</t>
  </si>
  <si>
    <t>imgNim02171</t>
  </si>
  <si>
    <t>imgNim02172</t>
  </si>
  <si>
    <t>imgNim02181</t>
  </si>
  <si>
    <t>imgNim02182</t>
  </si>
  <si>
    <t>imgNim02191</t>
  </si>
  <si>
    <t>imgNim02192</t>
  </si>
  <si>
    <t>imgNim02201</t>
  </si>
  <si>
    <t>imgNim02202</t>
  </si>
  <si>
    <t>imgNim02211</t>
  </si>
  <si>
    <t>imgNim02212</t>
  </si>
  <si>
    <t>imgNim03011</t>
  </si>
  <si>
    <t>imgNim03012</t>
  </si>
  <si>
    <t>imgNim03021</t>
  </si>
  <si>
    <t>imgNim03022</t>
  </si>
  <si>
    <t>imgNim03031</t>
  </si>
  <si>
    <t>imgNim03032</t>
  </si>
  <si>
    <t>imgNim03041</t>
  </si>
  <si>
    <t>imgNim03042</t>
  </si>
  <si>
    <t>imgNim03051</t>
  </si>
  <si>
    <t>imgNim03052</t>
  </si>
  <si>
    <t>imgNim03061</t>
  </si>
  <si>
    <t>imgNim03062</t>
  </si>
  <si>
    <t>imgNim03071</t>
  </si>
  <si>
    <t>imgNim03072</t>
  </si>
  <si>
    <t>imgNim03081</t>
  </si>
  <si>
    <t>imgNim03082</t>
  </si>
  <si>
    <t>imgNim03091</t>
  </si>
  <si>
    <t>imgNim03092</t>
  </si>
  <si>
    <t>imgNim03101</t>
  </si>
  <si>
    <t>imgNim03102</t>
  </si>
  <si>
    <t>imgNim03111</t>
  </si>
  <si>
    <t>imgNim03112</t>
  </si>
  <si>
    <t>imgNim03121</t>
  </si>
  <si>
    <t>imgNim03122</t>
  </si>
  <si>
    <t>imgNim03131</t>
  </si>
  <si>
    <t>imgNim03132</t>
  </si>
  <si>
    <t>imgNim03141</t>
  </si>
  <si>
    <t>imgNim03142</t>
  </si>
  <si>
    <t>imgNim03151</t>
  </si>
  <si>
    <t>imgNim03152</t>
  </si>
  <si>
    <t>imgNim03161</t>
  </si>
  <si>
    <t>imgNim03162</t>
  </si>
  <si>
    <t>imgNim03171</t>
  </si>
  <si>
    <t>imgNim03172</t>
  </si>
  <si>
    <t>imgNim03181</t>
  </si>
  <si>
    <t>imgNim03182</t>
  </si>
  <si>
    <t>imgNim03191</t>
  </si>
  <si>
    <t>imgNim03192</t>
  </si>
  <si>
    <t>imgNim03201</t>
  </si>
  <si>
    <t>imgNim03202</t>
  </si>
  <si>
    <t>imgNim03211</t>
  </si>
  <si>
    <t>imgNim03212</t>
  </si>
  <si>
    <t>nim_01_01_SkeletonData.asset</t>
  </si>
  <si>
    <t>nim_01_02_SkeletonData.asset</t>
  </si>
  <si>
    <t>nim_01_03_SkeletonData.asset</t>
  </si>
  <si>
    <t>nim_01_04_SkeletonData.asset</t>
  </si>
  <si>
    <t>nim_01_05_SkeletonData.asset</t>
  </si>
  <si>
    <t>nim_01_06_SkeletonData.asset</t>
  </si>
  <si>
    <t>nim_01_07_SkeletonData.asset</t>
  </si>
  <si>
    <t>nim_01_08_SkeletonData.asset</t>
  </si>
  <si>
    <t>nim_01_09_SkeletonData.asset</t>
  </si>
  <si>
    <t>nim_01_10_SkeletonData.asset</t>
  </si>
  <si>
    <t>nim_01_11_SkeletonData.asset</t>
  </si>
  <si>
    <t>nim_01_12_SkeletonData.asset</t>
  </si>
  <si>
    <t>nim_01_13_SkeletonData.asset</t>
  </si>
  <si>
    <t>nim_01_14_SkeletonData.asset</t>
  </si>
  <si>
    <t>nim_01_15_SkeletonData.asset</t>
  </si>
  <si>
    <t>nim_01_16_SkeletonData.asset</t>
  </si>
  <si>
    <t>Home_Nim_oceam brim17_SkeletonData.asset</t>
  </si>
  <si>
    <t>nim_01_18_SkeletonData.asset</t>
  </si>
  <si>
    <t>nim_01_19_SkeletonData.asset</t>
  </si>
  <si>
    <t>nim_01_20_SkeletonData.asset</t>
  </si>
  <si>
    <t>nim_01_21_SkeletonData.asset</t>
  </si>
  <si>
    <t>nim_02_01_SkeletonData.asset</t>
  </si>
  <si>
    <t>nim_02_02_SkeletonData.asset</t>
  </si>
  <si>
    <t>nim_02_03_SkeletonData.asset</t>
  </si>
  <si>
    <t>nim_02_04_SkeletonData.asset</t>
  </si>
  <si>
    <t>nim_02_05_SkeletonData.asset</t>
  </si>
  <si>
    <t>nim_02_06_SkeletonData.asset</t>
  </si>
  <si>
    <t>nim_02_07_SkeletonData.asset</t>
  </si>
  <si>
    <t>nim_02_08_SkeletonData.asset</t>
  </si>
  <si>
    <t>nim_02_09_SkeletonData.asset</t>
  </si>
  <si>
    <t>nim_02_10_SkeletonData.asset</t>
  </si>
  <si>
    <t>nim_02_11_SkeletonData.asset</t>
  </si>
  <si>
    <t>nim_02_12_SkeletonData.asset</t>
  </si>
  <si>
    <t>nim_02_13_SkeletonData.asset</t>
  </si>
  <si>
    <t>nim_02_14_SkeletonData.asset</t>
  </si>
  <si>
    <t>nim_02_15_SkeletonData.asset</t>
  </si>
  <si>
    <t>nim_02_16_SkeletonData.asset</t>
  </si>
  <si>
    <t>nim_02_17_SkeletonData.asset</t>
  </si>
  <si>
    <t>nim_02_18_SkeletonData.asset</t>
  </si>
  <si>
    <t>nim_02_19_SkeletonData.asset</t>
  </si>
  <si>
    <t>nim_02_20_SkeletonData.asset</t>
  </si>
  <si>
    <t>nim_02_21_SkeletonData.asset</t>
  </si>
  <si>
    <t>nim_03_01_SkeletonData.asset</t>
  </si>
  <si>
    <t>nim_03_02_SkeletonData.asset</t>
  </si>
  <si>
    <t>nim_03_03_SkeletonData.asset</t>
  </si>
  <si>
    <t>nim_03_04_SkeletonData.asset</t>
  </si>
  <si>
    <t>nim_03_05_SkeletonData.asset</t>
  </si>
  <si>
    <t>nim_03_06_SkeletonData.asset</t>
  </si>
  <si>
    <t>nim_03_07_SkeletonData.asset</t>
  </si>
  <si>
    <t>nim_03_08_SkeletonData.asset</t>
  </si>
  <si>
    <t>nim_03_09_SkeletonData.asset</t>
  </si>
  <si>
    <t>nim_03_10_SkeletonData.asset</t>
  </si>
  <si>
    <t>nim_03_11_SkeletonData.asset</t>
  </si>
  <si>
    <t>nim_03_12_SkeletonData.asset</t>
  </si>
  <si>
    <t>nim_03_13_SkeletonData.asset</t>
  </si>
  <si>
    <t>nim_03_14_SkeletonData.asset</t>
  </si>
  <si>
    <t>nim_03_15_SkeletonData.asset</t>
  </si>
  <si>
    <t>nim_03_16_SkeletonData.asset</t>
  </si>
  <si>
    <t>nim_03_17_SkeletonData.asset</t>
  </si>
  <si>
    <t>nim_03_18_SkeletonData.asset</t>
  </si>
  <si>
    <t>Home_Nim_desert daze19_SkeletonData.asset</t>
  </si>
  <si>
    <t>nim_03_20_SkeletonData.asset</t>
  </si>
  <si>
    <t>nim_03_21_SkeletonData.asset</t>
  </si>
  <si>
    <t>数据提取</t>
  </si>
  <si>
    <t>数据复制</t>
  </si>
  <si>
    <t>饥饿值</t>
  </si>
  <si>
    <t>升级奖励</t>
  </si>
  <si>
    <t>每口奖励</t>
  </si>
  <si>
    <t>每日目标30%奖励</t>
  </si>
  <si>
    <t>每日目标60%奖励</t>
  </si>
  <si>
    <t>每日目标100%奖励</t>
  </si>
  <si>
    <t>格式化</t>
  </si>
  <si>
    <t>原始xml数据</t>
  </si>
  <si>
    <t>level</t>
  </si>
  <si>
    <t>exp</t>
  </si>
  <si>
    <t>hunger</t>
  </si>
  <si>
    <t>coinDL</t>
  </si>
  <si>
    <t>coinUL</t>
  </si>
  <si>
    <t>expN</t>
  </si>
  <si>
    <t>expG</t>
  </si>
  <si>
    <t>rate30</t>
  </si>
  <si>
    <t>rateMore</t>
  </si>
  <si>
    <t>coin</t>
  </si>
  <si>
    <t>award</t>
  </si>
  <si>
    <t>expDL</t>
  </si>
  <si>
    <t>expUL</t>
  </si>
  <si>
    <t>&lt;LevelUp level="1" exp="45"/&gt;</t>
  </si>
  <si>
    <t>&lt;LevelUp level="2" exp="70"/&gt;</t>
  </si>
  <si>
    <t>&lt;LevelUp level="3" exp="105"/&gt;</t>
  </si>
  <si>
    <t>&lt;LevelUp level="4" exp="140"/&gt;</t>
  </si>
  <si>
    <t>&lt;LevelUp level="5" exp="160"/&gt;</t>
  </si>
  <si>
    <t>&lt;LevelUp level="6" exp="175"/&gt;</t>
  </si>
  <si>
    <t>&lt;LevelUp level="7" exp="180"/&gt;</t>
  </si>
  <si>
    <t>&lt;LevelUp level="8" exp="220"/&gt;</t>
  </si>
  <si>
    <t>&lt;LevelUp level="9" exp="400"/&gt;</t>
  </si>
  <si>
    <t>&lt;LevelUp level="10" exp="485"/&gt;</t>
  </si>
  <si>
    <t>&lt;LevelUp level="11" exp="560"/&gt;</t>
  </si>
  <si>
    <t>&lt;LevelUp level="12" exp="720"/&gt;</t>
  </si>
  <si>
    <t>&lt;LevelUp level="13" exp="820"/&gt;</t>
  </si>
  <si>
    <t>&lt;LevelUp level="14" exp="920"/&gt;</t>
  </si>
  <si>
    <t>&lt;LevelUp level="15" exp="1135"/&gt;</t>
  </si>
  <si>
    <t>&lt;LevelUp level="16" exp="1250"/&gt;</t>
  </si>
  <si>
    <t>&lt;LevelUp level="17" exp="1380"/&gt;</t>
  </si>
  <si>
    <t>&lt;LevelUp level="18" exp="1660"/&gt;</t>
  </si>
  <si>
    <t>&lt;LevelUp level="19" exp="1810"/&gt;</t>
  </si>
  <si>
    <t>&lt;LevelUp level="20" exp="1970"/&gt;</t>
  </si>
  <si>
    <t>&lt;LevelUp level="21" exp="2320"/&gt;</t>
  </si>
  <si>
    <t>&lt;LevelUp level="22" exp="2500"/&gt;</t>
  </si>
  <si>
    <t>&lt;LevelUp level="23" exp="2700"/&gt;</t>
  </si>
  <si>
    <t>&lt;LevelUp level="24" exp="3110"/&gt;</t>
  </si>
  <si>
    <t>&lt;LevelUp level="25" exp="3330"/&gt;</t>
  </si>
  <si>
    <t>&lt;LevelUp level="26" exp="3565"/&gt;</t>
  </si>
  <si>
    <t>&lt;LevelUp level="27" exp="4060"/&gt;</t>
  </si>
  <si>
    <t>&lt;LevelUp level="28" exp="4320"/&gt;</t>
  </si>
  <si>
    <t>&lt;LevelUp level="29" exp="4590"/&gt;</t>
  </si>
  <si>
    <t>&lt;LevelUp level="30" exp="5165"/&gt;</t>
  </si>
  <si>
    <t>&lt;LevelUp level="31" exp="5465"/&gt;</t>
  </si>
  <si>
    <t>&lt;LevelUp level="32" exp="5770"/&gt;</t>
  </si>
  <si>
    <t>&lt;LevelUp level="33" exp="6435"/&gt;</t>
  </si>
  <si>
    <t>&lt;LevelUp level="34" exp="6775"/&gt;</t>
  </si>
  <si>
    <t>&lt;LevelUp level="35" exp="7120"/&gt;</t>
  </si>
  <si>
    <t>&lt;LevelUp level="36" exp="7875"/&gt;</t>
  </si>
  <si>
    <t>&lt;LevelUp level="37" exp="8255"/&gt;</t>
  </si>
  <si>
    <t>&lt;LevelUp level="38" exp="8650"/&gt;</t>
  </si>
  <si>
    <t>&lt;LevelUp level="39" exp="9495"/&gt;</t>
  </si>
  <si>
    <t>&lt;LevelUp level="40" exp="9920"/&gt;</t>
  </si>
  <si>
    <t>&lt;LevelUp level="41" exp="10360"/&gt;</t>
  </si>
  <si>
    <t>&lt;LevelUp level="42" exp="11300"/&gt;</t>
  </si>
  <si>
    <t>&lt;LevelUp level="43" exp="11775"/&gt;</t>
  </si>
  <si>
    <t>&lt;LevelUp level="44" exp="12260"/&gt;</t>
  </si>
  <si>
    <t>&lt;LevelUp level="45" exp="13305"/&gt;</t>
  </si>
  <si>
    <t>&lt;LevelUp level="46" exp="13825"/&gt;</t>
  </si>
  <si>
    <t>&lt;LevelUp level="47" exp="14360"/&gt;</t>
  </si>
  <si>
    <t>&lt;LevelUp level="48" exp="15505"/&gt;</t>
  </si>
  <si>
    <t>&lt;LevelUp level="49" exp="16080"/&gt;</t>
  </si>
  <si>
    <t>&lt;LevelUp level="50" exp="16660"/&gt;</t>
  </si>
  <si>
    <t>&lt;LevelUp level="51" exp="17915"/&gt;</t>
  </si>
  <si>
    <t>&lt;LevelUp level="52" exp="18540"/&gt;</t>
  </si>
  <si>
    <t>&lt;LevelUp level="53" exp="19175"/&gt;</t>
  </si>
  <si>
    <t>&lt;LevelUp level="54" exp="20535"/&gt;</t>
  </si>
  <si>
    <t>&lt;LevelUp level="55" exp="21215"/&gt;</t>
  </si>
  <si>
    <t>&lt;LevelUp level="56" exp="21900"/&gt;</t>
  </si>
  <si>
    <t>&lt;LevelUp level="57" exp="23375"/&gt;</t>
  </si>
  <si>
    <t>&lt;LevelUp level="58" exp="24105"/&gt;</t>
  </si>
  <si>
    <t>&lt;LevelUp level="59" exp="24850"/&gt;</t>
  </si>
  <si>
    <t>&lt;LevelUp level="60" exp="26440"/&gt;</t>
  </si>
  <si>
    <t>&lt;LevelUp level="61" exp="27230"/&gt;</t>
  </si>
  <si>
    <t>&lt;LevelUp level="62" exp="28025"/&gt;</t>
  </si>
  <si>
    <t>&lt;LevelUp level="63" exp="29735"/&gt;</t>
  </si>
  <si>
    <t>&lt;LevelUp level="64" exp="30580"/&gt;</t>
  </si>
  <si>
    <t>&lt;LevelUp level="65" exp="31435"/&gt;</t>
  </si>
  <si>
    <t>&lt;LevelUp level="66" exp="33270"/&gt;</t>
  </si>
  <si>
    <t>&lt;LevelUp level="67" exp="34170"/&gt;</t>
  </si>
  <si>
    <t>&lt;LevelUp level="68" exp="35085"/&gt;</t>
  </si>
  <si>
    <t>&lt;LevelUp level="69" exp="37040"/&gt;</t>
  </si>
  <si>
    <t>&lt;LevelUp level="70" exp="38000"/&gt;</t>
  </si>
  <si>
    <t>&lt;LevelUp level="71" exp="38975"/&gt;</t>
  </si>
  <si>
    <t>&lt;LevelUp level="72" exp="41060"/&gt;</t>
  </si>
  <si>
    <t>&lt;LevelUp level="73" exp="42080"/&gt;</t>
  </si>
  <si>
    <t>&lt;LevelUp level="74" exp="43115"/&gt;</t>
  </si>
  <si>
    <t>&lt;LevelUp level="75" exp="45330"/&gt;</t>
  </si>
  <si>
    <t>&lt;LevelUp level="76" exp="46415"/&gt;</t>
  </si>
  <si>
    <t>&lt;LevelUp level="77" exp="47510"/&gt;</t>
  </si>
  <si>
    <t>&lt;LevelUp level="78" exp="49860"/&gt;</t>
  </si>
  <si>
    <t>&lt;LevelUp level="79" exp="51005"/&gt;</t>
  </si>
  <si>
    <t>&lt;LevelUp level="80" exp="52165"/&gt;</t>
  </si>
  <si>
    <t>&lt;LevelUp level="81" exp="54650"/&gt;</t>
  </si>
  <si>
    <t>&lt;LevelUp level="82" exp="55860"/&gt;</t>
  </si>
  <si>
    <t>&lt;LevelUp level="83" exp="57085"/&gt;</t>
  </si>
  <si>
    <t>&lt;LevelUp level="84" exp="59705"/&gt;</t>
  </si>
  <si>
    <t>&lt;LevelUp level="85" exp="60985"/&gt;</t>
  </si>
  <si>
    <t>&lt;LevelUp level="86" exp="62275"/&gt;</t>
  </si>
  <si>
    <t>&lt;LevelUp level="87" exp="65035"/&gt;</t>
  </si>
  <si>
    <t>&lt;LevelUp level="88" exp="66380"/&gt;</t>
  </si>
  <si>
    <t>&lt;LevelUp level="89" exp="67735"/&gt;</t>
  </si>
  <si>
    <t>&lt;LevelUp level="90" exp="70640"/&gt;</t>
  </si>
  <si>
    <t>&lt;LevelUp level="91" exp="72050"/&gt;</t>
  </si>
  <si>
    <t>&lt;LevelUp level="92" exp="73475"/&gt;</t>
  </si>
  <si>
    <t>&lt;LevelUp level="93" exp="76525"/&gt;</t>
  </si>
  <si>
    <t>&lt;LevelUp level="94" exp="78005"/&gt;</t>
  </si>
  <si>
    <t>&lt;LevelUp level="95" exp="79500"/&gt;</t>
  </si>
  <si>
    <t>&lt;LevelUp level="96" exp="82695"/&gt;</t>
  </si>
  <si>
    <t>&lt;LevelUp level="97" exp="84245"/&gt;</t>
  </si>
  <si>
    <t>&lt;LevelUp level="98" exp="85810"/&gt;</t>
  </si>
  <si>
    <t>&lt;LevelUp level="99" exp="89160"/&gt;</t>
  </si>
  <si>
    <t>&lt;LevelUp level="100" exp="9078000"/&gt;</t>
  </si>
  <si>
    <t>Background</t>
  </si>
  <si>
    <t>Model</t>
  </si>
  <si>
    <t>NimIcon</t>
  </si>
  <si>
    <t>QuestId</t>
  </si>
  <si>
    <t>dailyGoalPercent</t>
  </si>
  <si>
    <t>AwardCoin</t>
  </si>
  <si>
    <t>BGM</t>
  </si>
  <si>
    <t>Sound</t>
  </si>
  <si>
    <t>WaterDrop</t>
  </si>
  <si>
    <t>WaterDropAudio</t>
  </si>
  <si>
    <t>Box1 ID</t>
  </si>
  <si>
    <t>Box1 Height</t>
  </si>
  <si>
    <t>Box2 ID</t>
  </si>
  <si>
    <t>Box2 Height</t>
  </si>
  <si>
    <t>&lt;Mission Id="20000" Name="MissionName13021" Background="home_good night" Model="13021" NimIcon="iconNim03212" QuestId="20063" dailyGoalPercent="1" AwardCoin="0"&gt;</t>
  </si>
  <si>
    <t>&lt;Mission Id="11001" Name="MissionName11001" Background="Home_Backgrond_ocean brim (1)" Model="11001" NimIcon="iconNim01012" QuestId="20001" dailyGoalPercent="0.33" AwardCoin="32"&gt;</t>
  </si>
  <si>
    <t>&lt;Mission Id="11002" Name="MissionName11002" Background="Home_Backgrond_ocean brim (2)" Model="11002" NimIcon="iconNim01022" QuestId="20002" dailyGoalPercent="0.33" AwardCoin="34"&gt;</t>
  </si>
  <si>
    <t>&lt;Mission Id="11003" Name="MissionName11003" Background="Home_Backgrond_ocean brim (3)" Model="11003" NimIcon="iconNim01032" QuestId="20003" dailyGoalPercent="0.34" AwardCoin="36"&gt;</t>
  </si>
  <si>
    <t>&lt;Mission Id="11004" Name="MissionName11004" Background="Home_Backgrond_ocean brim (4)" Model="11004" NimIcon="iconNim01042" QuestId="20004" dailyGoalPercent="0.33" AwardCoin="38"&gt;</t>
  </si>
  <si>
    <t>&lt;Mission Id="11005" Name="MissionName11005" Background="Home_Backgrond_ocean brim (5)" Model="11005" NimIcon="iconNim01052" QuestId="20005" dailyGoalPercent="0.33" AwardCoin="40"&gt;</t>
  </si>
  <si>
    <t>&lt;Mission Id="11006" Name="MissionName11006" Background="Home_Backgrond_ocean brim (6)" Model="11006" NimIcon="iconNim01062" QuestId="20006" dailyGoalPercent="0.34" AwardCoin="42"&gt;</t>
  </si>
  <si>
    <t>&lt;Mission Id="11007" Name="MissionName11007" Background="Home_Backgrond_ocean brim (7)" Model="11007" NimIcon="iconNim01072" QuestId="20007" dailyGoalPercent="0.33" AwardCoin="44"&gt;</t>
  </si>
  <si>
    <t>&lt;Mission Id="11008" Name="MissionName11008" Background="Home_Backgrond_ocean brim (8)" Model="11008" NimIcon="iconNim01082" QuestId="20008" dailyGoalPercent="0.33" AwardCoin="46"&gt;</t>
  </si>
  <si>
    <t>&lt;Mission Id="11009" Name="MissionName11009" Background="Home_Backgrond_ocean brim (9)" Model="11009" NimIcon="iconNim01092" QuestId="20009" dailyGoalPercent="0.34" AwardCoin="48"&gt;</t>
  </si>
  <si>
    <t>&lt;Mission Id="11010" Name="MissionName11010" Background="Home_Backgrond_ocean brim (10)" Model="11010" NimIcon="iconNim01102" QuestId="20010" dailyGoalPercent="0.35" AwardCoin="50"&gt;</t>
  </si>
  <si>
    <t>&lt;Mission Id="11011" Name="MissionName11011" Background="Home_Backgrond_ocean brim (11)" Model="11011" NimIcon="iconNim01112" QuestId="20011" dailyGoalPercent="0.38" AwardCoin="52"&gt;</t>
  </si>
  <si>
    <t>&lt;Mission Id="11012" Name="MissionName11012" Background="Home_Backgrond_ocean brim (12)" Model="11012" NimIcon="iconNim01122" QuestId="20012" dailyGoalPercent="0.42" AwardCoin="54"&gt;</t>
  </si>
  <si>
    <t>&lt;Mission Id="11013" Name="MissionName11013" Background="Home_Backgrond_ocean brim (13)" Model="11013" NimIcon="iconNim01132" QuestId="20013" dailyGoalPercent="0.44" AwardCoin="56"&gt;</t>
  </si>
  <si>
    <t>&lt;Mission Id="11014" Name="MissionName11014" Background="Home_Backgrond_ocean brim (14)" Model="11014" NimIcon="iconNim01142" QuestId="20014" dailyGoalPercent="0.46" AwardCoin="58"&gt;</t>
  </si>
  <si>
    <t>&lt;Mission Id="11015" Name="MissionName11015" Background="Home_Backgrond_ocean brim (15)" Model="11015" NimIcon="iconNim01152" QuestId="20015" dailyGoalPercent="0.48" AwardCoin="60"&gt;</t>
  </si>
  <si>
    <t>&lt;Mission Id="11016" Name="MissionName11016" Background="Home_Backgrond_ocean brim (16)" Model="11016" NimIcon="iconNim01162" QuestId="20016" dailyGoalPercent="0.5" AwardCoin="62"&gt;</t>
  </si>
  <si>
    <t>&lt;Mission Id="11017" Name="MissionName11017" Background="Home_Backgrond_ocean brim (17)" Model="11017" NimIcon="iconNim01172" QuestId="20017" dailyGoalPercent="0.5" AwardCoin="64"&gt;</t>
  </si>
  <si>
    <t>&lt;Mission Id="11018" Name="MissionName11018" Background="Home_Backgrond_ocean brim (18)" Model="11018" NimIcon="iconNim01182" QuestId="20018" dailyGoalPercent="0.5" AwardCoin="66"&gt;</t>
  </si>
  <si>
    <t>&lt;Mission Id="11019" Name="MissionName11019" Background="Home_Backgrond_ocean brim (19)" Model="11019" NimIcon="iconNim01192" QuestId="20019" dailyGoalPercent="0.5" AwardCoin="68"&gt;</t>
  </si>
  <si>
    <t>&lt;Mission Id="11020" Name="MissionName11020" Background="Home_Backgrond_ocean brim (20)" Model="11020" NimIcon="iconNim01202" QuestId="20020" dailyGoalPercent="0.5" AwardCoin="70"&gt;</t>
  </si>
  <si>
    <t>&lt;Mission Id="11021" Name="MissionName11021" Background="Home_Backgrond_ocean brim (21)" Model="11021" NimIcon="iconNim01212" QuestId="20021" dailyGoalPercent="0.5" AwardCoin="72"&gt;</t>
  </si>
  <si>
    <t>&lt;Mission Id="12001" Name="MissionName12001" Background="Home_Backgrond_wonder woods (1)" Model="12001" NimIcon="iconNim02012" QuestId="20022" dailyGoalPercent="0.5" AwardCoin="74"&gt;</t>
  </si>
  <si>
    <t>&lt;Mission Id="12002" Name="MissionName12002" Background="Home_Backgrond_wonder woods (2)" Model="12002" NimIcon="iconNim02022" QuestId="20023" dailyGoalPercent="0.5" AwardCoin="76"&gt;</t>
  </si>
  <si>
    <t>&lt;Mission Id="12003" Name="MissionName12003" Background="Home_Backgrond_wonder woods (3)" Model="12003" NimIcon="iconNim02032" QuestId="20024" dailyGoalPercent="0.5" AwardCoin="78"&gt;</t>
  </si>
  <si>
    <t>&lt;Mission Id="12004" Name="MissionName12004" Background="Home_Backgrond_wonder woods (4)" Model="12004" NimIcon="iconNim02042" QuestId="20025" dailyGoalPercent="0.5" AwardCoin="80"&gt;</t>
  </si>
  <si>
    <t>&lt;Mission Id="12005" Name="MissionName12005" Background="Home_Backgrond_wonder woods (5)" Model="12005" NimIcon="iconNim02052" QuestId="20026" dailyGoalPercent="0.55" AwardCoin="82"&gt;</t>
  </si>
  <si>
    <t>&lt;Mission Id="12006" Name="MissionName12006" Background="Home_Backgrond_wonder woods (6)" Model="12006" NimIcon="iconNim02062" QuestId="20027" dailyGoalPercent="0.57" AwardCoin="84"&gt;</t>
  </si>
  <si>
    <t>&lt;Mission Id="12007" Name="MissionName12007" Background="Home_Backgrond_wonder woods (7)" Model="12007" NimIcon="iconNim02072" QuestId="20028" dailyGoalPercent="0.6" AwardCoin="86"&gt;</t>
  </si>
  <si>
    <t>&lt;Mission Id="12008" Name="MissionName12008" Background="Home_Backgrond_wonder woods (8)" Model="12008" NimIcon="iconNim02082" QuestId="20029" dailyGoalPercent="0.65" AwardCoin="88"&gt;</t>
  </si>
  <si>
    <t>&lt;Mission Id="12009" Name="MissionName12009" Background="Home_Backgrond_wonder woods (9)" Model="12009" NimIcon="iconNim02092" QuestId="20030" dailyGoalPercent="0.7" AwardCoin="90"&gt;</t>
  </si>
  <si>
    <t>&lt;Mission Id="12010" Name="MissionName12010" Background="Home_Backgrond_wonder woods (10)" Model="12010" NimIcon="iconNim02102" QuestId="20031" dailyGoalPercent="0.75" AwardCoin="92"&gt;</t>
  </si>
  <si>
    <t>&lt;Mission Id="12011" Name="MissionName12011" Background="Home_Backgrond_wonder woods (11)" Model="12011" NimIcon="iconNim02112" QuestId="20032" dailyGoalPercent="0.8" AwardCoin="94"&gt;</t>
  </si>
  <si>
    <t>&lt;Mission Id="12012" Name="MissionName12012" Background="Home_Backgrond_wonder woods (12)" Model="12012" NimIcon="iconNim02122" QuestId="20033" dailyGoalPercent="0.8" AwardCoin="96"&gt;</t>
  </si>
  <si>
    <t>&lt;Mission Id="12013" Name="MissionName12013" Background="Home_Backgrond_wonder woods (13)" Model="12013" NimIcon="iconNim02132" QuestId="20034" dailyGoalPercent="0.8" AwardCoin="98"&gt;</t>
  </si>
  <si>
    <t>&lt;Mission Id="12014" Name="MissionName12014" Background="Home_Backgrond_wonder woods (14)" Model="12014" NimIcon="iconNim02142" QuestId="20035" dailyGoalPercent="0.8" AwardCoin="100"&gt;</t>
  </si>
  <si>
    <t>&lt;Mission Id="12015" Name="MissionName12015" Background="Home_Backgrond_wonder woods (15)" Model="12015" NimIcon="iconNim02152" QuestId="20036" dailyGoalPercent="0.8" AwardCoin="102"&gt;</t>
  </si>
  <si>
    <t>&lt;Mission Id="12016" Name="MissionName12016" Background="Home_Backgrond_wonder woods (16)" Model="12016" NimIcon="iconNim02162" QuestId="20037" dailyGoalPercent="0.85" AwardCoin="104"&gt;</t>
  </si>
  <si>
    <t>&lt;Mission Id="12017" Name="MissionName12017" Background="Home_Backgrond_wonder woods (17)" Model="12017" NimIcon="iconNim02172" QuestId="20038" dailyGoalPercent="0.9" AwardCoin="106"&gt;</t>
  </si>
  <si>
    <t>&lt;Mission Id="12018" Name="MissionName12018" Background="Home_Backgrond_wonder woods (18)" Model="12018" NimIcon="iconNim02182" QuestId="20039" dailyGoalPercent="0.95" AwardCoin="108"&gt;</t>
  </si>
  <si>
    <t>&lt;Mission Id="12019" Name="MissionName12019" Background="Home_Backgrond_wonder woods (19)" Model="12019" NimIcon="iconNim02192" QuestId="20040" dailyGoalPercent="1" AwardCoin="110"&gt;</t>
  </si>
  <si>
    <t>&lt;Mission Id="12020" Name="MissionName12020" Background="Home_Backgrond_wonder woods (20)" Model="12020" NimIcon="iconNim02202" QuestId="20041" dailyGoalPercent="1" AwardCoin="112"&gt;</t>
  </si>
  <si>
    <t>&lt;Mission Id="12021" Name="MissionName12021" Background="Home_Backgrond_wonder woods (21)" Model="12021" NimIcon="iconNim02212" QuestId="20042" dailyGoalPercent="1" AwardCoin="114"&gt;</t>
  </si>
  <si>
    <t>&lt;Mission Id="13001" Name="MissionName13001" Background="Home_Backgrond_desert daze (1)" Model="13001" NimIcon="iconNim03012" QuestId="20043" dailyGoalPercent="1" AwardCoin="116"&gt;</t>
  </si>
  <si>
    <t>&lt;Mission Id="13002" Name="MissionName13002" Background="Home_Backgrond_desert daze (2)" Model="13002" NimIcon="iconNim03022" QuestId="20044" dailyGoalPercent="1" AwardCoin="118"&gt;</t>
  </si>
  <si>
    <t>&lt;Mission Id="13003" Name="MissionName13003" Background="Home_Backgrond_desert daze (3)" Model="13003" NimIcon="iconNim03032" QuestId="20045" dailyGoalPercent="1" AwardCoin="120"&gt;</t>
  </si>
  <si>
    <t>&lt;Mission Id="13004" Name="MissionName13004" Background="Home_Backgrond_desert daze (4)" Model="13004" NimIcon="iconNim03042" QuestId="20046" dailyGoalPercent="1" AwardCoin="122"&gt;</t>
  </si>
  <si>
    <t>&lt;Mission Id="13005" Name="MissionName13005" Background="Home_Backgrond_desert daze (5)" Model="13005" NimIcon="iconNim03052" QuestId="20047" dailyGoalPercent="1" AwardCoin="124"&gt;</t>
  </si>
  <si>
    <t>&lt;Mission Id="13006" Name="MissionName13006" Background="Home_Backgrond_desert daze (6)" Model="13006" NimIcon="iconNim03062" QuestId="20048" dailyGoalPercent="1" AwardCoin="126"&gt;</t>
  </si>
  <si>
    <t>&lt;Mission Id="13007" Name="MissionName13007" Background="Home_Backgrond_desert daze (7)" Model="13007" NimIcon="iconNim03072" QuestId="20049" dailyGoalPercent="1" AwardCoin="128"&gt;</t>
  </si>
  <si>
    <t>&lt;Mission Id="13008" Name="MissionName13008" Background="Home_Backgrond_desert daze (8)" Model="13008" NimIcon="iconNim03082" QuestId="20050" dailyGoalPercent="1" AwardCoin="130"&gt;</t>
  </si>
  <si>
    <t>&lt;Mission Id="13009" Name="MissionName13009" Background="Home_Backgrond_desert daze (9)" Model="13009" NimIcon="iconNim03092" QuestId="20051" dailyGoalPercent="1" AwardCoin="132"&gt;</t>
  </si>
  <si>
    <t>&lt;Mission Id="13010" Name="MissionName13010" Background="Home_Backgrond_desert daze (10)" Model="13010" NimIcon="iconNim03102" QuestId="20052" dailyGoalPercent="1" AwardCoin="134"&gt;</t>
  </si>
  <si>
    <t>&lt;Mission Id="13011" Name="MissionName13011" Background="Home_Backgrond_desert daze (11)" Model="13011" NimIcon="iconNim03112" QuestId="20053" dailyGoalPercent="1" AwardCoin="136"&gt;</t>
  </si>
  <si>
    <t>&lt;Mission Id="13012" Name="MissionName13012" Background="Home_Backgrond_desert daze (12)" Model="13012" NimIcon="iconNim03122" QuestId="20054" dailyGoalPercent="1" AwardCoin="138"&gt;</t>
  </si>
  <si>
    <t>&lt;Mission Id="13013" Name="MissionName13013" Background="Home_Backgrond_desert daze (13)" Model="13013" NimIcon="iconNim03132" QuestId="20055" dailyGoalPercent="1" AwardCoin="140"&gt;</t>
  </si>
  <si>
    <t>&lt;Mission Id="13014" Name="MissionName13014" Background="Home_Backgrond_desert daze (14)" Model="13014" NimIcon="iconNim03142" QuestId="20056" dailyGoalPercent="1" AwardCoin="142"&gt;</t>
  </si>
  <si>
    <t>&lt;Mission Id="13015" Name="MissionName13015" Background="Home_Backgrond_desert daze (15)" Model="13015" NimIcon="iconNim03152" QuestId="20057" dailyGoalPercent="1" AwardCoin="144"&gt;</t>
  </si>
  <si>
    <t>&lt;Mission Id="13016" Name="MissionName13016" Background="Home_Backgrond_desert daze (16)" Model="13016" NimIcon="iconNim03162" QuestId="20058" dailyGoalPercent="1" AwardCoin="146"&gt;</t>
  </si>
  <si>
    <t>&lt;Mission Id="13017" Name="MissionName13017" Background="Home_Backgrond_desert daze (17)" Model="13017" NimIcon="iconNim03172" QuestId="20059" dailyGoalPercent="1" AwardCoin="148"&gt;</t>
  </si>
  <si>
    <t>&lt;Mission Id="13018" Name="MissionName13018" Background="Home_Backgrond_desert daze (18)" Model="13018" NimIcon="iconNim03182" QuestId="20060" dailyGoalPercent="1" AwardCoin="150"&gt;</t>
  </si>
  <si>
    <t>&lt;Mission Id="13019" Name="MissionName13019" Background="Home_Backgrond_desert daze (19)" Model="13019" NimIcon="iconNim03192" QuestId="20061" dailyGoalPercent="1" AwardCoin="152"&gt;</t>
  </si>
  <si>
    <t>&lt;Mission Id="13020" Name="MissionName13020" Background="Home_Backgrond_desert daze (20)" Model="13020" NimIcon="iconNim03202" QuestId="20062" dailyGoalPercent="1" AwardCoin="154"&gt;</t>
  </si>
  <si>
    <t>&lt;Mission Id="13021" Name="MissionName13021" Background="Home_Backgrond_desert daze (21)" Model="13021" NimIcon="iconNim03212" QuestId="20063" dailyGoalPercent="1" AwardCoin="156"&gt;</t>
  </si>
  <si>
    <t>&lt;Mission Id="14001" Name="MissionName14001" Background="Home_Backgrond__mystery red0001" Model="14001" NimIcon="iconNim03012" QuestId="20064" dailyGoalPercent="1" AwardCoin="116"&gt;</t>
  </si>
  <si>
    <t>&lt;Mission Id="14002" Name="MissionName14002" Background="Home_Backgrond__mystery red0002" Model="14002" NimIcon="iconNim03022" QuestId="20065" dailyGoalPercent="1" AwardCoin="118"&gt;</t>
  </si>
  <si>
    <t>&lt;Mission Id="14003" Name="MissionName14003" Background="Home_Backgrond__mystery red0003" Model="14003" NimIcon="iconNim03032" QuestId="20066" dailyGoalPercent="1" AwardCoin="120"&gt;</t>
  </si>
  <si>
    <t>&lt;Mission Id="14004" Name="MissionName14004" Background="Home_Backgrond__mystery red0004" Model="14004" NimIcon="iconNim03042" QuestId="20067" dailyGoalPercent="1" AwardCoin="122"&gt;</t>
  </si>
  <si>
    <t>&lt;Mission Id="14005" Name="MissionName14005" Background="Home_Backgrond__mystery red0005" Model="14005" NimIcon="iconNim03052" QuestId="20068" dailyGoalPercent="1" AwardCoin="124"&gt;</t>
  </si>
  <si>
    <t>&lt;Mission Id="14006" Name="MissionName14006" Background="Home_Backgrond__mystery red0006" Model="14006" NimIcon="iconNim03062" QuestId="20069" dailyGoalPercent="1" AwardCoin="126"&gt;</t>
  </si>
  <si>
    <t>&lt;Mission Id="14007" Name="MissionName14007" Background="Home_Backgrond__mystery red0007" Model="14007" NimIcon="iconNim03072" QuestId="20070" dailyGoalPercent="1" AwardCoin="128"&gt;</t>
  </si>
  <si>
    <t>&lt;Mission Id="14008" Name="MissionName14008" Background="Home_Backgrond__mystery red0008" Model="14008" NimIcon="iconNim03082" QuestId="20071" dailyGoalPercent="1" AwardCoin="130"&gt;</t>
  </si>
  <si>
    <t>&lt;Mission Id="14009" Name="MissionName14009" Background="Home_Backgrond__mystery red0009" Model="14009" NimIcon="iconNim03092" QuestId="20072" dailyGoalPercent="1" AwardCoin="132"&gt;</t>
  </si>
  <si>
    <t>&lt;Mission Id="14010" Name="MissionName14010" Background="Home_Backgrond__mystery red0010" Model="14010" NimIcon="iconNim03102" QuestId="20073" dailyGoalPercent="1" AwardCoin="134"&gt;</t>
  </si>
  <si>
    <t>Home_hallowmas__bg_01</t>
  </si>
  <si>
    <t>hallowmas_bgm</t>
  </si>
  <si>
    <t>hallowmas_effect</t>
  </si>
  <si>
    <t>07KuLou</t>
  </si>
  <si>
    <t>water_drop_down_81001</t>
  </si>
  <si>
    <t>Home_hallowmas__bg_02</t>
  </si>
  <si>
    <t>05PingGuo</t>
  </si>
  <si>
    <t>water_drop_down_81002</t>
  </si>
  <si>
    <t>Home_hallowmas__bg_03</t>
  </si>
  <si>
    <t>01NanGua</t>
  </si>
  <si>
    <t>water_drop_down_81003</t>
  </si>
  <si>
    <t>Home_hallowmas__bg_04</t>
  </si>
  <si>
    <t>03ShouGu</t>
  </si>
  <si>
    <t>water_drop_down_81004</t>
  </si>
  <si>
    <t>Home_christmas_bg_01</t>
  </si>
  <si>
    <t>xmas_bgm</t>
  </si>
  <si>
    <t>Home_christmas_bg_02</t>
  </si>
  <si>
    <t>Home_christmas_bg_03</t>
  </si>
  <si>
    <t>Home_christmas_bg_04</t>
  </si>
  <si>
    <t>Home_mouseyear_bg_01</t>
  </si>
  <si>
    <t>Home_mouseyear_bg_02</t>
  </si>
  <si>
    <t>Home_mouseyear_bg_03</t>
  </si>
  <si>
    <t>Home_mouseyear_bg_04</t>
  </si>
  <si>
    <t>Home_Backgrond_nationalday_01</t>
  </si>
  <si>
    <t>Home_Backgrond_nationalday_02</t>
  </si>
  <si>
    <t>Home_Backgrond_nationalday_03</t>
  </si>
  <si>
    <t>Home_Backgrond_nationalday_04</t>
  </si>
  <si>
    <t>Home_Backgrond_hfairy_tale_bg_01</t>
  </si>
  <si>
    <t>Home_Backgrond_hfairy_tale_bg_02</t>
  </si>
  <si>
    <t>Home_Backgrond_hfairy_tale_bg_03</t>
  </si>
  <si>
    <t>Home_Backgrond_hfairy_tale_bg_04</t>
  </si>
  <si>
    <t>ItemId</t>
  </si>
  <si>
    <t>Value</t>
  </si>
  <si>
    <t>类别</t>
  </si>
  <si>
    <t>Storage</t>
  </si>
  <si>
    <t>Des</t>
  </si>
  <si>
    <t>SoundPath</t>
  </si>
  <si>
    <t>Remote</t>
  </si>
  <si>
    <t>&lt;!--========NinJi语音========--&gt;</t>
  </si>
  <si>
    <t>&lt;Sound Type="nin_level_end_01"&gt;</t>
  </si>
  <si>
    <t>&lt;Clip SoundPath="nin_level_end_01" /&gt;</t>
  </si>
  <si>
    <t>&lt;/Sound&gt;</t>
  </si>
  <si>
    <t>&lt;Sound Type="nin_hello_01"&gt;</t>
  </si>
  <si>
    <t>&lt;Clip SoundPath="nin_hello_01" /&gt;</t>
  </si>
  <si>
    <t>&lt;Sound Type="nin_sleep_begin_01"&gt;</t>
  </si>
  <si>
    <t>&lt;Clip SoundPath="nin_nod_01_01" /&gt;</t>
  </si>
  <si>
    <t>&lt;Clip SoundPath="nin_nod_01_02" /&gt;</t>
  </si>
  <si>
    <t>&lt;Clip SoundPath="nin_nod_01_03" /&gt;</t>
  </si>
  <si>
    <t>&lt;Sound Type="nin_friend_search_01"&gt;</t>
  </si>
  <si>
    <t>&lt;Clip SoundPath="nin_friend_search_01" /&gt;</t>
  </si>
  <si>
    <t>&lt;Sound Type="nin_friend_host_01"&gt;</t>
  </si>
  <si>
    <t>&lt;Clip SoundPath="nin_friend_host_01" /&gt;</t>
  </si>
  <si>
    <t>&lt;Sound Type="nin_friend_guest_01"&gt;</t>
  </si>
  <si>
    <t>&lt;Clip SoundPath="nin_friend_guest_01" /&gt;</t>
  </si>
  <si>
    <t>&lt;Sound Type="nin_friend_guest_out_01"&gt;</t>
  </si>
  <si>
    <t>&lt;Clip SoundPath="nin_friend_guest_out_01" /&gt;</t>
  </si>
  <si>
    <t>&lt;Sound Type="nin_friend_guest_back_01"&gt;</t>
  </si>
  <si>
    <t>&lt;Clip SoundPath="nin_friend_guest_back_01" /&gt;</t>
  </si>
  <si>
    <t>&lt;Sound Type="nin_friend_fail_01"&gt;</t>
  </si>
  <si>
    <t>&lt;Clip SoundPath="nin_friend_fail_01" /&gt;</t>
  </si>
  <si>
    <t>&lt;Sound Type="nin_sleep_end_01"&gt;</t>
  </si>
  <si>
    <t>&lt;Clip SoundPath="nin_morning_01_01" /&gt;</t>
  </si>
  <si>
    <t>&lt;Clip SoundPath="nin_morning_01_02" /&gt;</t>
  </si>
  <si>
    <t>&lt;Clip SoundPath="nin_morning_01_03" /&gt;</t>
  </si>
  <si>
    <t>&lt;Clip SoundPath="nin_morning_01_04" /&gt;</t>
  </si>
  <si>
    <t>&lt;Clip SoundPath="nin_morning_01_05" /&gt;</t>
  </si>
  <si>
    <t>&lt;Clip SoundPath="nin_morning_01_06" /&gt;</t>
  </si>
  <si>
    <t>&lt;Clip SoundPath="nin_morning_01_07" /&gt;</t>
  </si>
  <si>
    <t>&lt;Clip SoundPath="nin_morning_01_08" /&gt;</t>
  </si>
  <si>
    <t>&lt;Sound Type="nin_play_up_01"&gt;</t>
  </si>
  <si>
    <t>&lt;Clip SoundPath="nin_play_up_01" /&gt;</t>
  </si>
  <si>
    <t>&lt;Clip SoundPath="nin_play_up_02" /&gt;</t>
  </si>
  <si>
    <t>&lt;Clip SoundPath="nin_play_up_03" /&gt;</t>
  </si>
  <si>
    <t>&lt;Clip SoundPath="nin_play_up_04" /&gt;</t>
  </si>
  <si>
    <t>&lt;Sound Type="nin_play_down_01"&gt;</t>
  </si>
  <si>
    <t>&lt;Clip SoundPath="nin_play_down_01" /&gt;</t>
  </si>
  <si>
    <t>&lt;Clip SoundPath="nin_play_down_02" /&gt;</t>
  </si>
  <si>
    <t>&lt;Clip SoundPath="nin_play_down_03" /&gt;</t>
  </si>
  <si>
    <t>&lt;Clip SoundPath="nin_play_down_04" /&gt;</t>
  </si>
  <si>
    <t>&lt;Sound Type="nin_play_up_down_01"&gt;</t>
  </si>
  <si>
    <t>&lt;Clip SoundPath="nin_play_up_down_01" /&gt;</t>
  </si>
  <si>
    <t>&lt;Clip SoundPath="nin_play_up_down_02" /&gt;</t>
  </si>
  <si>
    <t>&lt;Clip SoundPath="nin_play_up_down_03" /&gt;</t>
  </si>
  <si>
    <t>&lt;Clip SoundPath="nin_play_up_down_04" /&gt;</t>
  </si>
  <si>
    <t>&lt;Clip SoundPath="nin_play_up_down_05" /&gt;</t>
  </si>
  <si>
    <t>&lt;Sound Type="level_up_NINJI" Des="小忍升级"&gt;</t>
  </si>
  <si>
    <t>&lt;Clip SoundPath="level_up_nin_01" /&gt;</t>
  </si>
  <si>
    <t>&lt;Clip SoundPath="level_up_nin_02" /&gt;</t>
  </si>
  <si>
    <t>&lt;Clip SoundPath="level_up_nin_03" /&gt;</t>
  </si>
  <si>
    <t>&lt;Sound Type="nim_chest_open_NINJI" Des="小忍小生物宝箱"&gt;</t>
  </si>
  <si>
    <t>&lt;Clip SoundPath="nim_chest_open_nin_01" /&gt;</t>
  </si>
  <si>
    <t>&lt;Clip SoundPath="nim_chest_open_nin_02" /&gt;</t>
  </si>
  <si>
    <t>&lt;Clip SoundPath="nim_chest_open_nin_03" /&gt;</t>
  </si>
  <si>
    <t>&lt;Clip SoundPath="nim_chest_open_nin_04" /&gt;</t>
  </si>
  <si>
    <t>&lt;Clip SoundPath="nim_chest_open_nin_05" /&gt;</t>
  </si>
  <si>
    <t>&lt;Clip SoundPath="nim_chest_open_nin_06" /&gt;</t>
  </si>
  <si>
    <t>&lt;Sound Type="ninji_eat_act_loop" Des="NINJI吃食物的音效"&gt;</t>
  </si>
  <si>
    <t>&lt;Clip SoundPath="ninji_eat_act_loop" /&gt;</t>
  </si>
  <si>
    <t>&lt;Sound Type="NINJI_eat_act_loop_after" Des="MINJI吃完食物之后播放的随机音效"&gt;</t>
  </si>
  <si>
    <t>&lt;Clip SoundPath="ninji_eat_act_01" /&gt;</t>
  </si>
  <si>
    <t>&lt;Clip SoundPath="ninji_eat_act_02" /&gt;</t>
  </si>
  <si>
    <t>&lt;Clip SoundPath="ninji_eat_act_03" /&gt;</t>
  </si>
  <si>
    <t>&lt;Sound Type="ninji_eat_full_loop" Des="NINJI吃饱了的音效"&gt;</t>
  </si>
  <si>
    <t>&lt;Clip SoundPath="ninji_eat_full_loop" /&gt;</t>
  </si>
  <si>
    <t>&lt;Sound Type="ninji_eat_satisfaction" Des="NINJI吃满意的音效"&gt;</t>
  </si>
  <si>
    <t>&lt;Clip SoundPath="ninji_eat_satisfaction" /&gt;</t>
  </si>
  <si>
    <t>&lt;!--========Sansa语音========--&gt;</t>
  </si>
  <si>
    <t>&lt;Sound Type="san_level_end_01"&gt;</t>
  </si>
  <si>
    <t>&lt;Clip SoundPath="san_level_end_01" /&gt;</t>
  </si>
  <si>
    <t>&lt;Sound Type="san_hello_01"&gt;</t>
  </si>
  <si>
    <t>&lt;Clip SoundPath="san_hello_01" /&gt;</t>
  </si>
  <si>
    <t>&lt;Sound Type="san_sleep_begin_01"&gt;</t>
  </si>
  <si>
    <t>&lt;Clip SoundPath="san_nod_01_01" /&gt;</t>
  </si>
  <si>
    <t>&lt;Clip SoundPath="san_nod_01_02" /&gt;</t>
  </si>
  <si>
    <t>&lt;Clip SoundPath="san_nod_01_03" /&gt;</t>
  </si>
  <si>
    <t>&lt;Sound Type="san_friend_search_01"&gt;</t>
  </si>
  <si>
    <t>&lt;Clip SoundPath="san_friend_search_01" /&gt;</t>
  </si>
  <si>
    <t>&lt;Sound Type="san_friend_host_01"&gt;</t>
  </si>
  <si>
    <t>&lt;Clip SoundPath="san_friend_host_01" /&gt;</t>
  </si>
  <si>
    <t>&lt;Sound Type="san_friend_guest_01"&gt;</t>
  </si>
  <si>
    <t>&lt;Clip SoundPath="san_friend_guest_01" /&gt;</t>
  </si>
  <si>
    <t>&lt;Sound Type="san_friend_guest_out_01"&gt;</t>
  </si>
  <si>
    <t>&lt;Clip SoundPath="san_friend_guest_out_01" /&gt;</t>
  </si>
  <si>
    <t>&lt;Sound Type="san_friend_guest_back_01"&gt;</t>
  </si>
  <si>
    <t>&lt;Clip SoundPath="san_friend_guest_back_01" /&gt;</t>
  </si>
  <si>
    <t>&lt;Sound Type="san_friend_fail_01"&gt;</t>
  </si>
  <si>
    <t>&lt;Clip SoundPath="san_friend_fail_01" /&gt;</t>
  </si>
  <si>
    <t>&lt;Sound Type="san_sleep_end_01"&gt;</t>
  </si>
  <si>
    <t>&lt;Clip SoundPath="san_morning_01_01" /&gt;</t>
  </si>
  <si>
    <t>&lt;Clip SoundPath="san_morning_01_02" /&gt;</t>
  </si>
  <si>
    <t>&lt;Clip SoundPath="san_morning_01_03" /&gt;</t>
  </si>
  <si>
    <t>&lt;Clip SoundPath="san_morning_01_04" /&gt;</t>
  </si>
  <si>
    <t>&lt;Clip SoundPath="san_morning_01_05" /&gt;</t>
  </si>
  <si>
    <t>&lt;Clip SoundPath="san_morning_01_06" /&gt;</t>
  </si>
  <si>
    <t>&lt;Clip SoundPath="san_morning_01_07" /&gt;</t>
  </si>
  <si>
    <t>&lt;Clip SoundPath="san_morning_01_08" /&gt;</t>
  </si>
  <si>
    <t>&lt;Sound Type="san_play_up_01"&gt;</t>
  </si>
  <si>
    <t>&lt;Clip SoundPath="san_play_up_01" /&gt;</t>
  </si>
  <si>
    <t>&lt;Clip SoundPath="san_play_up_02" /&gt;</t>
  </si>
  <si>
    <t>&lt;Clip SoundPath="san_play_up_03" /&gt;</t>
  </si>
  <si>
    <t>&lt;Clip SoundPath="san_play_up_04" /&gt;</t>
  </si>
  <si>
    <t>&lt;Clip SoundPath="san_play_up_05" /&gt;</t>
  </si>
  <si>
    <t>&lt;Sound Type="san_play_down_01"&gt;</t>
  </si>
  <si>
    <t>&lt;Clip SoundPath="san_play_down_01" /&gt;</t>
  </si>
  <si>
    <t>&lt;Clip SoundPath="san_play_down_02" /&gt;</t>
  </si>
  <si>
    <t>&lt;Clip SoundPath="san_play_down_03" /&gt;</t>
  </si>
  <si>
    <t>&lt;Clip SoundPath="san_play_down_04" /&gt;</t>
  </si>
  <si>
    <t>&lt;Clip SoundPath="san_play_down_05" /&gt;</t>
  </si>
  <si>
    <t>&lt;Sound Type="san_play_up_down_01"&gt;</t>
  </si>
  <si>
    <t>&lt;Clip SoundPath="san_play_up_down_01_01" /&gt;</t>
  </si>
  <si>
    <t>&lt;Clip SoundPath="san_play_up_down_01_02" /&gt;</t>
  </si>
  <si>
    <t>&lt;Clip SoundPath="san_play_up_down_01_03" /&gt;</t>
  </si>
  <si>
    <t>&lt;Sound Type="level_up_SANSA" Des="姗姗升级"&gt;</t>
  </si>
  <si>
    <t>&lt;Clip SoundPath="level_up_san_01" /&gt;</t>
  </si>
  <si>
    <t>&lt;Clip SoundPath="level_up_san_02" /&gt;</t>
  </si>
  <si>
    <t>&lt;Clip SoundPath="level_up_san_03" /&gt;</t>
  </si>
  <si>
    <t>&lt;Sound Type="nim_chest_open_SANSA" Des="姗姗小生物宝箱"&gt;</t>
  </si>
  <si>
    <t>&lt;Clip SoundPath="nim_chest_open_san_01" /&gt;</t>
  </si>
  <si>
    <t>&lt;Clip SoundPath="nim_chest_open_san_02" /&gt;</t>
  </si>
  <si>
    <t>&lt;Clip SoundPath="nim_chest_open_san_03" /&gt;</t>
  </si>
  <si>
    <t>&lt;Clip SoundPath="nim_chest_open_san_04" /&gt;</t>
  </si>
  <si>
    <t>&lt;Clip SoundPath="nim_chest_open_san_05" /&gt;</t>
  </si>
  <si>
    <t>&lt;Sound Type="sansa_eat_act_loop" Des="SANSA吃食物的音效"&gt;</t>
  </si>
  <si>
    <t>&lt;Clip SoundPath="sansa_eat_act_loop" /&gt;</t>
  </si>
  <si>
    <t>&lt;Sound Type="SANSA_eat_act_loop_after" Des="SANSA吃完食物之后播放的随机音效"&gt;</t>
  </si>
  <si>
    <t>&lt;Clip SoundPath="sansa_eat_act_01" /&gt;</t>
  </si>
  <si>
    <t>&lt;Clip SoundPath="sansa_eat_act_02" /&gt;</t>
  </si>
  <si>
    <t>&lt;Clip SoundPath="sansa_eat_act_03" /&gt;</t>
  </si>
  <si>
    <t>&lt;Sound Type="sansa_eat_full_loop" Des="SANSA吃饱了的音效"&gt;</t>
  </si>
  <si>
    <t>&lt;Clip SoundPath="sansa_eat_full_loop" /&gt;</t>
  </si>
  <si>
    <t>&lt;Sound Type="sansa_eat_satisfaction" Des="SANSA吃满意的音效"&gt;</t>
  </si>
  <si>
    <t>&lt;Clip SoundPath="sansa_eat_satisfaction" /&gt;</t>
  </si>
  <si>
    <t>&lt;!--========Purpie语音========--&gt;</t>
  </si>
  <si>
    <t>&lt;Sound Type="pur_level_end_01"&gt;</t>
  </si>
  <si>
    <t>&lt;Clip SoundPath="pur_level_end_01" /&gt;</t>
  </si>
  <si>
    <t>&lt;Sound Type="pur_hello_01"&gt;</t>
  </si>
  <si>
    <t>&lt;Clip SoundPath="pur_hello_01" /&gt;</t>
  </si>
  <si>
    <t>&lt;Sound Type="pur_sleep_begin_01"&gt;</t>
  </si>
  <si>
    <t>&lt;Clip SoundPath="pur_nod_01_01" /&gt;</t>
  </si>
  <si>
    <t>&lt;Clip SoundPath="pur_nod_01_02" /&gt;</t>
  </si>
  <si>
    <t>&lt;Clip SoundPath="pur_nod_01_03" /&gt;</t>
  </si>
  <si>
    <t>&lt;Sound Type="pur_friend_search_01"&gt;</t>
  </si>
  <si>
    <t>&lt;Clip SoundPath="pur_friend_search_01" /&gt;</t>
  </si>
  <si>
    <t>&lt;Sound Type="pur_friend_host_01"&gt;</t>
  </si>
  <si>
    <t>&lt;Clip SoundPath="pur_friend_host_01" /&gt;</t>
  </si>
  <si>
    <t>&lt;Sound Type="pur_friend_guest_01"&gt;</t>
  </si>
  <si>
    <t>&lt;Clip SoundPath="pur_friend_guest_01" /&gt;</t>
  </si>
  <si>
    <t>&lt;Sound Type="pur_friend_guest_out_01"&gt;</t>
  </si>
  <si>
    <t>&lt;Clip SoundPath="pur_friend_guest_out_01" /&gt;</t>
  </si>
  <si>
    <t>&lt;Sound Type="pur_friend_guest_back_01"&gt;</t>
  </si>
  <si>
    <t>&lt;Clip SoundPath="pur_friend_guest_back_01" /&gt;</t>
  </si>
  <si>
    <t>&lt;Sound Type="pur_friend_fail_01"&gt;</t>
  </si>
  <si>
    <t>&lt;Clip SoundPath="pur_friend_fail_01" /&gt;</t>
  </si>
  <si>
    <t>&lt;Sound Type="pur_sleep_end_01"&gt;</t>
  </si>
  <si>
    <t>&lt;Clip SoundPath="pur_morning_01_01" /&gt;</t>
  </si>
  <si>
    <t>&lt;Clip SoundPath="pur_morning_01_02" /&gt;</t>
  </si>
  <si>
    <t>&lt;Clip SoundPath="pur_morning_01_03" /&gt;</t>
  </si>
  <si>
    <t>&lt;Clip SoundPath="pur_morning_01_04" /&gt;</t>
  </si>
  <si>
    <t>&lt;Clip SoundPath="pur_morning_01_05" /&gt;</t>
  </si>
  <si>
    <t>&lt;Clip SoundPath="pur_morning_01_06" /&gt;</t>
  </si>
  <si>
    <t>&lt;Clip SoundPath="pur_morning_01_07" /&gt;</t>
  </si>
  <si>
    <t>&lt;Clip SoundPath="pur_morning_01_08" /&gt;</t>
  </si>
  <si>
    <t>&lt;Sound Type="pur_play_up_01"&gt;</t>
  </si>
  <si>
    <t>&lt;Clip SoundPath="pur_play_up_01" /&gt;</t>
  </si>
  <si>
    <t>&lt;Clip SoundPath="pur_play_up_02" /&gt;</t>
  </si>
  <si>
    <t>&lt;Clip SoundPath="pur_play_up_03" /&gt;</t>
  </si>
  <si>
    <t>&lt;Clip SoundPath="pur_play_up_04" /&gt;</t>
  </si>
  <si>
    <t>&lt;Sound Type="pur_play_down_01"&gt;</t>
  </si>
  <si>
    <t>&lt;Clip SoundPath="pur_play_down_01" /&gt;</t>
  </si>
  <si>
    <t>&lt;Clip SoundPath="pur_play_down_02" /&gt;</t>
  </si>
  <si>
    <t>&lt;Clip SoundPath="pur_play_down_03" /&gt;</t>
  </si>
  <si>
    <t>&lt;Clip SoundPath="pur_play_down_04" /&gt;</t>
  </si>
  <si>
    <t>&lt;Sound Type="pur_play_up_down_01"&gt;</t>
  </si>
  <si>
    <t>&lt;Clip SoundPath="pur_play_up_down_01_01" /&gt;</t>
  </si>
  <si>
    <t>&lt;Clip SoundPath="pur_play_up_down_01_02" /&gt;</t>
  </si>
  <si>
    <t>&lt;Clip SoundPath="pur_play_up_down_01_03" /&gt;</t>
  </si>
  <si>
    <t>&lt;Sound Type="level_up_PURPIE" Des="胖紫升级"&gt;</t>
  </si>
  <si>
    <t>&lt;Clip SoundPath="level_up_pur_01" /&gt;</t>
  </si>
  <si>
    <t>&lt;Clip SoundPath="level_up_pur_02" /&gt;</t>
  </si>
  <si>
    <t>&lt;Clip SoundPath="level_up_pur_03" /&gt;</t>
  </si>
  <si>
    <t>&lt;Sound Type="nim_chest_open_PURPIE" Des="胖紫小生物宝箱"&gt;</t>
  </si>
  <si>
    <t>&lt;Clip SoundPath="nim_chest_open_pur_01" /&gt;</t>
  </si>
  <si>
    <t>&lt;Clip SoundPath="nim_chest_open_pur_02" /&gt;</t>
  </si>
  <si>
    <t>&lt;Clip SoundPath="nim_chest_open_pur_03" /&gt;</t>
  </si>
  <si>
    <t>&lt;Clip SoundPath="nim_chest_open_pur_04" /&gt;</t>
  </si>
  <si>
    <t>&lt;Clip SoundPath="nim_chest_open_pur_05" /&gt;</t>
  </si>
  <si>
    <t>&lt;Clip SoundPath="nim_chest_open_pur_06" /&gt;</t>
  </si>
  <si>
    <t>&lt;Sound Type="pur_eat_act_loop" Des="PUR吃食物的音效"&gt;</t>
  </si>
  <si>
    <t>&lt;Clip SoundPath="pur_eat_act_loop" /&gt;</t>
  </si>
  <si>
    <t>&lt;Sound Type="PURPIE_eat_act_loop_after" Des="PUR吃完食物之后播放的随机音效"&gt;</t>
  </si>
  <si>
    <t>&lt;Clip SoundPath="purpie_eat_act_01" /&gt;</t>
  </si>
  <si>
    <t>&lt;Clip SoundPath="purpie_eat_act_02" /&gt;</t>
  </si>
  <si>
    <t>&lt;Clip SoundPath="purpie_eat_act_03" /&gt;</t>
  </si>
  <si>
    <t>&lt;Sound Type="pur_eat_full_loop" Des="PUR吃饱了的音效"&gt;</t>
  </si>
  <si>
    <t>&lt;Clip SoundPath="pur_eat_full_loop" /&gt;</t>
  </si>
  <si>
    <t>&lt;Sound Type="pur_eat_satisfaction" Des="PUR吃满意的音效"&gt;</t>
  </si>
  <si>
    <t>&lt;Clip SoundPath="pur_eat_satisfaction" /&gt;</t>
  </si>
  <si>
    <t>&lt;!--========Donny语音========--&gt;</t>
  </si>
  <si>
    <t>&lt;Sound Type="dony_level_end_01"&gt;</t>
  </si>
  <si>
    <t>&lt;Clip SoundPath="dony_level_end_01" /&gt;</t>
  </si>
  <si>
    <t>&lt;Sound Type="dony_hello_01"&gt;</t>
  </si>
  <si>
    <t>&lt;Clip SoundPath="dony_hello_01" /&gt;</t>
  </si>
  <si>
    <t>&lt;Sound Type="dony_sleep_begin_01"&gt;</t>
  </si>
  <si>
    <t>&lt;Clip SoundPath="dony_nod_01_01" /&gt;</t>
  </si>
  <si>
    <t>&lt;Clip SoundPath="dony_nod_01_02" /&gt;</t>
  </si>
  <si>
    <t>&lt;Clip SoundPath="dony_nod_01_03" /&gt;</t>
  </si>
  <si>
    <t>&lt;Sound Type="dony_friend_search_01"&gt;</t>
  </si>
  <si>
    <t>&lt;Clip SoundPath="dony_friend_search_01_01" /&gt;</t>
  </si>
  <si>
    <t>&lt;Clip SoundPath="dony_friend_search_01_02" /&gt;</t>
  </si>
  <si>
    <t>&lt;Sound Type="dony_friend_host_01"&gt;</t>
  </si>
  <si>
    <t>&lt;Clip SoundPath="dony_friend_host_01" /&gt;</t>
  </si>
  <si>
    <t>&lt;Sound Type="dony_friend_guest_01"&gt;</t>
  </si>
  <si>
    <t>&lt;Clip SoundPath="dony_friend_guest_01" /&gt;</t>
  </si>
  <si>
    <t>&lt;Sound Type="dony_friend_guest_out_01"&gt;</t>
  </si>
  <si>
    <t>&lt;Clip SoundPath="dony_friend_guest_out_01" /&gt;</t>
  </si>
  <si>
    <t>&lt;Sound Type="dony_friend_guest_back_01"&gt;</t>
  </si>
  <si>
    <t>&lt;Clip SoundPath="dony_friend_guest_back_01" /&gt;</t>
  </si>
  <si>
    <t>&lt;Sound Type="dony_friend_fail_01"&gt;</t>
  </si>
  <si>
    <t>&lt;Clip SoundPath="dony_friend_fail_01" /&gt;</t>
  </si>
  <si>
    <t>&lt;Sound Type="dony_sleep_end_01"&gt;</t>
  </si>
  <si>
    <t>&lt;Clip SoundPath="dony_morning_01_01" /&gt;</t>
  </si>
  <si>
    <t>&lt;Clip SoundPath="dony_morning_01_02" /&gt;</t>
  </si>
  <si>
    <t>&lt;Clip SoundPath="dony_morning_01_03" /&gt;</t>
  </si>
  <si>
    <t>&lt;Clip SoundPath="dony_morning_01_04" /&gt;</t>
  </si>
  <si>
    <t>&lt;Clip SoundPath="dony_morning_01_05" /&gt;</t>
  </si>
  <si>
    <t>&lt;Clip SoundPath="dony_morning_01_06" /&gt;</t>
  </si>
  <si>
    <t>&lt;Clip SoundPath="dony_morning_01_07" /&gt;</t>
  </si>
  <si>
    <t>&lt;Clip SoundPath="dony_morning_01_08" /&gt;</t>
  </si>
  <si>
    <t>&lt;Sound Type="dony_play_up_01"&gt;</t>
  </si>
  <si>
    <t>&lt;Clip SoundPath="dony_play_up_01_01" /&gt;</t>
  </si>
  <si>
    <t>&lt;Clip SoundPath="dony_play_up_01_02" /&gt;</t>
  </si>
  <si>
    <t>&lt;Clip SoundPath="dony_play_up_01_03" /&gt;</t>
  </si>
  <si>
    <t>&lt;Sound Type="dony_play_down_01"&gt;</t>
  </si>
  <si>
    <t>&lt;Clip SoundPath="dony_play_down_01_01" /&gt;</t>
  </si>
  <si>
    <t>&lt;Clip SoundPath="dony_play_down_01_02" /&gt;</t>
  </si>
  <si>
    <t>&lt;Sound Type="dony_play_up_down_01"&gt;</t>
  </si>
  <si>
    <t>&lt;Clip SoundPath="dony_play_up_down_01_01" /&gt;</t>
  </si>
  <si>
    <t>&lt;Clip SoundPath="dony_play_up_down_01_02" /&gt;</t>
  </si>
  <si>
    <t>&lt;Clip SoundPath="dony_play_up_down_01_03" /&gt;</t>
  </si>
  <si>
    <t>&lt;Sound Type="level_up_DONNY" Des="逗泥升级"&gt;</t>
  </si>
  <si>
    <t>&lt;Clip SoundPath="level_up_dony_01" /&gt;</t>
  </si>
  <si>
    <t>&lt;Clip SoundPath="level_up_dony_02" /&gt;</t>
  </si>
  <si>
    <t>&lt;Sound Type="nim_chest_open_DONNY" Des="逗泥小生物宝箱"&gt;</t>
  </si>
  <si>
    <t>&lt;Clip SoundPath="nim_chest_open_dony_01" /&gt;</t>
  </si>
  <si>
    <t>&lt;Clip SoundPath="nim_chest_open_dony_02" /&gt;</t>
  </si>
  <si>
    <t>&lt;Clip SoundPath="nim_chest_open_dony_03" /&gt;</t>
  </si>
  <si>
    <t>&lt;Clip SoundPath="nim_chest_open_dony_04" /&gt;</t>
  </si>
  <si>
    <t>&lt;Clip SoundPath="nim_chest_open_dony_05" /&gt;</t>
  </si>
  <si>
    <t>&lt;Sound Type="dony_eat_act_loop" Des="DONNY吃食物的音效"&gt;</t>
  </si>
  <si>
    <t>&lt;Clip SoundPath="dony_eat_act_loop" /&gt;</t>
  </si>
  <si>
    <t>&lt;Sound Type="DONNY_eat_act_loop_after" Des="DONNY吃完食物之后播放的随机音效"&gt;</t>
  </si>
  <si>
    <t>&lt;Clip SoundPath="dony_eat_act_01" /&gt;</t>
  </si>
  <si>
    <t>&lt;Clip SoundPath="dony_eat_act_02" /&gt;</t>
  </si>
  <si>
    <t>&lt;Clip SoundPath="dony_eat_act_03" /&gt;</t>
  </si>
  <si>
    <t>&lt;Sound Type="dony_eat_full_loop" Des="DONNY吃饱了的音效"&gt;</t>
  </si>
  <si>
    <t>&lt;Clip SoundPath="dony_eat_full_loop" /&gt;</t>
  </si>
  <si>
    <t>&lt;Sound Type="dony_eat_satisfaction" Des="DONNY吃满意的音效"&gt;</t>
  </si>
  <si>
    <t>&lt;Clip SoundPath="dony_eat_satisfaction" /&gt;</t>
  </si>
  <si>
    <t>&lt;!--========YoYo语音========--&gt;</t>
  </si>
  <si>
    <t>&lt;Sound Type="yoyo_level_end_01"&gt;</t>
  </si>
  <si>
    <t>&lt;Clip SoundPath="yoyo_level_end_01" /&gt;</t>
  </si>
  <si>
    <t>&lt;Sound Type="yoyo_hello_01"&gt;</t>
  </si>
  <si>
    <t>&lt;Clip SoundPath="yoyo_hello_01" /&gt;</t>
  </si>
  <si>
    <t>&lt;Sound Type="yoyo_sleep_begin_01"&gt;</t>
  </si>
  <si>
    <t>&lt;Clip SoundPath="yoyo_nod_01_01" /&gt;</t>
  </si>
  <si>
    <t>&lt;Clip SoundPath="yoyo_nod_01_02" /&gt;</t>
  </si>
  <si>
    <t>&lt;Clip SoundPath="yoyo_nod_01_03" /&gt;</t>
  </si>
  <si>
    <t>&lt;Sound Type="yoyo_friend_search_01"&gt;</t>
  </si>
  <si>
    <t>&lt;Clip SoundPath="yoyo_friend_search_01_01" /&gt;</t>
  </si>
  <si>
    <t>&lt;Clip SoundPath="yoyo_friend_search_01_02" /&gt;</t>
  </si>
  <si>
    <t>&lt;Clip SoundPath="yoyo_friend_search_01_03" /&gt;</t>
  </si>
  <si>
    <t>&lt;Sound Type="yoyo_friend_host_01"&gt;</t>
  </si>
  <si>
    <t>&lt;Clip SoundPath="yoyo_friend_host_01" /&gt;</t>
  </si>
  <si>
    <t>&lt;Sound Type="yoyo_friend_guest_01"&gt;</t>
  </si>
  <si>
    <t>&lt;Clip SoundPath="yoyo_friend_guest_01" /&gt;</t>
  </si>
  <si>
    <t>&lt;Sound Type="yoyo_friend_guest_out_01"&gt;</t>
  </si>
  <si>
    <t>&lt;Clip SoundPath="yoyo_friend_guest_out_01" /&gt;</t>
  </si>
  <si>
    <t>&lt;Clip SoundPath="yoyo_friend_guest_out_02" /&gt;</t>
  </si>
  <si>
    <t>&lt;Sound Type="yoyo_friend_guest_back_01"&gt;</t>
  </si>
  <si>
    <t>&lt;Clip SoundPath="yoyo_friend_guest_back_01" /&gt;</t>
  </si>
  <si>
    <t>&lt;Sound Type="yoyo_friend_fail_01"&gt;</t>
  </si>
  <si>
    <t>&lt;Clip SoundPath="yoyo_friend_fail_01" /&gt;</t>
  </si>
  <si>
    <t>&lt;Sound Type="yoyo_sleep_end_01"&gt;</t>
  </si>
  <si>
    <t>&lt;Clip SoundPath="yoyo_morning_01_01" /&gt;</t>
  </si>
  <si>
    <t>&lt;Clip SoundPath="yoyo_morning_01_02" /&gt;</t>
  </si>
  <si>
    <t>&lt;Clip SoundPath="yoyo_morning_01_03" /&gt;</t>
  </si>
  <si>
    <t>&lt;Sound Type="yoyo_play_up_01"&gt;</t>
  </si>
  <si>
    <t>&lt;Clip SoundPath="yoyo_play_up_01_01" /&gt;</t>
  </si>
  <si>
    <t>&lt;Clip SoundPath="yoyo_play_up_01_02" /&gt;</t>
  </si>
  <si>
    <t>&lt;Sound Type="yoyo_play_down_01"&gt;</t>
  </si>
  <si>
    <t>&lt;Clip SoundPath="yoyo_play_down_01_01" /&gt;</t>
  </si>
  <si>
    <t>&lt;Clip SoundPath="yoyo_play_down_01_02" /&gt;</t>
  </si>
  <si>
    <t>&lt;Sound Type="yoyo_play_up_down_01"&gt;</t>
  </si>
  <si>
    <t>&lt;Clip SoundPath="yoyo_play_up_down_01_01" /&gt;</t>
  </si>
  <si>
    <t>&lt;Clip SoundPath="yoyo_play_up_down_01_02" /&gt;</t>
  </si>
  <si>
    <t>&lt;Sound Type="level_up_YOYO" Des="哟哟升级"&gt;</t>
  </si>
  <si>
    <t>&lt;Clip SoundPath="level_up_yoyo_01" /&gt;</t>
  </si>
  <si>
    <t>&lt;Clip SoundPath="level_up_yoyo_02" /&gt;</t>
  </si>
  <si>
    <t>&lt;Sound Type="nim_chest_open_YOYO" Des="呦呦小生物宝箱"&gt;</t>
  </si>
  <si>
    <t>&lt;Clip SoundPath="nim_chest_open_yoyo_01" /&gt;</t>
  </si>
  <si>
    <t>&lt;Clip SoundPath="nim_chest_open_yoyo_02" /&gt;</t>
  </si>
  <si>
    <t>&lt;Clip SoundPath="nim_chest_open_yoyo_03" /&gt;</t>
  </si>
  <si>
    <t>&lt;Clip SoundPath="nim_chest_open_yoyo_04" /&gt;</t>
  </si>
  <si>
    <t>&lt;Sound Type="yoyo_eat_act_loop" Des="YOYO吃食物的音效"&gt;</t>
  </si>
  <si>
    <t>&lt;Clip SoundPath="yoyo_eat_act_loop" /&gt;</t>
  </si>
  <si>
    <t>&lt;Sound Type="YOYO_eat_act_loop_after" Des="YOYO吃完食物之后播放的随机音效"&gt;</t>
  </si>
  <si>
    <t>&lt;Clip SoundPath="yoyo_eat_act_01" /&gt;</t>
  </si>
  <si>
    <t>&lt;Clip SoundPath="yoyo_eat_act_02" /&gt;</t>
  </si>
  <si>
    <t>&lt;Clip SoundPath="yoyo_eat_act_03" /&gt;</t>
  </si>
  <si>
    <t>&lt;Sound Type="yoyo_eat_full_loop" Des="YOYO吃饱了的音效"&gt;</t>
  </si>
  <si>
    <t>&lt;Clip SoundPath="yoyo_eat_full_loop" /&gt;</t>
  </si>
  <si>
    <t>&lt;Sound Type="yoyo_eat_satisfaction" Des="YOYO吃满意的音效"&gt;</t>
  </si>
  <si>
    <t>&lt;Clip SoundPath="yoyo_eat_satisfaction" /&gt;</t>
  </si>
  <si>
    <t>&lt;!--========NuoNuo语音========--&gt;</t>
  </si>
  <si>
    <t>&lt;Sound Type="nuo_level_end_01"&gt;</t>
  </si>
  <si>
    <t>&lt;Clip SoundPath="nuo_level_end_01" /&gt;</t>
  </si>
  <si>
    <t>&lt;Sound Type="nuo_hello_01"&gt;</t>
  </si>
  <si>
    <t>&lt;Clip SoundPath="nuo_hello_01" /&gt;</t>
  </si>
  <si>
    <t>&lt;Sound Type="nuo_sleep_begin_01"&gt;</t>
  </si>
  <si>
    <t>&lt;Clip SoundPath="nuo_sleep_begin_01" /&gt;</t>
  </si>
  <si>
    <t>&lt;Sound Type="nuo_friend_search_01"&gt;</t>
  </si>
  <si>
    <t>&lt;Clip SoundPath="nuo_friend_search_01" /&gt;</t>
  </si>
  <si>
    <t>&lt;Sound Type="nuo_friend_host_01"&gt;</t>
  </si>
  <si>
    <t>&lt;Clip SoundPath="nuo_friend_host_01" /&gt;</t>
  </si>
  <si>
    <t>&lt;Sound Type="nuo_friend_guest_01"&gt;</t>
  </si>
  <si>
    <t>&lt;Clip SoundPath="nuo_friend_guest_01" /&gt;</t>
  </si>
  <si>
    <t>&lt;Sound Type="nuo_friend_guest_back_01"&gt;</t>
  </si>
  <si>
    <t>&lt;Clip SoundPath="nuo_friend_guest_back_01" /&gt;</t>
  </si>
  <si>
    <t>&lt;Sound Type="nuo_friend_guest_out_01"&gt;</t>
  </si>
  <si>
    <t>&lt;Clip SoundPath="nuo_friend_guest_out_01" /&gt;</t>
  </si>
  <si>
    <t>&lt;Sound Type="nuo_friend_fail_01"&gt;</t>
  </si>
  <si>
    <t>&lt;Clip SoundPath="nuo_friend_fail_01" /&gt;</t>
  </si>
  <si>
    <t>&lt;Sound Type="nuo_sleep_end_01"&gt;</t>
  </si>
  <si>
    <t>&lt;Clip SoundPath="nuo_morning_01" /&gt;</t>
  </si>
  <si>
    <t>&lt;Sound Type="nuo_play_up_01"&gt;</t>
  </si>
  <si>
    <t>&lt;Clip SoundPath="nuo_play_up_01" /&gt;</t>
  </si>
  <si>
    <t>&lt;Sound Type="nuo_play_down_01"&gt;</t>
  </si>
  <si>
    <t>&lt;Clip SoundPath="nuo_play_down_01" /&gt;</t>
  </si>
  <si>
    <t>&lt;Sound Type="nuo_play_up_down_01"&gt;</t>
  </si>
  <si>
    <t>&lt;Clip SoundPath="nuo_play_up_down_01" /&gt;</t>
  </si>
  <si>
    <t>&lt;Sound Type="level_up_NUO" Des="诺诺升级"&gt;</t>
  </si>
  <si>
    <t>&lt;Clip SoundPath="level_up_nuo_01" /&gt;</t>
  </si>
  <si>
    <t>&lt;Clip SoundPath="level_up_nuo_02" /&gt;</t>
  </si>
  <si>
    <t>&lt;Sound Type="nim_chest_open_NUO" Des="喏喏小生物宝箱"&gt;</t>
  </si>
  <si>
    <t>&lt;Clip SoundPath="nuo_chest_open_01" /&gt;</t>
  </si>
  <si>
    <t>&lt;Clip SoundPath="nuo_chest_open_02" /&gt;</t>
  </si>
  <si>
    <t>&lt;Clip SoundPath="nuo_chest_open_03" /&gt;</t>
  </si>
  <si>
    <t>&lt;Sound Type="nuo_eat_act_loop" Des="NUO吃食物的音效"&gt;</t>
  </si>
  <si>
    <t>&lt;Clip SoundPath="nuo_eat_act_loop" /&gt;</t>
  </si>
  <si>
    <t>&lt;Sound Type="NUO_eat_act_loop_after" Des="NUO吃完食物之后播放的随机音效"&gt;</t>
  </si>
  <si>
    <t>&lt;Clip SoundPath="nuo_eat_act_01" /&gt;</t>
  </si>
  <si>
    <t>&lt;Clip SoundPath="nuo_eat_act_02" /&gt;</t>
  </si>
  <si>
    <t>&lt;Clip SoundPath="nuo_eat_act_03" /&gt;</t>
  </si>
  <si>
    <t>&lt;Sound Type="nuo_eat_full_loop" Des="NUO吃饱了的音效"&gt;</t>
  </si>
  <si>
    <t>&lt;Clip SoundPath="nuo_eat_full_loop" /&gt;</t>
  </si>
  <si>
    <t>&lt;Sound Type="nuo_eat_satisfaction" Des="NUO吃满意的音效"&gt;</t>
  </si>
  <si>
    <t>&lt;Clip SoundPath="nuo_eat_satisfaction" /&gt;</t>
  </si>
  <si>
    <t>&lt;!--========背景音乐========--&gt;</t>
  </si>
  <si>
    <t>&lt;Sound Type="friend_bgm" Des="好友互动时的背景音乐"&gt;</t>
  </si>
  <si>
    <t>&lt;Clip SoundPath="friend_bgm_01" /&gt;</t>
  </si>
  <si>
    <t>&lt;!--========游戏音效========--&gt;</t>
  </si>
  <si>
    <t>&lt;Sound Type="water_drop_down" Des="水滴下"&gt;</t>
  </si>
  <si>
    <t>&lt;Clip SoundPath="water_drop_down_01" /&gt;</t>
  </si>
  <si>
    <t>&lt;Sound Type="water_drop_down_81001" Des="水滴下"&gt;</t>
  </si>
  <si>
    <t>&lt;Clip SoundPath="water_drop_down_81001" /&gt;</t>
  </si>
  <si>
    <t>&lt;Sound Type="water_drop_down_81002" Des="水滴下"&gt;</t>
  </si>
  <si>
    <t>&lt;Clip SoundPath="water_drop_down_81002" /&gt;</t>
  </si>
  <si>
    <t>&lt;Sound Type="water_drop_down_81003" Des="水滴下"&gt;</t>
  </si>
  <si>
    <t>&lt;Clip SoundPath="water_drop_down_81003" /&gt;</t>
  </si>
  <si>
    <t>&lt;Sound Type="water_drop_down_81004" Des="水滴下"&gt;</t>
  </si>
  <si>
    <t>&lt;Clip SoundPath="water_drop_down_81004" /&gt;</t>
  </si>
  <si>
    <t>&lt;Sound Type="water_raise" Des="水位上升"&gt;</t>
  </si>
  <si>
    <t>&lt;Clip SoundPath="water_raise_01" /&gt;</t>
  </si>
  <si>
    <t>&lt;Sound Type="daily_goal_progress_init_bgm" Des="初始化dailygoal进度条背景音乐"&gt;</t>
  </si>
  <si>
    <t>&lt;Clip SoundPath="daily_goal_progress_init_bgm" /&gt;</t>
  </si>
  <si>
    <t>&lt;Sound Type="daily_goal_progress_done_bgm" Des="dailygoal100%时的背景音乐"&gt;</t>
  </si>
  <si>
    <t>&lt;Clip SoundPath="daily_goal_progress_done_bgm" /&gt;</t>
  </si>
  <si>
    <t>&lt;Sound Type="daily_goal_crown_jump_in" Des="皇冠跳入到进度条上"&gt;</t>
  </si>
  <si>
    <t>&lt;Clip SoundPath="daily_goal_crown_jump_in" /&gt;</t>
  </si>
  <si>
    <t>&lt;Sound Type="daily_goal_crown_jump_out" Des="皇冠跳入到进度条上"&gt;</t>
  </si>
  <si>
    <t>&lt;Clip SoundPath="daily_goal_crown_jump_out" /&gt;</t>
  </si>
  <si>
    <t>&lt;Sound Type="daily_goal_progress_node_active_1" Des="进度条第1个节点点亮"&gt;</t>
  </si>
  <si>
    <t>&lt;Clip SoundPath="daily_goal_progress_node_active_1" /&gt;</t>
  </si>
  <si>
    <t>&lt;Sound Type="daily_goal_progress_node_active_2" Des="进度条第2个节点点亮"&gt;</t>
  </si>
  <si>
    <t>&lt;Clip SoundPath="daily_goal_progress_node_active_2" /&gt;</t>
  </si>
  <si>
    <t>&lt;Sound Type="daily_goal_progress_node_active_3" Des="进度条第3个节点点亮"&gt;</t>
  </si>
  <si>
    <t>&lt;Clip SoundPath="daily_goal_progress_node_active_3" /&gt;</t>
  </si>
  <si>
    <t>&lt;Sound Type="daily_goal_crown_fly_in_shapeshift" Des="dailygoal节点时皇冠飞入屏幕"&gt;</t>
  </si>
  <si>
    <t>&lt;Clip SoundPath="daily_goal_crown_fly_in_shapeshift" /&gt;</t>
  </si>
  <si>
    <t>&lt;Sound Type="daily_goal_crown_fly_out" Des="dailygoal节点时皇冠飞出屏幕"&gt;</t>
  </si>
  <si>
    <t>&lt;Clip SoundPath="daily_goal_crown_fly_out" /&gt;</t>
  </si>
  <si>
    <t>&lt;Sound Type="daily_goal_claim_award" Des="达成dailygoal30%，60%，100%时，奖励界面中点按钮后显示奖励内容时的配音"&gt;</t>
  </si>
  <si>
    <t>&lt;Clip SoundPath="daily_goal_claim_award" /&gt;</t>
  </si>
  <si>
    <t>&lt;Sound Type="daily_goal_milestone_01_crown_shapeshift" Des="达成日目标30%皇冠变身"&gt;</t>
  </si>
  <si>
    <t>&lt;Sound Type="daily_goal_milestone_02_crown_shapeshift" Des="达成日目标60%皇冠变身"&gt;</t>
  </si>
  <si>
    <t>&lt;Sound Type="daily_goal_milestone_03_crown_shapeshift" Des="达成日目标100%皇冠变身"&gt;</t>
  </si>
  <si>
    <t>&lt;Sound Type="mission_complete_init" Des="过关初始化，闪烁+文字"&gt;</t>
  </si>
  <si>
    <t>&lt;Clip SoundPath="mission_complete_init" /&gt;</t>
  </si>
  <si>
    <t>&lt;Sound Type="mission_complete_board_fly_in" Des="结算面板飞入屏幕"&gt;</t>
  </si>
  <si>
    <t>&lt;Clip SoundPath="mission_complete_board_fly_in" /&gt;</t>
  </si>
  <si>
    <t>&lt;Sound Type="mission_complete_board_fly_out" Des="结算面板飞出屏幕"&gt;</t>
  </si>
  <si>
    <t>&lt;Sound Type="mission_locked" Des="进入未解锁的关卡，锁跳动，提示未解锁"&gt;</t>
  </si>
  <si>
    <t>&lt;Clip SoundPath="mission_locked" /&gt;</t>
  </si>
  <si>
    <t>&lt;Sound Type="mission_unlock_action" Des="关卡锁打开"&gt;</t>
  </si>
  <si>
    <t>&lt;Clip SoundPath="mission_unlock_action" /&gt;</t>
  </si>
  <si>
    <t>&lt;!--========系统音效========--&gt;</t>
  </si>
  <si>
    <t>&lt;Sound Type="system_charging_start" Des="进入充电状态"&gt;</t>
  </si>
  <si>
    <t>&lt;Clip SoundPath="system_charging_start" /&gt;</t>
  </si>
  <si>
    <t>&lt;Sound Type="system_charging_low_battery_in" Des="低电量救护车进入"&gt;</t>
  </si>
  <si>
    <t>&lt;Clip SoundPath="system_charging_low_battery_in" /&gt;</t>
  </si>
  <si>
    <t>&lt;Sound Type="system_charging_low_battery_out" Des="电量符号缩小到右下角"&gt;</t>
  </si>
  <si>
    <t>&lt;Clip SoundPath="system_charging_low_battery_out" /&gt;</t>
  </si>
  <si>
    <t>&lt;Sound Type="system_button_click" Des="点击按钮"&gt;</t>
  </si>
  <si>
    <t>&lt;Clip SoundPath="system_button_click_01" /&gt;</t>
  </si>
  <si>
    <t>&lt;Sound Type="popup_alarm_sync" Des="闹钟设置已在水杯生效"&gt;</t>
  </si>
  <si>
    <t>&lt;Clip SoundPath="popup_alarm_sync" /&gt;</t>
  </si>
  <si>
    <t>&lt;Sound Type="popup_dailygoal_sync" Des="饮水目标更改已在水杯生效"&gt;</t>
  </si>
  <si>
    <t>&lt;Clip SoundPath="popup_dailygoal_sync" /&gt;</t>
  </si>
  <si>
    <t>&lt;Sound Type="popup_donotdisturb_sync" Des="勿扰模式更改已在水杯生效"&gt;</t>
  </si>
  <si>
    <t>&lt;Clip SoundPath="popup_donotdisturb_sync" /&gt;</t>
  </si>
  <si>
    <t>&lt;Sound Type="popup_newapk_sync" Des="新的APK下载完成，等待升级"&gt;</t>
  </si>
  <si>
    <t>&lt;Clip SoundPath="popup_newapk_sync" /&gt;</t>
  </si>
  <si>
    <t>&lt;Sound Type="popup_no_network" Des="天猫没有网络"&gt;</t>
  </si>
  <si>
    <t>&lt;Clip SoundPath="ai_popup_no_network" /&gt;</t>
  </si>
  <si>
    <t>&lt;Sound Type="popup_no_notauthorized" Des="天猫未授权"&gt;</t>
  </si>
  <si>
    <t>&lt;Clip SoundPath="ai_popup_notauthorized" /&gt;</t>
  </si>
  <si>
    <t>&lt;!--========闹铃========--&gt;</t>
  </si>
  <si>
    <t>&lt;Sound Type="alarm_morning" Des="起床闹铃"&gt;</t>
  </si>
  <si>
    <t>&lt;Clip SoundPath="alarm_morning" /&gt;</t>
  </si>
  <si>
    <t>&lt;Sound Type="alarm_other" Des="其他闹铃"&gt;</t>
  </si>
  <si>
    <t>&lt;Clip SoundPath="alarm_other" /&gt;</t>
  </si>
  <si>
    <t>&lt;Sound Type="alarm_sleep" Des="睡觉闹铃"&gt;</t>
  </si>
  <si>
    <t>&lt;Clip SoundPath="alarm_sleep" /&gt;</t>
  </si>
  <si>
    <t>&lt;Sound Type="alarm_study" Des="学习闹铃"&gt;</t>
  </si>
  <si>
    <t>&lt;Clip SoundPath="alarm_study" /&gt;</t>
  </si>
  <si>
    <t>&lt;!--========天猫精灵========--&gt;</t>
  </si>
  <si>
    <t>&lt;Sound Type="AI_scene_vad" Des="天猫精灵开始收音的音效"&gt;</t>
  </si>
  <si>
    <t>&lt;Clip SoundPath="AI_scene_vad" /&gt;</t>
  </si>
  <si>
    <t>&lt;Sound Type="ai_popup_not_activated" Des="天猫精灵没配对的音效"&gt;</t>
  </si>
  <si>
    <t>&lt;Clip SoundPath="ai_popup_not_activated" /&gt;</t>
  </si>
  <si>
    <t>&lt;!--========语音提示========--&gt;</t>
  </si>
  <si>
    <t>&lt;Sound Type="pair_start_cn" Des="收到密码，开始配对"&gt;</t>
  </si>
  <si>
    <t>&lt;Clip SoundPath="pair_start_cn" /&gt;</t>
  </si>
  <si>
    <t>&lt;Sound Type="pair_active_success_cn" Des="配对成功"&gt;</t>
  </si>
  <si>
    <t>&lt;Clip SoundPath="pair_active_success_cn" /&gt;</t>
  </si>
  <si>
    <t>&lt;Sound Type="pair_connect_to_cloud_fail_cn" Des="连接服务器失败（后半段失败）"&gt;</t>
  </si>
  <si>
    <t>&lt;Clip SoundPath="pair_connect_to_cloud_fail_cn" /&gt;</t>
  </si>
  <si>
    <t>&lt;Sound Type="pair_connect_to_router_fail_password_cn" Des="连接路由失败（前半段失败，密码错误）"&gt;</t>
  </si>
  <si>
    <t>&lt;Clip SoundPath="pair_connect_to_router_fail_password_cn" /&gt;</t>
  </si>
  <si>
    <t>&lt;Sound Type="pair_connect_to_router_fail_other_cn" Des="连接路由失败（前半段失败，其他错误）"&gt;</t>
  </si>
  <si>
    <t>&lt;Clip SoundPath="pair_connect_to_router_fail_other_cn" /&gt;</t>
  </si>
  <si>
    <t>&lt;Sound Type="pair_syncdata_start_cn" Des="开始同步数据"&gt;</t>
  </si>
  <si>
    <t>&lt;Clip SoundPath="pair_syncdata_start_cn" /&gt;</t>
  </si>
  <si>
    <t>&lt;Sound Type="pair_syncdata_success_cn" Des="数据同步完成"&gt;</t>
  </si>
  <si>
    <t>&lt;Clip SoundPath="pair_syncdata_success_cn" /&gt;</t>
  </si>
  <si>
    <t>&lt;Sound Type="pair_update_wifi_success_cn" Des="更新Wi-Fi成功"&gt;</t>
  </si>
  <si>
    <t>&lt;Clip SoundPath="pair_update_wifi_success_cn" /&gt;</t>
  </si>
  <si>
    <t>&lt;Sound Type="hint_map_lock_cn" Des="地图锁定"&gt;</t>
  </si>
  <si>
    <t>&lt;Clip SoundPath="hint_map_lock_cn" /&gt;</t>
  </si>
  <si>
    <t>&lt;Sound Type="hint_app_download_01_cn" Des="提示下载app"&gt;</t>
  </si>
  <si>
    <t>&lt;Clip SoundPath="hint_app_download_01_cn" /&gt;</t>
  </si>
  <si>
    <t>&lt;Sound Type="hint_app_download_crcode_cn" Des="摇一摇时提示扫描二维码下载app"&gt;</t>
  </si>
  <si>
    <t>&lt;Clip SoundPath="hint_app_download_crcode_cn" /&gt;</t>
  </si>
  <si>
    <t>&lt;Sound Type="guide_id" Des="id页面引导语音"&gt;</t>
  </si>
  <si>
    <t>&lt;Clip SoundPath="guide_2_id_1" /&gt;</t>
  </si>
  <si>
    <t>&lt;Sound Type="guide_system_page" Des="system页面引导语音"&gt;</t>
  </si>
  <si>
    <t>&lt;Clip SoundPath="guide_2_systempage_1" /&gt;</t>
  </si>
  <si>
    <t>&lt;Sound Type="fresh_news" Des="收到新闻"&gt;</t>
  </si>
  <si>
    <t>&lt;Clip SoundPath="fresh_news_01" /&gt;</t>
  </si>
  <si>
    <t>&lt;Clip SoundPath="fresh_news_02" /&gt;</t>
  </si>
  <si>
    <t>&lt;Clip SoundPath="fresh_news_03" /&gt;</t>
  </si>
  <si>
    <t>&lt;Clip SoundPath="fresh_news_04" /&gt;</t>
  </si>
  <si>
    <t>&lt;Sound Type="comming_soon" Des="暂未开放的功能"&gt;</t>
  </si>
  <si>
    <t>&lt;Clip SoundPath="navmenu_comingsoon_1" /&gt;</t>
  </si>
  <si>
    <t>&lt;Clip SoundPath="navmenu_comingsoon_2" /&gt;</t>
  </si>
  <si>
    <t>&lt;Clip SoundPath="navmenu_comingsoon_3" /&gt;</t>
  </si>
  <si>
    <t>&lt;!--&lt;Clip SoundPath="navmenu_comingsoon_4" /&gt;--&gt;</t>
  </si>
  <si>
    <t>&lt;Sound Type="collection_story_tip1" Des="请继续喝水解锁更多的小宠物"&gt;</t>
  </si>
  <si>
    <t>&lt;Clip SoundPath="collection_story_tip1" /&gt;</t>
  </si>
  <si>
    <t>&lt;Sound Type="collection_story_tip2" Des="更多资源(小宠物故事)正在制作中"&gt;</t>
  </si>
  <si>
    <t>&lt;Clip SoundPath="collection_story_tip2" /&gt;</t>
  </si>
  <si>
    <t>&lt;Sound Type="gain_coin" Des="喝水或其他途径获得金币时的音效"&gt;</t>
  </si>
  <si>
    <t>&lt;Clip SoundPath="gain_coin" /&gt;</t>
  </si>
  <si>
    <t>&lt;Sound Type="popup_download" Des="开始下载资源文件时的音效"&gt;</t>
  </si>
  <si>
    <t>&lt;Clip SoundPath="popup_download" /&gt;</t>
  </si>
  <si>
    <t>&lt;Sound Type="popup_download_cancel" Des="确认是否退出下载时的音效"&gt;</t>
  </si>
  <si>
    <t>&lt;Clip SoundPath="popup_download_cancel" /&gt;</t>
  </si>
  <si>
    <t>&lt;Sound Type="download_popup_no_network" Des="下载过程中断网时的音效"&gt;</t>
  </si>
  <si>
    <t>&lt;Clip SoundPath="popup_no_network" /&gt;</t>
  </si>
  <si>
    <t>&lt;Sound Type="first_enter_feed_scene" Des="第一次进入喂食场景"&gt;</t>
  </si>
  <si>
    <t>&lt;Clip SoundPath="popup_feed_welcome" /&gt;</t>
  </si>
  <si>
    <t>&lt;Sound Type="welcome_enter_feed_scene" Des="每次进入喂食场景"&gt;</t>
  </si>
  <si>
    <t>&lt;Clip SoundPath="feed_welcome_001" /&gt;</t>
  </si>
  <si>
    <t>&lt;Clip SoundPath="feed_welcome_002" /&gt;</t>
  </si>
  <si>
    <t>&lt;Clip SoundPath="feed_welcome_003" /&gt;</t>
  </si>
  <si>
    <t>&lt;Clip SoundPath="feed_welcome_004" /&gt;</t>
  </si>
  <si>
    <t>&lt;Clip SoundPath="feed_welcome_005" /&gt;</t>
  </si>
  <si>
    <t>&lt;Sound Type="no_coin" Des="金币不足"&gt;</t>
  </si>
  <si>
    <t>&lt;Clip SoundPath="popup_no_coin_001" /&gt;</t>
  </si>
  <si>
    <t>&lt;Clip SoundPath="popup_no_coin_002" /&gt;</t>
  </si>
  <si>
    <t>&lt;Clip SoundPath="popup_no_coin_003" /&gt;</t>
  </si>
  <si>
    <t>&lt;Sound Type="moon_moonfestival" Des="中秋节欢迎音频"&gt;</t>
  </si>
  <si>
    <t>&lt;Clip SoundPath="feed_welcome_moonfestival_01" /&gt;</t>
  </si>
  <si>
    <t>&lt;Clip SoundPath="feed_welcome_moonfestival_02" /&gt;</t>
  </si>
  <si>
    <t>&lt;Clip SoundPath="feed_welcome_moonfestival_03" /&gt;</t>
  </si>
  <si>
    <t>&lt;Clip SoundPath="feed_welcome_moonfestival_04" /&gt;</t>
  </si>
  <si>
    <t>&lt;Clip SoundPath="feed_welcome_moonfestival_05" /&gt;</t>
  </si>
  <si>
    <t>&lt;Sound Type="pet_hungry_tips" Des="宠物饥饿提醒"&gt;</t>
  </si>
  <si>
    <t>&lt;Clip SoundPath="feed_hungry_alert_001" /&gt;</t>
  </si>
  <si>
    <t>&lt;Clip SoundPath="feed_hungry_alert_002" /&gt;</t>
  </si>
  <si>
    <t>&lt;Clip SoundPath="feed_hungry_alert_003" /&gt;</t>
  </si>
  <si>
    <t>&lt;Sound Type="welcome_nationalday" Des="国庆节欢迎音频"&gt;</t>
  </si>
  <si>
    <t>&lt;Clip SoundPath="feed_welcome_china_001" /&gt;</t>
  </si>
  <si>
    <t>&lt;Clip SoundPath="feed_welcome_china_002" /&gt;</t>
  </si>
  <si>
    <t>&lt;Clip SoundPath="feed_welcome_china_003" /&gt;</t>
  </si>
  <si>
    <t>&lt;Clip SoundPath="feed_welcome_china_004" /&gt;</t>
  </si>
  <si>
    <t>&lt;Clip SoundPath="feed_welcome_china_005" /&gt;</t>
  </si>
  <si>
    <t>&lt;Sound Type="sale_out" Des="已下架提示音效"&gt;</t>
  </si>
  <si>
    <t>&lt;Clip SoundPath="goods_soldout" /&gt;</t>
  </si>
  <si>
    <t>&lt;Sound Type="galaxy_welcome_new" Des="世界地图页首次进入欢迎音效"&gt;</t>
  </si>
  <si>
    <t>&lt;Clip SoundPath="galaxy_welcome_new" /&gt;</t>
  </si>
  <si>
    <t>&lt;Sound Type="galaxy_welcome" Des="世界地图页非首次进入欢迎音效"&gt;</t>
  </si>
  <si>
    <t>&lt;Clip SoundPath="galaxy_welcome_001" /&gt;</t>
  </si>
  <si>
    <t>&lt;Clip SoundPath="galaxy_welcome_002" /&gt;</t>
  </si>
  <si>
    <t>&lt;Clip SoundPath="galaxy_welcome_003" /&gt;</t>
  </si>
  <si>
    <t>&lt;Clip SoundPath="galaxy_welcome_004" /&gt;</t>
  </si>
  <si>
    <t>&lt;Clip SoundPath="galaxy_welcome_005" /&gt;</t>
  </si>
  <si>
    <t>&lt;Clip SoundPath="galaxy_welcome_006" /&gt;</t>
  </si>
  <si>
    <t>&lt;Sound Type="world_scene_BGM" Des="世界地图背景音乐"&gt;</t>
  </si>
  <si>
    <t>&lt;Clip SoundPath="world_scene_BGM" /&gt;</t>
  </si>
  <si>
    <t>&lt;Sound Type="galaxy_new_world_welcome" Des="世界地图页单击弹出确认页面时的提示音"&gt;</t>
  </si>
  <si>
    <t>&lt;Clip SoundPath="galaxy_new_world_welcome_001" /&gt;</t>
  </si>
  <si>
    <t>&lt;Clip SoundPath="galaxy_new_world_welcome_002" /&gt;</t>
  </si>
  <si>
    <t>&lt;Sound Type="mission_complete_retry" Des="完成副本星球的所有关卡重新回到第1关时的提示音"&gt;</t>
  </si>
  <si>
    <t>&lt;Clip SoundPath="mission_complete_retry" /&gt;</t>
  </si>
  <si>
    <t>&lt;Sound Type="guide_homepage" Des="各页面功能退出返回主页面时播放的功能介绍提示音"&gt;</t>
  </si>
  <si>
    <t>&lt;Clip SoundPath="guide_homepage_001" /&gt;</t>
  </si>
  <si>
    <t>&lt;Clip SoundPath="guide_homepage_002" /&gt;</t>
  </si>
  <si>
    <t>&lt;Clip SoundPath="guide_homepage_003" /&gt;</t>
  </si>
  <si>
    <t>&lt;Clip SoundPath="guide_homepage_004" /&gt;</t>
  </si>
  <si>
    <t>&lt;Clip SoundPath="guide_homepage_005" /&gt;</t>
  </si>
  <si>
    <t>&lt;Clip SoundPath="guide_homepage_006" /&gt;</t>
  </si>
  <si>
    <t>&lt;Clip SoundPath="guide_homepage_007" /&gt;</t>
  </si>
  <si>
    <t>&lt;Clip SoundPath="guide_homepage_008" /&gt;</t>
  </si>
  <si>
    <t>&lt;Clip SoundPath="guide_homepage_009" /&gt;</t>
  </si>
  <si>
    <t>&lt;Clip SoundPath="guide_homepage_010" /&gt;</t>
  </si>
  <si>
    <t>&lt;Clip SoundPath="guide_homepage_011" /&gt;</t>
  </si>
  <si>
    <t>&lt;Sound Type="mainview_tips_sfx" Des="功能介绍提示音前的叮咚音效"&gt;</t>
  </si>
  <si>
    <t>&lt;Clip SoundPath="mainview_tips_sfx" /&gt;</t>
  </si>
  <si>
    <t>&lt;Sound Type="welcome_halloween" Des="万圣节欢迎音频"&gt;</t>
  </si>
  <si>
    <t>&lt;Clip SoundPath="feed_welcome_halloween_001" /&gt;</t>
  </si>
  <si>
    <t>&lt;Clip SoundPath="feed_welcome_halloween_002" /&gt;</t>
  </si>
  <si>
    <t>&lt;Clip SoundPath="feed_welcome_halloween_003" /&gt;</t>
  </si>
  <si>
    <t>&lt;Clip SoundPath="feed_welcome_halloween_004" /&gt;</t>
  </si>
  <si>
    <t>&lt;Clip SoundPath="feed_welcome_halloween_005" /&gt;</t>
  </si>
  <si>
    <t>&lt;Sound Type="hallowmas_bgm" Des="万圣节场景背景音乐"&gt;</t>
  </si>
  <si>
    <t>&lt;Clip SoundPath="sfx_halloween_11" Rate="100" /&gt;</t>
  </si>
  <si>
    <t>&lt;Clip SoundPath="sfx_halloween_12" Rate="100" /&gt;</t>
  </si>
  <si>
    <t>&lt;Clip SoundPath="sfx_halloween_13" Rate="100" /&gt;</t>
  </si>
  <si>
    <t>&lt;Sound Type="hallowmas_effect" Des="万圣节场景音效"&gt;</t>
  </si>
  <si>
    <t>&lt;Clip SoundPath="sfx_halloween_01" Rate="100" /&gt;</t>
  </si>
  <si>
    <t>&lt;Clip SoundPath="sfx_halloween_03" Rate="50" /&gt;</t>
  </si>
  <si>
    <t>&lt;Clip SoundPath="sfx_halloween_04" Rate="100" /&gt;</t>
  </si>
  <si>
    <t>&lt;Clip SoundPath="sfx_halloween_05" Rate="100" /&gt;</t>
  </si>
  <si>
    <t>&lt;Clip SoundPath="sfx_halloween_07" Rate="100" /&gt;</t>
  </si>
  <si>
    <t>&lt;Clip SoundPath="sfx_halloween_08" Rate="100" /&gt;</t>
  </si>
  <si>
    <t>我是一条分割线(下面的行，没有“输入”，内容手填)</t>
  </si>
  <si>
    <t>feed_welcome_denmark</t>
  </si>
  <si>
    <t>丹麦地图欢迎语音</t>
  </si>
  <si>
    <t>feed_welcome_dk_001</t>
  </si>
  <si>
    <t>feed_welcome_dk_002</t>
  </si>
  <si>
    <t>feed_welcome_dk_003</t>
  </si>
  <si>
    <t>feed_welcome_dk_004</t>
  </si>
  <si>
    <t>feed_welcome_dk_005</t>
  </si>
  <si>
    <t>galaxy_unlock</t>
  </si>
  <si>
    <t>星球或地图解锁提示音</t>
  </si>
  <si>
    <t>galaxy_unlock01</t>
  </si>
  <si>
    <t>galaxy_unlock02</t>
  </si>
  <si>
    <t>galaxy_unlock03</t>
  </si>
  <si>
    <t>galaxy_unlock04</t>
  </si>
  <si>
    <t>galaxy_lock_drink</t>
  </si>
  <si>
    <t>饮水解锁新地图</t>
  </si>
  <si>
    <t>galaxy_lock_time</t>
  </si>
  <si>
    <t>新地图稍后解锁</t>
  </si>
  <si>
    <t>mall_bgm</t>
  </si>
  <si>
    <t>换装页背景音乐</t>
  </si>
  <si>
    <t>mall_welcome</t>
  </si>
  <si>
    <t>换装页欢迎语音</t>
  </si>
  <si>
    <t>mall_welcome_001</t>
  </si>
  <si>
    <t>mall_welcome_002</t>
  </si>
  <si>
    <t>mall_welcome_003</t>
  </si>
  <si>
    <t>mall_welcome_004</t>
  </si>
  <si>
    <t>mall_welcome_005</t>
  </si>
  <si>
    <t>mall_purchase_lock</t>
  </si>
  <si>
    <t>换装页今日饮水量未达标提醒</t>
  </si>
  <si>
    <t>mall_suit_not_match</t>
  </si>
  <si>
    <t>换装页配饰不适用提醒</t>
  </si>
  <si>
    <t>popup_goods_level_lock</t>
  </si>
  <si>
    <t>换装页等级不够提醒</t>
  </si>
  <si>
    <t>mall_lock_time</t>
  </si>
  <si>
    <t>配饰未开放提示音</t>
  </si>
  <si>
    <t>mall_purchase_qr</t>
  </si>
  <si>
    <t>换装页显示二维码</t>
  </si>
  <si>
    <t>mall_purchase_qr_complete</t>
  </si>
  <si>
    <t>换装页二维码购物成功</t>
  </si>
  <si>
    <t>mall_change_item</t>
  </si>
  <si>
    <t>换装页切换配饰/小精灵</t>
  </si>
  <si>
    <t>mall_put_on_accessory</t>
  </si>
  <si>
    <t>换装页穿上配饰</t>
  </si>
  <si>
    <t>mall_take_off_accessory</t>
  </si>
  <si>
    <t>换装页脱下配饰</t>
  </si>
  <si>
    <t>mall_spirit_in</t>
  </si>
  <si>
    <t>换装页小精灵出场</t>
  </si>
  <si>
    <t>mall_spirit_out</t>
  </si>
  <si>
    <t>换装页小精灵退场</t>
  </si>
  <si>
    <t>feed_welcome_xmas</t>
  </si>
  <si>
    <t>喂食页圣诞节欢迎语音</t>
  </si>
  <si>
    <t>feed_welcome_xmas_001</t>
  </si>
  <si>
    <t>feed_welcome_xmas_002</t>
  </si>
  <si>
    <t>feed_welcome_xmas_003</t>
  </si>
  <si>
    <t>feed_welcome_xmas_004</t>
  </si>
  <si>
    <t>feed_welcome_xmas_005</t>
  </si>
  <si>
    <t>feed_bgm_xmas</t>
  </si>
  <si>
    <t>喂食页圣诞节背景音乐</t>
  </si>
  <si>
    <t>feed_bgm</t>
  </si>
  <si>
    <t>喂食场景背景音乐</t>
  </si>
  <si>
    <t>feed_bgm_denmark</t>
  </si>
  <si>
    <t>coin_spend</t>
  </si>
  <si>
    <t>消耗金币</t>
  </si>
  <si>
    <t>main_scene_wheel</t>
  </si>
  <si>
    <t>切换场景</t>
  </si>
  <si>
    <t>feed_hp_increase</t>
  </si>
  <si>
    <t>增加能量值</t>
  </si>
  <si>
    <t>feed_bgm_mouse</t>
  </si>
  <si>
    <t>喂食页鼠年春节背景音乐</t>
  </si>
  <si>
    <t>配置编码</t>
  </si>
  <si>
    <t>配置描述</t>
  </si>
  <si>
    <t>金币或道具百分比</t>
  </si>
  <si>
    <t>道具来源</t>
  </si>
  <si>
    <t>Percent</t>
  </si>
  <si>
    <t>Source</t>
  </si>
  <si>
    <t>普通30%dailyGoal宝箱</t>
  </si>
  <si>
    <t>Food</t>
  </si>
  <si>
    <t>普通60%dailyGoal宝箱</t>
  </si>
  <si>
    <t>普通100%dailyGoal宝箱</t>
  </si>
  <si>
    <t>role/garland</t>
    <phoneticPr fontId="17" type="noConversion"/>
  </si>
  <si>
    <t>role/lovehat</t>
    <phoneticPr fontId="17" type="noConversion"/>
  </si>
  <si>
    <t>role/glasses</t>
    <phoneticPr fontId="17" type="noConversion"/>
  </si>
  <si>
    <t>role/suit_valentine01</t>
    <phoneticPr fontId="17" type="noConversion"/>
  </si>
  <si>
    <t>role/suit_valentine</t>
    <phoneticPr fontId="17" type="noConversion"/>
  </si>
  <si>
    <t>role/suit_valentine02</t>
    <phoneticPr fontId="17" type="noConversion"/>
  </si>
  <si>
    <t>suit_valentine02_point_prefab</t>
  </si>
  <si>
    <t>suit_valentine_point_prefab</t>
  </si>
  <si>
    <t>garland_point_prefab</t>
  </si>
  <si>
    <t>suit_valentine01_point_prefab</t>
  </si>
  <si>
    <t>glasses_point_prefab</t>
  </si>
  <si>
    <t>lovehat_point_prefab</t>
  </si>
  <si>
    <t>Dummy_head</t>
  </si>
  <si>
    <t>Dummy_wing</t>
  </si>
</sst>
</file>

<file path=xl/styles.xml><?xml version="1.0" encoding="utf-8"?>
<styleSheet xmlns="http://schemas.openxmlformats.org/spreadsheetml/2006/main">
  <numFmts count="2">
    <numFmt numFmtId="176" formatCode="yyyy/mm/dd\ hh:mm"/>
    <numFmt numFmtId="177" formatCode="0000"/>
  </numFmts>
  <fonts count="18">
    <font>
      <sz val="11"/>
      <color theme="1"/>
      <name val="等线"/>
      <charset val="134"/>
      <scheme val="minor"/>
    </font>
    <font>
      <sz val="12"/>
      <color theme="1"/>
      <name val="等线"/>
      <family val="2"/>
      <charset val="134"/>
      <scheme val="minor"/>
    </font>
    <font>
      <b/>
      <i/>
      <sz val="10"/>
      <color rgb="FFC7EB53"/>
      <name val="等线"/>
      <charset val="134"/>
      <scheme val="minor"/>
    </font>
    <font>
      <b/>
      <sz val="12"/>
      <color rgb="FFC7EB53"/>
      <name val="等线"/>
      <charset val="134"/>
      <scheme val="minor"/>
    </font>
    <font>
      <b/>
      <i/>
      <sz val="11"/>
      <color rgb="FF0070C0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name val="等线"/>
      <charset val="134"/>
      <scheme val="minor"/>
    </font>
    <font>
      <sz val="11"/>
      <color rgb="FFFF0000"/>
      <name val="等线"/>
      <charset val="134"/>
      <scheme val="minor"/>
    </font>
    <font>
      <i/>
      <sz val="10"/>
      <color theme="4" tint="-0.249977111117893"/>
      <name val="等线"/>
      <charset val="134"/>
      <scheme val="minor"/>
    </font>
    <font>
      <sz val="11"/>
      <name val="等线"/>
      <charset val="134"/>
      <scheme val="minor"/>
    </font>
    <font>
      <sz val="12"/>
      <color theme="1"/>
      <name val="等线"/>
      <charset val="134"/>
      <scheme val="minor"/>
    </font>
    <font>
      <sz val="12"/>
      <name val="等线"/>
      <charset val="134"/>
      <scheme val="minor"/>
    </font>
    <font>
      <b/>
      <sz val="11"/>
      <color theme="0"/>
      <name val="等线"/>
      <charset val="134"/>
      <scheme val="minor"/>
    </font>
    <font>
      <b/>
      <sz val="11"/>
      <color theme="0" tint="-0.499984740745262"/>
      <name val="等线"/>
      <charset val="134"/>
      <scheme val="minor"/>
    </font>
    <font>
      <sz val="11"/>
      <color theme="0"/>
      <name val="华文细黑"/>
      <family val="3"/>
      <charset val="134"/>
    </font>
    <font>
      <b/>
      <sz val="11"/>
      <color rgb="FFFFFF00"/>
      <name val="等线"/>
      <charset val="134"/>
      <scheme val="minor"/>
    </font>
    <font>
      <sz val="11"/>
      <color theme="0"/>
      <name val="等线"/>
      <charset val="134"/>
      <scheme val="minor"/>
    </font>
    <font>
      <sz val="9"/>
      <name val="等线"/>
      <charset val="134"/>
      <scheme val="minor"/>
    </font>
  </fonts>
  <fills count="28">
    <fill>
      <patternFill patternType="none"/>
    </fill>
    <fill>
      <patternFill patternType="gray125"/>
    </fill>
    <fill>
      <patternFill patternType="solid">
        <fgColor theme="4" tint="0.3999145481734672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AFAF"/>
        <bgColor indexed="64"/>
      </patternFill>
    </fill>
    <fill>
      <patternFill patternType="solid">
        <fgColor rgb="FF5BD4FF"/>
        <bgColor indexed="64"/>
      </patternFill>
    </fill>
    <fill>
      <patternFill patternType="solid">
        <fgColor rgb="FFEAD5FF"/>
        <bgColor indexed="64"/>
      </patternFill>
    </fill>
    <fill>
      <patternFill patternType="solid">
        <fgColor rgb="FFFF481D"/>
        <bgColor indexed="64"/>
      </patternFill>
    </fill>
    <fill>
      <patternFill patternType="solid">
        <fgColor rgb="FFC7EB53"/>
        <bgColor indexed="64"/>
      </patternFill>
    </fill>
    <fill>
      <patternFill patternType="solid">
        <fgColor rgb="FFFFFF5B"/>
        <bgColor indexed="64"/>
      </patternFill>
    </fill>
    <fill>
      <patternFill patternType="solid">
        <fgColor rgb="FF3BAB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79992065187536243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rgb="FFFFB9B9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C4E59F"/>
        <bgColor indexed="64"/>
      </patternFill>
    </fill>
    <fill>
      <patternFill patternType="solid">
        <fgColor rgb="FFE0C1FF"/>
        <bgColor indexed="64"/>
      </patternFill>
    </fill>
  </fills>
  <borders count="20">
    <border>
      <left/>
      <right/>
      <top/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/>
      <top style="thin">
        <color theme="1" tint="0.34998626667073579"/>
      </top>
      <bottom style="thin">
        <color theme="1" tint="0.34998626667073579"/>
      </bottom>
      <diagonal/>
    </border>
    <border>
      <left/>
      <right/>
      <top style="thin">
        <color theme="1" tint="0.34998626667073579"/>
      </top>
      <bottom style="thin">
        <color theme="1" tint="0.34998626667073579"/>
      </bottom>
      <diagonal/>
    </border>
    <border>
      <left/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4" tint="0.59996337778862885"/>
      </left>
      <right style="thin">
        <color theme="4" tint="0.59996337778862885"/>
      </right>
      <top style="thin">
        <color theme="4" tint="0.59996337778862885"/>
      </top>
      <bottom style="thin">
        <color theme="4" tint="0.59996337778862885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</borders>
  <cellStyleXfs count="3">
    <xf numFmtId="0" fontId="0" fillId="0" borderId="0"/>
    <xf numFmtId="0" fontId="10" fillId="0" borderId="0">
      <alignment vertical="center"/>
    </xf>
    <xf numFmtId="0" fontId="10" fillId="0" borderId="0">
      <alignment vertical="center"/>
    </xf>
  </cellStyleXfs>
  <cellXfs count="176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1" xfId="0" applyFont="1" applyBorder="1"/>
    <xf numFmtId="0" fontId="0" fillId="0" borderId="2" xfId="0" applyBorder="1"/>
    <xf numFmtId="0" fontId="0" fillId="0" borderId="2" xfId="0" applyBorder="1" applyAlignment="1">
      <alignment horizontal="left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5" fillId="0" borderId="1" xfId="0" applyFont="1" applyBorder="1"/>
    <xf numFmtId="0" fontId="0" fillId="0" borderId="0" xfId="0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6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vertical="center"/>
    </xf>
    <xf numFmtId="0" fontId="0" fillId="0" borderId="0" xfId="0" applyFill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0" fillId="4" borderId="0" xfId="0" applyFill="1" applyAlignment="1">
      <alignment vertical="center"/>
    </xf>
    <xf numFmtId="0" fontId="6" fillId="5" borderId="0" xfId="0" applyFont="1" applyFill="1" applyAlignment="1">
      <alignment vertical="center"/>
    </xf>
    <xf numFmtId="0" fontId="0" fillId="6" borderId="0" xfId="0" applyFill="1" applyAlignment="1">
      <alignment vertical="center"/>
    </xf>
    <xf numFmtId="0" fontId="0" fillId="7" borderId="6" xfId="0" applyFill="1" applyBorder="1" applyAlignment="1">
      <alignment vertical="center"/>
    </xf>
    <xf numFmtId="0" fontId="0" fillId="7" borderId="0" xfId="0" applyFill="1" applyBorder="1" applyAlignment="1">
      <alignment vertical="center"/>
    </xf>
    <xf numFmtId="0" fontId="0" fillId="8" borderId="0" xfId="0" applyFill="1" applyBorder="1" applyAlignment="1">
      <alignment vertical="center"/>
    </xf>
    <xf numFmtId="0" fontId="0" fillId="9" borderId="0" xfId="0" applyFill="1" applyBorder="1" applyAlignment="1">
      <alignment vertical="center"/>
    </xf>
    <xf numFmtId="0" fontId="0" fillId="10" borderId="0" xfId="0" applyFill="1" applyAlignment="1">
      <alignment vertical="center"/>
    </xf>
    <xf numFmtId="0" fontId="0" fillId="11" borderId="0" xfId="0" applyFill="1" applyBorder="1" applyAlignment="1">
      <alignment vertical="center"/>
    </xf>
    <xf numFmtId="0" fontId="0" fillId="0" borderId="0" xfId="0" applyAlignment="1">
      <alignment horizontal="left"/>
    </xf>
    <xf numFmtId="0" fontId="6" fillId="12" borderId="6" xfId="0" applyFont="1" applyFill="1" applyBorder="1" applyAlignment="1">
      <alignment vertical="center"/>
    </xf>
    <xf numFmtId="0" fontId="6" fillId="0" borderId="6" xfId="0" applyFont="1" applyFill="1" applyBorder="1" applyAlignment="1">
      <alignment horizontal="left" vertical="center"/>
    </xf>
    <xf numFmtId="0" fontId="6" fillId="0" borderId="6" xfId="0" applyFont="1" applyFill="1" applyBorder="1" applyAlignment="1">
      <alignment vertical="center"/>
    </xf>
    <xf numFmtId="0" fontId="6" fillId="0" borderId="6" xfId="0" applyFont="1" applyFill="1" applyBorder="1" applyAlignment="1">
      <alignment horizontal="center" vertical="center"/>
    </xf>
    <xf numFmtId="0" fontId="0" fillId="3" borderId="6" xfId="0" applyFill="1" applyBorder="1" applyAlignment="1">
      <alignment vertical="center"/>
    </xf>
    <xf numFmtId="0" fontId="0" fillId="0" borderId="6" xfId="0" applyFill="1" applyBorder="1" applyAlignment="1">
      <alignment horizontal="left" vertical="center"/>
    </xf>
    <xf numFmtId="0" fontId="0" fillId="0" borderId="6" xfId="0" applyFill="1" applyBorder="1" applyAlignment="1">
      <alignment vertical="center"/>
    </xf>
    <xf numFmtId="0" fontId="0" fillId="0" borderId="6" xfId="0" applyBorder="1" applyAlignment="1">
      <alignment horizontal="center" vertical="center"/>
    </xf>
    <xf numFmtId="0" fontId="0" fillId="4" borderId="6" xfId="0" applyFill="1" applyBorder="1" applyAlignment="1">
      <alignment vertical="center"/>
    </xf>
    <xf numFmtId="0" fontId="0" fillId="5" borderId="6" xfId="0" applyFill="1" applyBorder="1" applyAlignment="1">
      <alignment vertical="center"/>
    </xf>
    <xf numFmtId="0" fontId="6" fillId="2" borderId="0" xfId="0" applyFont="1" applyFill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6" borderId="6" xfId="0" applyFill="1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6" xfId="0" applyFill="1" applyBorder="1" applyAlignment="1">
      <alignment horizontal="center" vertical="center"/>
    </xf>
    <xf numFmtId="0" fontId="0" fillId="13" borderId="6" xfId="0" applyFill="1" applyBorder="1" applyAlignment="1">
      <alignment vertical="center"/>
    </xf>
    <xf numFmtId="0" fontId="0" fillId="9" borderId="6" xfId="0" applyFill="1" applyBorder="1" applyAlignment="1">
      <alignment vertical="center"/>
    </xf>
    <xf numFmtId="0" fontId="0" fillId="10" borderId="6" xfId="0" applyFill="1" applyBorder="1" applyAlignment="1">
      <alignment vertical="center"/>
    </xf>
    <xf numFmtId="0" fontId="7" fillId="14" borderId="6" xfId="0" applyFont="1" applyFill="1" applyBorder="1" applyAlignment="1">
      <alignment vertical="center"/>
    </xf>
    <xf numFmtId="0" fontId="0" fillId="14" borderId="6" xfId="0" applyFill="1" applyBorder="1" applyAlignment="1">
      <alignment horizontal="left" vertical="center"/>
    </xf>
    <xf numFmtId="0" fontId="0" fillId="0" borderId="0" xfId="0" applyFont="1"/>
    <xf numFmtId="0" fontId="0" fillId="3" borderId="7" xfId="0" applyFill="1" applyBorder="1" applyAlignment="1">
      <alignment horizontal="center" vertical="center"/>
    </xf>
    <xf numFmtId="0" fontId="0" fillId="15" borderId="7" xfId="0" applyFill="1" applyBorder="1"/>
    <xf numFmtId="0" fontId="6" fillId="16" borderId="8" xfId="0" applyFont="1" applyFill="1" applyBorder="1" applyAlignment="1">
      <alignment horizontal="center"/>
    </xf>
    <xf numFmtId="0" fontId="0" fillId="3" borderId="7" xfId="0" applyFill="1" applyBorder="1" applyAlignment="1">
      <alignment horizontal="left" vertical="center"/>
    </xf>
    <xf numFmtId="0" fontId="0" fillId="15" borderId="7" xfId="0" applyFill="1" applyBorder="1" applyAlignment="1">
      <alignment horizontal="center"/>
    </xf>
    <xf numFmtId="0" fontId="0" fillId="16" borderId="7" xfId="0" applyFill="1" applyBorder="1" applyAlignment="1">
      <alignment horizontal="center"/>
    </xf>
    <xf numFmtId="0" fontId="0" fillId="17" borderId="7" xfId="0" applyFill="1" applyBorder="1" applyAlignment="1">
      <alignment horizontal="center"/>
    </xf>
    <xf numFmtId="0" fontId="0" fillId="0" borderId="7" xfId="0" applyBorder="1"/>
    <xf numFmtId="0" fontId="0" fillId="16" borderId="7" xfId="0" applyFill="1" applyBorder="1"/>
    <xf numFmtId="0" fontId="0" fillId="17" borderId="7" xfId="0" applyFill="1" applyBorder="1"/>
    <xf numFmtId="0" fontId="0" fillId="18" borderId="7" xfId="0" applyFill="1" applyBorder="1" applyAlignment="1">
      <alignment horizontal="center"/>
    </xf>
    <xf numFmtId="0" fontId="0" fillId="19" borderId="7" xfId="0" applyFill="1" applyBorder="1" applyAlignment="1">
      <alignment horizontal="center"/>
    </xf>
    <xf numFmtId="0" fontId="0" fillId="19" borderId="7" xfId="0" applyFont="1" applyFill="1" applyBorder="1" applyAlignment="1">
      <alignment horizontal="center"/>
    </xf>
    <xf numFmtId="0" fontId="0" fillId="18" borderId="7" xfId="0" applyFill="1" applyBorder="1"/>
    <xf numFmtId="0" fontId="0" fillId="19" borderId="7" xfId="0" applyFont="1" applyFill="1" applyBorder="1"/>
    <xf numFmtId="0" fontId="0" fillId="20" borderId="7" xfId="0" applyFont="1" applyFill="1" applyBorder="1"/>
    <xf numFmtId="0" fontId="0" fillId="20" borderId="7" xfId="0" applyFill="1" applyBorder="1"/>
    <xf numFmtId="0" fontId="0" fillId="5" borderId="7" xfId="0" applyFont="1" applyFill="1" applyBorder="1"/>
    <xf numFmtId="0" fontId="0" fillId="19" borderId="7" xfId="0" applyFill="1" applyBorder="1"/>
    <xf numFmtId="0" fontId="0" fillId="5" borderId="7" xfId="0" applyFill="1" applyBorder="1"/>
    <xf numFmtId="0" fontId="0" fillId="21" borderId="0" xfId="0" applyFill="1"/>
    <xf numFmtId="177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21" borderId="0" xfId="0" applyFill="1" applyAlignment="1">
      <alignment horizontal="center"/>
    </xf>
    <xf numFmtId="0" fontId="6" fillId="0" borderId="0" xfId="0" applyFont="1" applyAlignment="1">
      <alignment vertical="center"/>
    </xf>
    <xf numFmtId="0" fontId="0" fillId="0" borderId="0" xfId="0" applyNumberFormat="1" applyAlignment="1">
      <alignment horizontal="right" vertical="center"/>
    </xf>
    <xf numFmtId="176" fontId="0" fillId="0" borderId="0" xfId="0" applyNumberForma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22" borderId="0" xfId="0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22" borderId="0" xfId="0" applyFont="1" applyFill="1" applyAlignment="1">
      <alignment horizontal="center" vertical="center"/>
    </xf>
    <xf numFmtId="0" fontId="6" fillId="0" borderId="0" xfId="0" applyFont="1"/>
    <xf numFmtId="0" fontId="6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0" applyNumberFormat="1" applyFont="1" applyAlignment="1">
      <alignment horizontal="left" vertical="center"/>
    </xf>
    <xf numFmtId="176" fontId="8" fillId="0" borderId="0" xfId="0" applyNumberFormat="1" applyFont="1" applyAlignment="1">
      <alignment horizontal="left" vertical="center"/>
    </xf>
    <xf numFmtId="176" fontId="0" fillId="0" borderId="0" xfId="0" applyNumberFormat="1" applyAlignment="1">
      <alignment horizontal="left" vertical="center"/>
    </xf>
    <xf numFmtId="0" fontId="10" fillId="0" borderId="0" xfId="2" applyNumberFormat="1" applyAlignment="1">
      <alignment horizontal="right" vertical="center"/>
    </xf>
    <xf numFmtId="176" fontId="10" fillId="0" borderId="0" xfId="2" applyNumberFormat="1">
      <alignment vertical="center"/>
    </xf>
    <xf numFmtId="0" fontId="11" fillId="0" borderId="0" xfId="2" applyNumberFormat="1" applyFont="1" applyAlignment="1">
      <alignment horizontal="right" vertical="center"/>
    </xf>
    <xf numFmtId="176" fontId="11" fillId="0" borderId="0" xfId="2" applyNumberFormat="1" applyFont="1" applyFill="1">
      <alignment vertical="center"/>
    </xf>
    <xf numFmtId="176" fontId="10" fillId="0" borderId="0" xfId="2" applyNumberFormat="1" applyFill="1">
      <alignment vertical="center"/>
    </xf>
    <xf numFmtId="0" fontId="6" fillId="0" borderId="0" xfId="0" applyFont="1" applyFill="1" applyAlignment="1">
      <alignment vertical="center"/>
    </xf>
    <xf numFmtId="0" fontId="6" fillId="22" borderId="0" xfId="0" applyFont="1" applyFill="1" applyAlignment="1">
      <alignment vertical="center"/>
    </xf>
    <xf numFmtId="0" fontId="6" fillId="22" borderId="0" xfId="0" applyNumberFormat="1" applyFont="1" applyFill="1" applyAlignment="1">
      <alignment horizontal="right" vertical="center"/>
    </xf>
    <xf numFmtId="176" fontId="10" fillId="22" borderId="0" xfId="2" applyNumberFormat="1" applyFill="1">
      <alignment vertical="center"/>
    </xf>
    <xf numFmtId="176" fontId="6" fillId="22" borderId="0" xfId="0" applyNumberFormat="1" applyFont="1" applyFill="1" applyAlignment="1">
      <alignment horizontal="center" vertical="center"/>
    </xf>
    <xf numFmtId="0" fontId="8" fillId="23" borderId="0" xfId="0" applyFont="1" applyFill="1" applyAlignment="1">
      <alignment horizontal="left" vertical="center"/>
    </xf>
    <xf numFmtId="0" fontId="0" fillId="23" borderId="0" xfId="0" applyFill="1" applyAlignment="1">
      <alignment horizontal="left" vertical="center"/>
    </xf>
    <xf numFmtId="0" fontId="0" fillId="23" borderId="0" xfId="0" applyFill="1" applyAlignment="1">
      <alignment horizontal="center" vertical="center"/>
    </xf>
    <xf numFmtId="0" fontId="6" fillId="23" borderId="0" xfId="0" applyFont="1" applyFill="1" applyAlignment="1">
      <alignment horizontal="center" vertical="center"/>
    </xf>
    <xf numFmtId="0" fontId="6" fillId="23" borderId="0" xfId="0" applyFont="1" applyFill="1" applyAlignment="1">
      <alignment vertical="center"/>
    </xf>
    <xf numFmtId="0" fontId="0" fillId="23" borderId="0" xfId="0" applyFill="1" applyAlignment="1">
      <alignment vertical="center"/>
    </xf>
    <xf numFmtId="0" fontId="10" fillId="0" borderId="0" xfId="1">
      <alignment vertical="center"/>
    </xf>
    <xf numFmtId="176" fontId="10" fillId="0" borderId="0" xfId="1" applyNumberFormat="1">
      <alignment vertical="center"/>
    </xf>
    <xf numFmtId="0" fontId="8" fillId="0" borderId="0" xfId="0" applyFont="1" applyAlignment="1">
      <alignment horizontal="center" vertical="center"/>
    </xf>
    <xf numFmtId="0" fontId="11" fillId="0" borderId="12" xfId="1" applyFont="1" applyFill="1" applyBorder="1">
      <alignment vertical="center"/>
    </xf>
    <xf numFmtId="176" fontId="11" fillId="0" borderId="12" xfId="1" applyNumberFormat="1" applyFont="1" applyFill="1" applyBorder="1">
      <alignment vertical="center"/>
    </xf>
    <xf numFmtId="0" fontId="10" fillId="0" borderId="12" xfId="1" applyBorder="1">
      <alignment vertical="center"/>
    </xf>
    <xf numFmtId="176" fontId="10" fillId="0" borderId="12" xfId="1" applyNumberFormat="1" applyBorder="1">
      <alignment vertical="center"/>
    </xf>
    <xf numFmtId="176" fontId="10" fillId="0" borderId="12" xfId="1" applyNumberFormat="1" applyFill="1" applyBorder="1">
      <alignment vertical="center"/>
    </xf>
    <xf numFmtId="0" fontId="10" fillId="0" borderId="12" xfId="1" applyFill="1" applyBorder="1">
      <alignment vertical="center"/>
    </xf>
    <xf numFmtId="0" fontId="12" fillId="24" borderId="13" xfId="0" applyFont="1" applyFill="1" applyBorder="1" applyAlignment="1">
      <alignment horizontal="center" vertical="center"/>
    </xf>
    <xf numFmtId="0" fontId="12" fillId="24" borderId="14" xfId="0" applyFont="1" applyFill="1" applyBorder="1" applyAlignment="1">
      <alignment horizontal="center" vertical="center"/>
    </xf>
    <xf numFmtId="0" fontId="13" fillId="24" borderId="14" xfId="0" applyFont="1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0" fillId="5" borderId="16" xfId="0" applyFill="1" applyBorder="1" applyAlignment="1">
      <alignment horizontal="center" vertical="center"/>
    </xf>
    <xf numFmtId="0" fontId="0" fillId="5" borderId="16" xfId="0" applyFill="1" applyBorder="1" applyAlignment="1">
      <alignment vertical="center"/>
    </xf>
    <xf numFmtId="0" fontId="0" fillId="19" borderId="15" xfId="0" applyFont="1" applyFill="1" applyBorder="1" applyAlignment="1">
      <alignment horizontal="center" vertical="center"/>
    </xf>
    <xf numFmtId="0" fontId="0" fillId="19" borderId="16" xfId="0" applyFont="1" applyFill="1" applyBorder="1" applyAlignment="1">
      <alignment horizontal="center" vertical="center"/>
    </xf>
    <xf numFmtId="0" fontId="0" fillId="19" borderId="16" xfId="0" applyFont="1" applyFill="1" applyBorder="1" applyAlignment="1">
      <alignment vertical="center"/>
    </xf>
    <xf numFmtId="0" fontId="15" fillId="24" borderId="14" xfId="0" applyFont="1" applyFill="1" applyBorder="1" applyAlignment="1">
      <alignment horizontal="center" vertical="center"/>
    </xf>
    <xf numFmtId="0" fontId="12" fillId="24" borderId="18" xfId="0" applyFont="1" applyFill="1" applyBorder="1" applyAlignment="1">
      <alignment horizontal="center" vertical="center"/>
    </xf>
    <xf numFmtId="0" fontId="0" fillId="5" borderId="19" xfId="0" applyFill="1" applyBorder="1" applyAlignment="1">
      <alignment vertical="center"/>
    </xf>
    <xf numFmtId="0" fontId="0" fillId="5" borderId="17" xfId="0" applyFill="1" applyBorder="1" applyAlignment="1">
      <alignment vertical="center"/>
    </xf>
    <xf numFmtId="0" fontId="0" fillId="19" borderId="19" xfId="0" applyFont="1" applyFill="1" applyBorder="1" applyAlignment="1">
      <alignment vertical="center"/>
    </xf>
    <xf numFmtId="0" fontId="0" fillId="4" borderId="15" xfId="0" applyFont="1" applyFill="1" applyBorder="1" applyAlignment="1">
      <alignment horizontal="center" vertical="center"/>
    </xf>
    <xf numFmtId="0" fontId="0" fillId="4" borderId="16" xfId="0" applyFont="1" applyFill="1" applyBorder="1" applyAlignment="1">
      <alignment horizontal="center" vertical="center"/>
    </xf>
    <xf numFmtId="0" fontId="0" fillId="4" borderId="16" xfId="0" applyFont="1" applyFill="1" applyBorder="1" applyAlignment="1">
      <alignment vertical="center"/>
    </xf>
    <xf numFmtId="0" fontId="0" fillId="17" borderId="15" xfId="0" applyFont="1" applyFill="1" applyBorder="1" applyAlignment="1">
      <alignment horizontal="center" vertical="center"/>
    </xf>
    <xf numFmtId="0" fontId="0" fillId="17" borderId="16" xfId="0" applyFont="1" applyFill="1" applyBorder="1" applyAlignment="1">
      <alignment horizontal="center" vertical="center"/>
    </xf>
    <xf numFmtId="0" fontId="0" fillId="17" borderId="16" xfId="0" applyFont="1" applyFill="1" applyBorder="1" applyAlignment="1">
      <alignment vertical="center"/>
    </xf>
    <xf numFmtId="0" fontId="0" fillId="4" borderId="19" xfId="0" applyFont="1" applyFill="1" applyBorder="1" applyAlignment="1">
      <alignment vertical="center"/>
    </xf>
    <xf numFmtId="0" fontId="0" fillId="17" borderId="19" xfId="0" applyFont="1" applyFill="1" applyBorder="1" applyAlignment="1">
      <alignment vertical="center"/>
    </xf>
    <xf numFmtId="0" fontId="0" fillId="6" borderId="15" xfId="0" applyFont="1" applyFill="1" applyBorder="1" applyAlignment="1">
      <alignment horizontal="center" vertical="center"/>
    </xf>
    <xf numFmtId="0" fontId="0" fillId="6" borderId="16" xfId="0" applyFont="1" applyFill="1" applyBorder="1" applyAlignment="1">
      <alignment horizontal="center" vertical="center"/>
    </xf>
    <xf numFmtId="0" fontId="0" fillId="6" borderId="16" xfId="0" applyFont="1" applyFill="1" applyBorder="1" applyAlignment="1">
      <alignment vertical="center"/>
    </xf>
    <xf numFmtId="0" fontId="0" fillId="26" borderId="15" xfId="0" applyFill="1" applyBorder="1" applyAlignment="1">
      <alignment horizontal="center" vertical="center"/>
    </xf>
    <xf numFmtId="0" fontId="0" fillId="26" borderId="16" xfId="0" applyFill="1" applyBorder="1" applyAlignment="1">
      <alignment horizontal="center" vertical="center"/>
    </xf>
    <xf numFmtId="0" fontId="0" fillId="26" borderId="16" xfId="0" applyFill="1" applyBorder="1" applyAlignment="1">
      <alignment vertical="center"/>
    </xf>
    <xf numFmtId="0" fontId="0" fillId="7" borderId="15" xfId="0" applyFill="1" applyBorder="1" applyAlignment="1">
      <alignment horizontal="center" vertical="center"/>
    </xf>
    <xf numFmtId="0" fontId="0" fillId="7" borderId="16" xfId="0" applyFill="1" applyBorder="1" applyAlignment="1">
      <alignment vertical="center"/>
    </xf>
    <xf numFmtId="0" fontId="0" fillId="11" borderId="15" xfId="0" applyFill="1" applyBorder="1" applyAlignment="1">
      <alignment horizontal="center" vertical="center"/>
    </xf>
    <xf numFmtId="0" fontId="0" fillId="11" borderId="16" xfId="0" applyFill="1" applyBorder="1" applyAlignment="1">
      <alignment vertical="center"/>
    </xf>
    <xf numFmtId="0" fontId="0" fillId="6" borderId="19" xfId="0" applyFont="1" applyFill="1" applyBorder="1" applyAlignment="1">
      <alignment vertical="center"/>
    </xf>
    <xf numFmtId="0" fontId="0" fillId="26" borderId="19" xfId="0" applyFill="1" applyBorder="1" applyAlignment="1">
      <alignment vertical="center"/>
    </xf>
    <xf numFmtId="0" fontId="0" fillId="7" borderId="16" xfId="0" applyFill="1" applyBorder="1" applyAlignment="1">
      <alignment horizontal="center" vertical="center"/>
    </xf>
    <xf numFmtId="0" fontId="0" fillId="7" borderId="19" xfId="0" applyFill="1" applyBorder="1" applyAlignment="1">
      <alignment vertical="center"/>
    </xf>
    <xf numFmtId="0" fontId="0" fillId="11" borderId="16" xfId="0" applyFill="1" applyBorder="1" applyAlignment="1">
      <alignment horizontal="center" vertical="center"/>
    </xf>
    <xf numFmtId="0" fontId="0" fillId="11" borderId="19" xfId="0" applyFill="1" applyBorder="1" applyAlignment="1">
      <alignment vertical="center"/>
    </xf>
    <xf numFmtId="0" fontId="0" fillId="27" borderId="15" xfId="0" applyFill="1" applyBorder="1" applyAlignment="1">
      <alignment horizontal="center" vertical="center"/>
    </xf>
    <xf numFmtId="0" fontId="0" fillId="27" borderId="0" xfId="0" applyFill="1"/>
    <xf numFmtId="0" fontId="16" fillId="9" borderId="15" xfId="0" applyFont="1" applyFill="1" applyBorder="1" applyAlignment="1">
      <alignment horizontal="center" vertical="center"/>
    </xf>
    <xf numFmtId="0" fontId="16" fillId="9" borderId="0" xfId="0" applyFont="1" applyFill="1"/>
    <xf numFmtId="0" fontId="0" fillId="27" borderId="0" xfId="0" applyFill="1" applyAlignment="1">
      <alignment horizontal="center"/>
    </xf>
    <xf numFmtId="0" fontId="0" fillId="27" borderId="16" xfId="0" applyFill="1" applyBorder="1" applyAlignment="1">
      <alignment vertical="center"/>
    </xf>
    <xf numFmtId="0" fontId="0" fillId="27" borderId="19" xfId="0" applyFill="1" applyBorder="1" applyAlignment="1">
      <alignment vertical="center"/>
    </xf>
    <xf numFmtId="0" fontId="16" fillId="9" borderId="0" xfId="0" applyFont="1" applyFill="1" applyAlignment="1">
      <alignment horizontal="center"/>
    </xf>
    <xf numFmtId="0" fontId="0" fillId="9" borderId="16" xfId="0" applyFill="1" applyBorder="1" applyAlignment="1">
      <alignment vertical="center"/>
    </xf>
    <xf numFmtId="0" fontId="14" fillId="25" borderId="17" xfId="0" applyFont="1" applyFill="1" applyBorder="1" applyAlignment="1">
      <alignment horizontal="center" vertical="center"/>
    </xf>
    <xf numFmtId="0" fontId="0" fillId="20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6" fillId="16" borderId="7" xfId="0" applyFont="1" applyFill="1" applyBorder="1" applyAlignment="1">
      <alignment horizontal="center"/>
    </xf>
    <xf numFmtId="0" fontId="0" fillId="17" borderId="8" xfId="0" applyFill="1" applyBorder="1" applyAlignment="1">
      <alignment horizontal="center"/>
    </xf>
    <xf numFmtId="0" fontId="0" fillId="17" borderId="9" xfId="0" applyFill="1" applyBorder="1" applyAlignment="1">
      <alignment horizontal="center"/>
    </xf>
    <xf numFmtId="0" fontId="0" fillId="18" borderId="7" xfId="0" applyFill="1" applyBorder="1" applyAlignment="1">
      <alignment horizontal="center"/>
    </xf>
    <xf numFmtId="0" fontId="0" fillId="19" borderId="7" xfId="0" applyFill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</cellXfs>
  <cellStyles count="3">
    <cellStyle name="常规" xfId="0" builtinId="0"/>
    <cellStyle name="常规 2" xfId="2"/>
    <cellStyle name="常规 2 2" xfId="1"/>
  </cellStyles>
  <dxfs count="117"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alignment vertical="center"/>
    </dxf>
    <dxf>
      <alignment horizontal="center" vertical="center"/>
    </dxf>
    <dxf>
      <alignment vertical="center"/>
    </dxf>
    <dxf>
      <alignment vertical="center"/>
    </dxf>
    <dxf>
      <alignment horizontal="center" vertical="center"/>
    </dxf>
    <dxf>
      <alignment horizontal="left"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ill>
        <patternFill patternType="none"/>
      </fill>
      <alignment vertical="center"/>
      <border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</border>
    </dxf>
    <dxf>
      <fill>
        <patternFill patternType="none"/>
      </fill>
      <alignment vertical="center"/>
      <border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</border>
    </dxf>
    <dxf>
      <alignment vertical="center"/>
    </dxf>
    <dxf>
      <alignment horizontal="left"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left" vertical="center"/>
    </dxf>
    <dxf>
      <alignment vertical="center"/>
    </dxf>
    <dxf>
      <alignment vertical="center"/>
    </dxf>
    <dxf>
      <alignment horizontal="left" vertical="center"/>
    </dxf>
  </dxfs>
  <tableStyles count="0" defaultTableStyle="TableStyleMedium2" defaultPivotStyle="PivotStyleLight16"/>
  <colors>
    <mruColors>
      <color rgb="FFFFFFA7"/>
      <color rgb="FFEEDDFF"/>
      <color rgb="FFFF481D"/>
      <color rgb="FF3BABFF"/>
      <color rgb="FFEAD5FF"/>
      <color rgb="FFE0C1FF"/>
      <color rgb="FFFFAFAF"/>
      <color rgb="FFFFFF5B"/>
      <color rgb="FF007635"/>
      <color rgb="FFC7EB5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28</xdr:col>
      <xdr:colOff>9525</xdr:colOff>
      <xdr:row>2</xdr:row>
      <xdr:rowOff>9525</xdr:rowOff>
    </xdr:from>
    <xdr:to>
      <xdr:col>37</xdr:col>
      <xdr:colOff>599230</xdr:colOff>
      <xdr:row>7</xdr:row>
      <xdr:rowOff>152269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021300" y="371475"/>
          <a:ext cx="6675755" cy="104711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表1_32" displayName="表1_32" ref="B1:S91" totalsRowShown="0">
  <autoFilter ref="B1:S91"/>
  <tableColumns count="18">
    <tableColumn id="1" name="Id" dataDxfId="116"/>
    <tableColumn id="2" name="Name" dataDxfId="115"/>
    <tableColumn id="3" name="Background" dataDxfId="114"/>
    <tableColumn id="4" name="Model" dataDxfId="113"/>
    <tableColumn id="5" name="NimIcon" dataDxfId="112"/>
    <tableColumn id="6" name="QuestId" dataDxfId="111"/>
    <tableColumn id="7" name="dailyGoalPercent" dataDxfId="110"/>
    <tableColumn id="8" name="AwardCoin" dataDxfId="109"/>
    <tableColumn id="9" name="BGM" dataDxfId="108"/>
    <tableColumn id="10" name="Sound" dataDxfId="107"/>
    <tableColumn id="11" name="WaterDrop" dataDxfId="106"/>
    <tableColumn id="12" name="WaterDropAudio" dataDxfId="105"/>
    <tableColumn id="13" name="Box1 ID" dataDxfId="104"/>
    <tableColumn id="14" name="Box1 Height" dataDxfId="103"/>
    <tableColumn id="15" name="Box2 ID" dataDxfId="102"/>
    <tableColumn id="16" name="Box2 Height" dataDxfId="101"/>
    <tableColumn id="17" name="输出" dataDxfId="100"/>
    <tableColumn id="18" name="输入" dataDxfId="99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3" name="表1_34" displayName="表1_34" ref="B1:G1048493" totalsRowShown="0">
  <autoFilter ref="B1:G1048493"/>
  <tableColumns count="6">
    <tableColumn id="1" name="Id" dataDxfId="98"/>
    <tableColumn id="2" name="Type" dataDxfId="97"/>
    <tableColumn id="3" name="Name" dataDxfId="96"/>
    <tableColumn id="4" name="ItemId" dataDxfId="95"/>
    <tableColumn id="5" name="Value" dataDxfId="94"/>
    <tableColumn id="6" name="输出" dataDxfId="93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202"/>
  <sheetViews>
    <sheetView workbookViewId="0">
      <pane ySplit="1" topLeftCell="A14" activePane="bottomLeft" state="frozen"/>
      <selection pane="bottomLeft" activeCell="A33" sqref="A33"/>
    </sheetView>
  </sheetViews>
  <sheetFormatPr defaultColWidth="8.875" defaultRowHeight="13.5"/>
  <cols>
    <col min="1" max="1" width="7.375" style="74" customWidth="1"/>
    <col min="2" max="2" width="9.625" style="74" customWidth="1"/>
    <col min="3" max="3" width="17.5" customWidth="1"/>
    <col min="4" max="4" width="35.125" customWidth="1"/>
    <col min="7" max="7" width="12.125" customWidth="1"/>
    <col min="8" max="8" width="15.375" customWidth="1"/>
    <col min="9" max="9" width="12.375" style="74" customWidth="1"/>
    <col min="10" max="10" width="14.375" customWidth="1"/>
    <col min="11" max="11" width="28.125" customWidth="1"/>
    <col min="12" max="12" width="14.375" style="74" customWidth="1"/>
    <col min="13" max="13" width="20" customWidth="1"/>
    <col min="15" max="15" width="8.875" hidden="1" customWidth="1"/>
  </cols>
  <sheetData>
    <row r="1" spans="1:15">
      <c r="A1" s="115" t="s">
        <v>0</v>
      </c>
      <c r="B1" s="116" t="s">
        <v>1</v>
      </c>
      <c r="C1" s="116" t="s">
        <v>2</v>
      </c>
      <c r="D1" s="116" t="s">
        <v>3</v>
      </c>
      <c r="E1" s="117" t="s">
        <v>4</v>
      </c>
      <c r="F1" s="117" t="s">
        <v>5</v>
      </c>
      <c r="G1" s="117" t="s">
        <v>6</v>
      </c>
      <c r="H1" s="117" t="s">
        <v>7</v>
      </c>
      <c r="I1" s="124" t="s">
        <v>8</v>
      </c>
      <c r="J1" s="124" t="s">
        <v>9</v>
      </c>
      <c r="K1" s="124" t="s">
        <v>10</v>
      </c>
      <c r="L1" s="124" t="s">
        <v>11</v>
      </c>
      <c r="M1" s="124" t="s">
        <v>12</v>
      </c>
      <c r="N1" s="116" t="s">
        <v>13</v>
      </c>
      <c r="O1" s="125" t="s">
        <v>14</v>
      </c>
    </row>
    <row r="2" spans="1:15">
      <c r="A2" s="118">
        <f>Accessory!A3</f>
        <v>20001</v>
      </c>
      <c r="B2" s="119">
        <v>2</v>
      </c>
      <c r="C2" s="120" t="str">
        <f>Accessory!D3</f>
        <v>wizard hat</v>
      </c>
      <c r="D2" s="120" t="str">
        <f>Accessory!E3</f>
        <v>part_head_hat</v>
      </c>
      <c r="E2" s="120"/>
      <c r="F2" s="120"/>
      <c r="G2" s="120"/>
      <c r="H2" s="120"/>
      <c r="I2" s="119"/>
      <c r="J2" s="120"/>
      <c r="K2" s="120"/>
      <c r="L2" s="119"/>
      <c r="M2" s="120"/>
      <c r="N2" s="120" t="str">
        <f t="shared" ref="N2" si="0">"&lt;Item Id="""&amp;A2&amp;""" Type="""&amp;B2&amp;""" Name="""&amp;C2&amp;""" getImage="""&amp;D2&amp;""" Icon="""&amp;E2&amp;""" StoryBg="""&amp;F2&amp;""" AudioId="""&amp;G2&amp;""" Description="""&amp;H2&amp;""" PetType="""&amp;I2&amp;""" Image="""&amp;J2&amp;""" Audio="""&amp;K2&amp;""" Animation="""&amp;L2&amp;""" Preview="""&amp;M2&amp;"""/&gt;"</f>
        <v>&lt;Item Id="20001" Type="2" Name="wizard hat" getImage="part_head_hat" Icon="" StoryBg="" AudioId="" Description="" PetType="" Image="" Audio="" Animation="" Preview=""/&gt;</v>
      </c>
      <c r="O2" s="126"/>
    </row>
    <row r="3" spans="1:15">
      <c r="A3" s="118">
        <f>Accessory!A4</f>
        <v>20002</v>
      </c>
      <c r="B3" s="119">
        <v>2</v>
      </c>
      <c r="C3" s="120" t="str">
        <f>Accessory!D4</f>
        <v>devil wing</v>
      </c>
      <c r="D3" s="120" t="str">
        <f>Accessory!E4</f>
        <v>part_wing_bat</v>
      </c>
      <c r="E3" s="120"/>
      <c r="F3" s="120"/>
      <c r="G3" s="120"/>
      <c r="H3" s="120"/>
      <c r="I3" s="119"/>
      <c r="J3" s="120"/>
      <c r="K3" s="120"/>
      <c r="L3" s="119"/>
      <c r="M3" s="120"/>
      <c r="N3" s="120" t="str">
        <f t="shared" ref="N3:N26" si="1">"&lt;Item Id="""&amp;A3&amp;""" Type="""&amp;B3&amp;""" Name="""&amp;C3&amp;""" getImage="""&amp;D3&amp;""" Icon="""&amp;E3&amp;""" StoryBg="""&amp;F3&amp;""" AudioId="""&amp;G3&amp;""" Description="""&amp;H3&amp;""" PetType="""&amp;I3&amp;""" Image="""&amp;J3&amp;""" Audio="""&amp;K3&amp;""" Animation="""&amp;L3&amp;""" Preview="""&amp;M3&amp;"""/&gt;"</f>
        <v>&lt;Item Id="20002" Type="2" Name="devil wing" getImage="part_wing_bat" Icon="" StoryBg="" AudioId="" Description="" PetType="" Image="" Audio="" Animation="" Preview=""/&gt;</v>
      </c>
      <c r="O3" s="126"/>
    </row>
    <row r="4" spans="1:15">
      <c r="A4" s="118">
        <f>Accessory!A5</f>
        <v>20003</v>
      </c>
      <c r="B4" s="119">
        <v>2</v>
      </c>
      <c r="C4" s="120" t="str">
        <f>Accessory!D5</f>
        <v>ghost</v>
      </c>
      <c r="D4" s="120" t="str">
        <f>Accessory!E5</f>
        <v>elf_up_ghost</v>
      </c>
      <c r="E4" s="120"/>
      <c r="F4" s="120"/>
      <c r="G4" s="120"/>
      <c r="H4" s="120"/>
      <c r="I4" s="119"/>
      <c r="J4" s="120"/>
      <c r="K4" s="120"/>
      <c r="L4" s="119"/>
      <c r="M4" s="120"/>
      <c r="N4" s="120" t="str">
        <f t="shared" si="1"/>
        <v>&lt;Item Id="20003" Type="2" Name="ghost" getImage="elf_up_ghost" Icon="" StoryBg="" AudioId="" Description="" PetType="" Image="" Audio="" Animation="" Preview=""/&gt;</v>
      </c>
      <c r="O4" s="126"/>
    </row>
    <row r="5" spans="1:15">
      <c r="A5" s="118">
        <f>Accessory!A6</f>
        <v>20004</v>
      </c>
      <c r="B5" s="119">
        <v>2</v>
      </c>
      <c r="C5" s="120" t="str">
        <f>Accessory!D6</f>
        <v>pumpkin</v>
      </c>
      <c r="D5" s="120" t="str">
        <f>Accessory!E6</f>
        <v>elf_down_pumpkin</v>
      </c>
      <c r="E5" s="120"/>
      <c r="F5" s="120"/>
      <c r="G5" s="120"/>
      <c r="H5" s="120"/>
      <c r="I5" s="119"/>
      <c r="J5" s="120"/>
      <c r="K5" s="120"/>
      <c r="L5" s="119"/>
      <c r="M5" s="120"/>
      <c r="N5" s="120" t="str">
        <f t="shared" si="1"/>
        <v>&lt;Item Id="20004" Type="2" Name="pumpkin" getImage="elf_down_pumpkin" Icon="" StoryBg="" AudioId="" Description="" PetType="" Image="" Audio="" Animation="" Preview=""/&gt;</v>
      </c>
      <c r="O5" s="126"/>
    </row>
    <row r="6" spans="1:15">
      <c r="A6" s="118">
        <f>Accessory!A7</f>
        <v>20005</v>
      </c>
      <c r="B6" s="119">
        <v>2</v>
      </c>
      <c r="C6" s="120" t="str">
        <f>Accessory!D7</f>
        <v>snow cloud</v>
      </c>
      <c r="D6" s="120" t="str">
        <f>Accessory!E7</f>
        <v>elf_up_cloud</v>
      </c>
      <c r="E6" s="120"/>
      <c r="F6" s="120"/>
      <c r="G6" s="120"/>
      <c r="H6" s="120"/>
      <c r="I6" s="119"/>
      <c r="J6" s="120"/>
      <c r="K6" s="120"/>
      <c r="L6" s="119"/>
      <c r="M6" s="120"/>
      <c r="N6" s="120" t="str">
        <f t="shared" si="1"/>
        <v>&lt;Item Id="20005" Type="2" Name="snow cloud" getImage="elf_up_cloud" Icon="" StoryBg="" AudioId="" Description="" PetType="" Image="" Audio="" Animation="" Preview=""/&gt;</v>
      </c>
      <c r="O6" s="126"/>
    </row>
    <row r="7" spans="1:15">
      <c r="A7" s="118">
        <f>Accessory!A8</f>
        <v>20006</v>
      </c>
      <c r="B7" s="119">
        <v>2</v>
      </c>
      <c r="C7" s="120" t="str">
        <f>Accessory!D8</f>
        <v>snow wing</v>
      </c>
      <c r="D7" s="120" t="str">
        <f>Accessory!E8</f>
        <v>part_wing_snow</v>
      </c>
      <c r="E7" s="120"/>
      <c r="F7" s="120"/>
      <c r="G7" s="120"/>
      <c r="H7" s="120"/>
      <c r="I7" s="119"/>
      <c r="J7" s="120"/>
      <c r="K7" s="120"/>
      <c r="L7" s="119"/>
      <c r="M7" s="120"/>
      <c r="N7" s="120" t="str">
        <f t="shared" si="1"/>
        <v>&lt;Item Id="20006" Type="2" Name="snow wing" getImage="part_wing_snow" Icon="" StoryBg="" AudioId="" Description="" PetType="" Image="" Audio="" Animation="" Preview=""/&gt;</v>
      </c>
      <c r="O7" s="126"/>
    </row>
    <row r="8" spans="1:15">
      <c r="A8" s="118">
        <f>Accessory!A9</f>
        <v>20007</v>
      </c>
      <c r="B8" s="119">
        <v>2</v>
      </c>
      <c r="C8" s="120" t="str">
        <f>Accessory!D9</f>
        <v>cornu cervi</v>
      </c>
      <c r="D8" s="120" t="str">
        <f>Accessory!E9</f>
        <v>part_head_antler</v>
      </c>
      <c r="E8" s="120"/>
      <c r="F8" s="120"/>
      <c r="G8" s="120"/>
      <c r="H8" s="120"/>
      <c r="I8" s="119"/>
      <c r="J8" s="120"/>
      <c r="K8" s="120"/>
      <c r="L8" s="119"/>
      <c r="M8" s="120"/>
      <c r="N8" s="120" t="str">
        <f t="shared" si="1"/>
        <v>&lt;Item Id="20007" Type="2" Name="cornu cervi" getImage="part_head_antler" Icon="" StoryBg="" AudioId="" Description="" PetType="" Image="" Audio="" Animation="" Preview=""/&gt;</v>
      </c>
      <c r="O8" s="126"/>
    </row>
    <row r="9" spans="1:15">
      <c r="A9" s="118">
        <f>Accessory!A10</f>
        <v>20008</v>
      </c>
      <c r="B9" s="119">
        <v>2</v>
      </c>
      <c r="C9" s="120" t="str">
        <f>Accessory!D10</f>
        <v>snowman</v>
      </c>
      <c r="D9" s="120" t="str">
        <f>Accessory!E10</f>
        <v>elf_down_snowman</v>
      </c>
      <c r="E9" s="120"/>
      <c r="F9" s="120"/>
      <c r="G9" s="120"/>
      <c r="H9" s="120"/>
      <c r="I9" s="119"/>
      <c r="J9" s="120"/>
      <c r="K9" s="120"/>
      <c r="L9" s="119"/>
      <c r="M9" s="120"/>
      <c r="N9" s="120" t="str">
        <f t="shared" si="1"/>
        <v>&lt;Item Id="20008" Type="2" Name="snowman" getImage="elf_down_snowman" Icon="" StoryBg="" AudioId="" Description="" PetType="" Image="" Audio="" Animation="" Preview=""/&gt;</v>
      </c>
      <c r="O9" s="126"/>
    </row>
    <row r="10" spans="1:15">
      <c r="A10" s="118">
        <f>Accessory!A11</f>
        <v>20009</v>
      </c>
      <c r="B10" s="119">
        <v>2</v>
      </c>
      <c r="C10" s="120" t="str">
        <f>Accessory!D11</f>
        <v>antler ponit</v>
      </c>
      <c r="D10" s="120" t="str">
        <f>Accessory!E11</f>
        <v>part_head_antler02</v>
      </c>
      <c r="E10" s="120"/>
      <c r="F10" s="120"/>
      <c r="G10" s="120"/>
      <c r="H10" s="120"/>
      <c r="I10" s="119"/>
      <c r="J10" s="120"/>
      <c r="K10" s="120"/>
      <c r="L10" s="119"/>
      <c r="M10" s="120"/>
      <c r="N10" s="120" t="str">
        <f t="shared" si="1"/>
        <v>&lt;Item Id="20009" Type="2" Name="antler ponit" getImage="part_head_antler02" Icon="" StoryBg="" AudioId="" Description="" PetType="" Image="" Audio="" Animation="" Preview=""/&gt;</v>
      </c>
      <c r="O10" s="126"/>
    </row>
    <row r="11" spans="1:15">
      <c r="A11" s="118">
        <f>Accessory!A12</f>
        <v>20010</v>
      </c>
      <c r="B11" s="119">
        <v>2</v>
      </c>
      <c r="C11" s="120" t="str">
        <f>Accessory!D12</f>
        <v>christmas hat</v>
      </c>
      <c r="D11" s="120" t="str">
        <f>Accessory!E12</f>
        <v>part_head_merryhat</v>
      </c>
      <c r="E11" s="120"/>
      <c r="F11" s="120"/>
      <c r="G11" s="120"/>
      <c r="H11" s="120"/>
      <c r="I11" s="119"/>
      <c r="J11" s="120"/>
      <c r="K11" s="120"/>
      <c r="L11" s="119"/>
      <c r="M11" s="120"/>
      <c r="N11" s="120" t="str">
        <f t="shared" si="1"/>
        <v>&lt;Item Id="20010" Type="2" Name="christmas hat" getImage="part_head_merryhat" Icon="" StoryBg="" AudioId="" Description="" PetType="" Image="" Audio="" Animation="" Preview=""/&gt;</v>
      </c>
      <c r="O11" s="126"/>
    </row>
    <row r="12" spans="1:15">
      <c r="A12" s="118">
        <f>Accessory!A13</f>
        <v>20011</v>
      </c>
      <c r="B12" s="119">
        <v>2</v>
      </c>
      <c r="C12" s="120" t="str">
        <f>Accessory!D13</f>
        <v>christmas point</v>
      </c>
      <c r="D12" s="120" t="str">
        <f>Accessory!E13</f>
        <v>suit_pur_merry</v>
      </c>
      <c r="E12" s="120"/>
      <c r="F12" s="120"/>
      <c r="G12" s="120"/>
      <c r="H12" s="120"/>
      <c r="I12" s="119"/>
      <c r="J12" s="120"/>
      <c r="K12" s="120"/>
      <c r="L12" s="119"/>
      <c r="M12" s="120"/>
      <c r="N12" s="120" t="str">
        <f t="shared" si="1"/>
        <v>&lt;Item Id="20011" Type="2" Name="christmas point" getImage="suit_pur_merry" Icon="" StoryBg="" AudioId="" Description="" PetType="" Image="" Audio="" Animation="" Preview=""/&gt;</v>
      </c>
      <c r="O12" s="126"/>
    </row>
    <row r="13" spans="1:15">
      <c r="A13" s="118">
        <f>Accessory!A14</f>
        <v>20012</v>
      </c>
      <c r="B13" s="119">
        <v>2</v>
      </c>
      <c r="C13" s="120" t="str">
        <f>Accessory!D14</f>
        <v>elk</v>
      </c>
      <c r="D13" s="120" t="str">
        <f>Accessory!E14</f>
        <v>elf_down_deer</v>
      </c>
      <c r="E13" s="120"/>
      <c r="F13" s="120"/>
      <c r="G13" s="120"/>
      <c r="H13" s="120"/>
      <c r="I13" s="119"/>
      <c r="J13" s="120"/>
      <c r="K13" s="120"/>
      <c r="L13" s="119"/>
      <c r="M13" s="120"/>
      <c r="N13" s="120" t="str">
        <f t="shared" si="1"/>
        <v>&lt;Item Id="20012" Type="2" Name="elk" getImage="elf_down_deer" Icon="" StoryBg="" AudioId="" Description="" PetType="" Image="" Audio="" Animation="" Preview=""/&gt;</v>
      </c>
      <c r="O13" s="126"/>
    </row>
    <row r="14" spans="1:15">
      <c r="A14" s="118">
        <f>Accessory!A15</f>
        <v>20013</v>
      </c>
      <c r="B14" s="119">
        <v>2</v>
      </c>
      <c r="C14" s="120" t="str">
        <f>Accessory!D15</f>
        <v>elk02</v>
      </c>
      <c r="D14" s="120" t="str">
        <f>Accessory!E15</f>
        <v>elf_down_deer02</v>
      </c>
      <c r="E14" s="120"/>
      <c r="F14" s="120"/>
      <c r="G14" s="120"/>
      <c r="H14" s="120"/>
      <c r="I14" s="119"/>
      <c r="J14" s="120"/>
      <c r="K14" s="120"/>
      <c r="L14" s="119"/>
      <c r="M14" s="120"/>
      <c r="N14" s="120" t="str">
        <f t="shared" si="1"/>
        <v>&lt;Item Id="20013" Type="2" Name="elk02" getImage="elf_down_deer02" Icon="" StoryBg="" AudioId="" Description="" PetType="" Image="" Audio="" Animation="" Preview=""/&gt;</v>
      </c>
      <c r="O14" s="126"/>
    </row>
    <row r="15" spans="1:15">
      <c r="A15" s="118">
        <f>Accessory!A16</f>
        <v>20014</v>
      </c>
      <c r="B15" s="119">
        <v>2</v>
      </c>
      <c r="C15" s="120" t="str">
        <f>Accessory!D16</f>
        <v>giftbox</v>
      </c>
      <c r="D15" s="120" t="str">
        <f>Accessory!E16</f>
        <v>elf_up_gift</v>
      </c>
      <c r="E15" s="120"/>
      <c r="F15" s="120"/>
      <c r="G15" s="120"/>
      <c r="H15" s="120"/>
      <c r="I15" s="119"/>
      <c r="J15" s="120"/>
      <c r="K15" s="120"/>
      <c r="L15" s="119"/>
      <c r="M15" s="120"/>
      <c r="N15" s="120" t="str">
        <f t="shared" si="1"/>
        <v>&lt;Item Id="20014" Type="2" Name="giftbox" getImage="elf_up_gift" Icon="" StoryBg="" AudioId="" Description="" PetType="" Image="" Audio="" Animation="" Preview=""/&gt;</v>
      </c>
      <c r="O15" s="126"/>
    </row>
    <row r="16" spans="1:15">
      <c r="A16" s="118">
        <f>Accessory!A17</f>
        <v>20015</v>
      </c>
      <c r="B16" s="119">
        <v>2</v>
      </c>
      <c r="C16" s="120" t="str">
        <f>Accessory!D17</f>
        <v>giftbox02</v>
      </c>
      <c r="D16" s="120" t="str">
        <f>Accessory!E17</f>
        <v>elf_up_gift02</v>
      </c>
      <c r="E16" s="120"/>
      <c r="F16" s="120"/>
      <c r="G16" s="120"/>
      <c r="H16" s="120"/>
      <c r="I16" s="119"/>
      <c r="J16" s="120"/>
      <c r="K16" s="120"/>
      <c r="L16" s="119"/>
      <c r="M16" s="120"/>
      <c r="N16" s="120" t="str">
        <f t="shared" si="1"/>
        <v>&lt;Item Id="20015" Type="2" Name="giftbox02" getImage="elf_up_gift02" Icon="" StoryBg="" AudioId="" Description="" PetType="" Image="" Audio="" Animation="" Preview=""/&gt;</v>
      </c>
      <c r="O16" s="126"/>
    </row>
    <row r="17" spans="1:15">
      <c r="A17" s="118">
        <f>Accessory!A18</f>
        <v>20016</v>
      </c>
      <c r="B17" s="119">
        <v>2</v>
      </c>
      <c r="C17" s="120" t="str">
        <f>Accessory!D18</f>
        <v>part_head</v>
      </c>
      <c r="D17" s="120" t="str">
        <f>Accessory!E18</f>
        <v>part_head_hat02</v>
      </c>
      <c r="E17" s="120"/>
      <c r="F17" s="120"/>
      <c r="G17" s="120"/>
      <c r="H17" s="120"/>
      <c r="I17" s="119"/>
      <c r="J17" s="120"/>
      <c r="K17" s="120"/>
      <c r="L17" s="119"/>
      <c r="M17" s="120"/>
      <c r="N17" s="120" t="str">
        <f t="shared" si="1"/>
        <v>&lt;Item Id="20016" Type="2" Name="part_head" getImage="part_head_hat02" Icon="" StoryBg="" AudioId="" Description="" PetType="" Image="" Audio="" Animation="" Preview=""/&gt;</v>
      </c>
      <c r="O17" s="127"/>
    </row>
    <row r="18" spans="1:15">
      <c r="A18" s="118">
        <f>Accessory!A19</f>
        <v>20017</v>
      </c>
      <c r="B18" s="119">
        <v>2</v>
      </c>
      <c r="C18" s="120" t="str">
        <f>Accessory!D19</f>
        <v>coin hat</v>
      </c>
      <c r="D18" s="120" t="str">
        <f>Accessory!E19</f>
        <v>part_head_coinhat</v>
      </c>
      <c r="E18" s="120"/>
      <c r="F18" s="120"/>
      <c r="G18" s="120"/>
      <c r="H18" s="120"/>
      <c r="I18" s="119"/>
      <c r="J18" s="120"/>
      <c r="K18" s="120"/>
      <c r="L18" s="119"/>
      <c r="M18" s="120"/>
      <c r="N18" s="120" t="str">
        <f t="shared" si="1"/>
        <v>&lt;Item Id="20017" Type="2" Name="coin hat" getImage="part_head_coinhat" Icon="" StoryBg="" AudioId="" Description="" PetType="" Image="" Audio="" Animation="" Preview=""/&gt;</v>
      </c>
      <c r="O18" s="127"/>
    </row>
    <row r="19" spans="1:15">
      <c r="A19" s="118">
        <f>Accessory!A20</f>
        <v>20018</v>
      </c>
      <c r="B19" s="119">
        <v>2</v>
      </c>
      <c r="C19" s="120" t="str">
        <f>Accessory!D20</f>
        <v>fan wing</v>
      </c>
      <c r="D19" s="120" t="str">
        <f>Accessory!E20</f>
        <v>part_wing_fan</v>
      </c>
      <c r="E19" s="120"/>
      <c r="F19" s="120"/>
      <c r="G19" s="120"/>
      <c r="H19" s="120"/>
      <c r="I19" s="119"/>
      <c r="J19" s="120"/>
      <c r="K19" s="120"/>
      <c r="L19" s="119"/>
      <c r="M19" s="120"/>
      <c r="N19" s="120" t="str">
        <f t="shared" si="1"/>
        <v>&lt;Item Id="20018" Type="2" Name="fan wing" getImage="part_wing_fan" Icon="" StoryBg="" AudioId="" Description="" PetType="" Image="" Audio="" Animation="" Preview=""/&gt;</v>
      </c>
      <c r="O19" s="127"/>
    </row>
    <row r="20" spans="1:15">
      <c r="A20" s="118">
        <f>Accessory!A21</f>
        <v>20019</v>
      </c>
      <c r="B20" s="119">
        <v>2</v>
      </c>
      <c r="C20" s="120" t="str">
        <f>Accessory!D21</f>
        <v>mouse spring</v>
      </c>
      <c r="D20" s="120" t="str">
        <f>Accessory!E21</f>
        <v>suit_yoyo_mousespring</v>
      </c>
      <c r="E20" s="120"/>
      <c r="F20" s="120"/>
      <c r="G20" s="120"/>
      <c r="H20" s="120"/>
      <c r="I20" s="119"/>
      <c r="J20" s="120"/>
      <c r="K20" s="120"/>
      <c r="L20" s="119"/>
      <c r="M20" s="120"/>
      <c r="N20" s="120" t="str">
        <f t="shared" si="1"/>
        <v>&lt;Item Id="20019" Type="2" Name="mouse spring" getImage="suit_yoyo_mousespring" Icon="" StoryBg="" AudioId="" Description="" PetType="" Image="" Audio="" Animation="" Preview=""/&gt;</v>
      </c>
      <c r="O20" s="127"/>
    </row>
    <row r="21" spans="1:15">
      <c r="A21" s="118">
        <f>Accessory!A22</f>
        <v>20020</v>
      </c>
      <c r="B21" s="119">
        <v>2</v>
      </c>
      <c r="C21" s="120" t="str">
        <f>Accessory!D22</f>
        <v>cloud02</v>
      </c>
      <c r="D21" s="120" t="str">
        <f>Accessory!E22</f>
        <v>elf_up_cloud02</v>
      </c>
      <c r="E21" s="120"/>
      <c r="F21" s="120"/>
      <c r="G21" s="120"/>
      <c r="H21" s="120"/>
      <c r="I21" s="119"/>
      <c r="J21" s="120"/>
      <c r="K21" s="120"/>
      <c r="L21" s="119"/>
      <c r="M21" s="120"/>
      <c r="N21" s="120" t="str">
        <f t="shared" si="1"/>
        <v>&lt;Item Id="20020" Type="2" Name="cloud02" getImage="elf_up_cloud02" Icon="" StoryBg="" AudioId="" Description="" PetType="" Image="" Audio="" Animation="" Preview=""/&gt;</v>
      </c>
      <c r="O21" s="127"/>
    </row>
    <row r="22" spans="1:15">
      <c r="A22" s="118">
        <f>Accessory!A23</f>
        <v>20021</v>
      </c>
      <c r="B22" s="119">
        <v>2</v>
      </c>
      <c r="C22" s="120" t="str">
        <f>Accessory!D23</f>
        <v>snowman02</v>
      </c>
      <c r="D22" s="120" t="str">
        <f>Accessory!E23</f>
        <v>elf_down_snowman02</v>
      </c>
      <c r="E22" s="120"/>
      <c r="F22" s="120"/>
      <c r="G22" s="120"/>
      <c r="H22" s="120"/>
      <c r="I22" s="119"/>
      <c r="J22" s="120"/>
      <c r="K22" s="120"/>
      <c r="L22" s="119"/>
      <c r="M22" s="120"/>
      <c r="N22" s="120" t="str">
        <f t="shared" si="1"/>
        <v>&lt;Item Id="20021" Type="2" Name="snowman02" getImage="elf_down_snowman02" Icon="" StoryBg="" AudioId="" Description="" PetType="" Image="" Audio="" Animation="" Preview=""/&gt;</v>
      </c>
      <c r="O22" s="127"/>
    </row>
    <row r="23" spans="1:15">
      <c r="A23" s="118">
        <f>Accessory!A24</f>
        <v>20022</v>
      </c>
      <c r="B23" s="119">
        <v>2</v>
      </c>
      <c r="C23" s="120" t="str">
        <f>Accessory!D24</f>
        <v>snowman03</v>
      </c>
      <c r="D23" s="120" t="str">
        <f>Accessory!E24</f>
        <v>elf_down_snowman03</v>
      </c>
      <c r="E23" s="120"/>
      <c r="F23" s="120"/>
      <c r="G23" s="120"/>
      <c r="H23" s="120"/>
      <c r="I23" s="119"/>
      <c r="J23" s="120"/>
      <c r="K23" s="120"/>
      <c r="L23" s="119"/>
      <c r="M23" s="120"/>
      <c r="N23" s="120" t="str">
        <f t="shared" si="1"/>
        <v>&lt;Item Id="20022" Type="2" Name="snowman03" getImage="elf_down_snowman03" Icon="" StoryBg="" AudioId="" Description="" PetType="" Image="" Audio="" Animation="" Preview=""/&gt;</v>
      </c>
      <c r="O23" s="127"/>
    </row>
    <row r="24" spans="1:15">
      <c r="A24" s="118">
        <f>Accessory!A25</f>
        <v>20023</v>
      </c>
      <c r="B24" s="119">
        <v>2</v>
      </c>
      <c r="C24" s="120" t="str">
        <f>Accessory!D25</f>
        <v>minions</v>
      </c>
      <c r="D24" s="120" t="str">
        <f>Accessory!E25</f>
        <v>elf_down_minions</v>
      </c>
      <c r="E24" s="120"/>
      <c r="F24" s="120"/>
      <c r="G24" s="120"/>
      <c r="H24" s="120"/>
      <c r="I24" s="119"/>
      <c r="J24" s="120"/>
      <c r="K24" s="120"/>
      <c r="L24" s="119"/>
      <c r="M24" s="120"/>
      <c r="N24" s="120" t="str">
        <f t="shared" si="1"/>
        <v>&lt;Item Id="20023" Type="2" Name="minions" getImage="elf_down_minions" Icon="" StoryBg="" AudioId="" Description="" PetType="" Image="" Audio="" Animation="" Preview=""/&gt;</v>
      </c>
      <c r="O24" s="127"/>
    </row>
    <row r="25" spans="1:15">
      <c r="A25" s="118">
        <f>Accessory!A26</f>
        <v>20024</v>
      </c>
      <c r="B25" s="119">
        <v>2</v>
      </c>
      <c r="C25" s="120" t="str">
        <f>Accessory!D26</f>
        <v>Batman</v>
      </c>
      <c r="D25" s="120" t="str">
        <f>Accessory!E26</f>
        <v>elf_down_Batman</v>
      </c>
      <c r="E25" s="120"/>
      <c r="F25" s="120"/>
      <c r="G25" s="120"/>
      <c r="H25" s="120"/>
      <c r="I25" s="119"/>
      <c r="J25" s="120"/>
      <c r="K25" s="120"/>
      <c r="L25" s="119"/>
      <c r="M25" s="120"/>
      <c r="N25" s="120" t="str">
        <f t="shared" si="1"/>
        <v>&lt;Item Id="20024" Type="2" Name="Batman" getImage="elf_down_Batman" Icon="" StoryBg="" AudioId="" Description="" PetType="" Image="" Audio="" Animation="" Preview=""/&gt;</v>
      </c>
      <c r="O25" s="127"/>
    </row>
    <row r="26" spans="1:15">
      <c r="A26" s="118">
        <f>Accessory!A27</f>
        <v>20025</v>
      </c>
      <c r="B26" s="119">
        <v>2</v>
      </c>
      <c r="C26" s="120" t="str">
        <f>Accessory!D27</f>
        <v>little mouse</v>
      </c>
      <c r="D26" s="120" t="str">
        <f>Accessory!E27</f>
        <v>elf_down_lmouse</v>
      </c>
      <c r="E26" s="120"/>
      <c r="F26" s="120"/>
      <c r="G26" s="120"/>
      <c r="H26" s="120"/>
      <c r="I26" s="119"/>
      <c r="J26" s="120"/>
      <c r="K26" s="120"/>
      <c r="L26" s="119"/>
      <c r="M26" s="120"/>
      <c r="N26" s="120" t="str">
        <f t="shared" si="1"/>
        <v>&lt;Item Id="20025" Type="2" Name="little mouse" getImage="elf_down_lmouse" Icon="" StoryBg="" AudioId="" Description="" PetType="" Image="" Audio="" Animation="" Preview=""/&gt;</v>
      </c>
      <c r="O26" s="127"/>
    </row>
    <row r="27" spans="1:15">
      <c r="A27" s="118">
        <f>Accessory!A28</f>
        <v>20026</v>
      </c>
      <c r="B27" s="119">
        <v>2</v>
      </c>
      <c r="C27" s="120" t="str">
        <f>Accessory!D28</f>
        <v>papercut mice</v>
      </c>
      <c r="D27" s="120" t="str">
        <f>Accessory!E28</f>
        <v>elf_down_papercut_mice</v>
      </c>
      <c r="E27" s="120"/>
      <c r="F27" s="120"/>
      <c r="G27" s="120"/>
      <c r="H27" s="120"/>
      <c r="I27" s="119"/>
      <c r="J27" s="120"/>
      <c r="K27" s="120"/>
      <c r="L27" s="119"/>
      <c r="M27" s="120"/>
      <c r="N27" s="120" t="str">
        <f t="shared" ref="N27:N33" si="2">"&lt;Item Id="""&amp;A27&amp;""" Type="""&amp;B27&amp;""" Name="""&amp;C27&amp;""" getImage="""&amp;D27&amp;""" Icon="""&amp;E27&amp;""" StoryBg="""&amp;F27&amp;""" AudioId="""&amp;G27&amp;""" Description="""&amp;H27&amp;""" PetType="""&amp;I27&amp;""" Image="""&amp;J27&amp;""" Audio="""&amp;K27&amp;""" Animation="""&amp;L27&amp;""" Preview="""&amp;M27&amp;"""/&gt;"</f>
        <v>&lt;Item Id="20026" Type="2" Name="papercut mice" getImage="elf_down_papercut_mice" Icon="" StoryBg="" AudioId="" Description="" PetType="" Image="" Audio="" Animation="" Preview=""/&gt;</v>
      </c>
      <c r="O27" s="127"/>
    </row>
    <row r="28" spans="1:15">
      <c r="A28" s="118">
        <f>Accessory!A29</f>
        <v>20027</v>
      </c>
      <c r="B28" s="119">
        <v>3</v>
      </c>
      <c r="C28" s="120" t="str">
        <f>Accessory!D29</f>
        <v>giftcap</v>
      </c>
      <c r="D28" s="120" t="str">
        <f>Accessory!E29</f>
        <v>part_ head_giftcap</v>
      </c>
      <c r="E28" s="120"/>
      <c r="F28" s="120"/>
      <c r="G28" s="120"/>
      <c r="H28" s="120"/>
      <c r="I28" s="119"/>
      <c r="J28" s="120"/>
      <c r="K28" s="120"/>
      <c r="L28" s="119"/>
      <c r="M28" s="120"/>
      <c r="N28" s="120" t="str">
        <f t="shared" si="2"/>
        <v>&lt;Item Id="20027" Type="3" Name="giftcap" getImage="part_ head_giftcap" Icon="" StoryBg="" AudioId="" Description="" PetType="" Image="" Audio="" Animation="" Preview=""/&gt;</v>
      </c>
      <c r="O28" s="127"/>
    </row>
    <row r="29" spans="1:15">
      <c r="A29" s="118">
        <f>Accessory!A30</f>
        <v>20028</v>
      </c>
      <c r="B29" s="119">
        <v>4</v>
      </c>
      <c r="C29" s="120" t="str">
        <f>Accessory!D30</f>
        <v>glasses</v>
      </c>
      <c r="D29" s="120" t="str">
        <f>Accessory!E30</f>
        <v>part_ head_glasses</v>
      </c>
      <c r="E29" s="120"/>
      <c r="F29" s="120"/>
      <c r="G29" s="120"/>
      <c r="H29" s="120"/>
      <c r="I29" s="119"/>
      <c r="J29" s="120"/>
      <c r="K29" s="120"/>
      <c r="L29" s="119"/>
      <c r="M29" s="120"/>
      <c r="N29" s="120" t="str">
        <f t="shared" si="2"/>
        <v>&lt;Item Id="20028" Type="4" Name="glasses" getImage="part_ head_glasses" Icon="" StoryBg="" AudioId="" Description="" PetType="" Image="" Audio="" Animation="" Preview=""/&gt;</v>
      </c>
      <c r="O29" s="127"/>
    </row>
    <row r="30" spans="1:15">
      <c r="A30" s="118">
        <f>Accessory!A31</f>
        <v>20029</v>
      </c>
      <c r="B30" s="119">
        <v>5</v>
      </c>
      <c r="C30" s="120" t="str">
        <f>Accessory!D31</f>
        <v>halo</v>
      </c>
      <c r="D30" s="120" t="str">
        <f>Accessory!E31</f>
        <v>part_ head_halo</v>
      </c>
      <c r="E30" s="120"/>
      <c r="F30" s="120"/>
      <c r="G30" s="120"/>
      <c r="H30" s="120"/>
      <c r="I30" s="119"/>
      <c r="J30" s="120"/>
      <c r="K30" s="120"/>
      <c r="L30" s="119"/>
      <c r="M30" s="120"/>
      <c r="N30" s="120" t="str">
        <f t="shared" si="2"/>
        <v>&lt;Item Id="20029" Type="5" Name="halo" getImage="part_ head_halo" Icon="" StoryBg="" AudioId="" Description="" PetType="" Image="" Audio="" Animation="" Preview=""/&gt;</v>
      </c>
      <c r="O30" s="127"/>
    </row>
    <row r="31" spans="1:15">
      <c r="A31" s="118">
        <f>Accessory!A32</f>
        <v>20030</v>
      </c>
      <c r="B31" s="119">
        <v>6</v>
      </c>
      <c r="C31" s="120" t="str">
        <f>Accessory!D32</f>
        <v>rose</v>
      </c>
      <c r="D31" s="120" t="str">
        <f>Accessory!E32</f>
        <v>part_ head_rose</v>
      </c>
      <c r="E31" s="120"/>
      <c r="F31" s="120"/>
      <c r="G31" s="120"/>
      <c r="H31" s="120"/>
      <c r="I31" s="119"/>
      <c r="J31" s="120"/>
      <c r="K31" s="120"/>
      <c r="L31" s="119"/>
      <c r="M31" s="120"/>
      <c r="N31" s="120" t="str">
        <f t="shared" si="2"/>
        <v>&lt;Item Id="20030" Type="6" Name="rose" getImage="part_ head_rose" Icon="" StoryBg="" AudioId="" Description="" PetType="" Image="" Audio="" Animation="" Preview=""/&gt;</v>
      </c>
      <c r="O31" s="127"/>
    </row>
    <row r="32" spans="1:15">
      <c r="A32" s="118">
        <f>Accessory!A33</f>
        <v>20031</v>
      </c>
      <c r="B32" s="119">
        <v>7</v>
      </c>
      <c r="C32" s="120" t="str">
        <f>Accessory!D33</f>
        <v>bow</v>
      </c>
      <c r="D32" s="120" t="str">
        <f>Accessory!E33</f>
        <v>part_ wing_bow</v>
      </c>
      <c r="E32" s="120"/>
      <c r="F32" s="120"/>
      <c r="G32" s="120"/>
      <c r="H32" s="120"/>
      <c r="I32" s="119"/>
      <c r="J32" s="120"/>
      <c r="K32" s="120"/>
      <c r="L32" s="119"/>
      <c r="M32" s="120"/>
      <c r="N32" s="120" t="str">
        <f t="shared" si="2"/>
        <v>&lt;Item Id="20031" Type="7" Name="bow" getImage="part_ wing_bow" Icon="" StoryBg="" AudioId="" Description="" PetType="" Image="" Audio="" Animation="" Preview=""/&gt;</v>
      </c>
      <c r="O32" s="127"/>
    </row>
    <row r="33" spans="1:15">
      <c r="A33" s="118">
        <f>Accessory!A34</f>
        <v>20032</v>
      </c>
      <c r="B33" s="119">
        <v>8</v>
      </c>
      <c r="C33" s="120" t="str">
        <f>Accessory!D34</f>
        <v>love</v>
      </c>
      <c r="D33" s="120" t="str">
        <f>Accessory!E34</f>
        <v>part_ wing_love</v>
      </c>
      <c r="E33" s="120"/>
      <c r="F33" s="120"/>
      <c r="G33" s="120"/>
      <c r="H33" s="120"/>
      <c r="I33" s="119"/>
      <c r="J33" s="120"/>
      <c r="K33" s="120"/>
      <c r="L33" s="119"/>
      <c r="M33" s="120"/>
      <c r="N33" s="120" t="str">
        <f t="shared" si="2"/>
        <v>&lt;Item Id="20032" Type="8" Name="love" getImage="part_ wing_love" Icon="" StoryBg="" AudioId="" Description="" PetType="" Image="" Audio="" Animation="" Preview=""/&gt;</v>
      </c>
      <c r="O33" s="127"/>
    </row>
    <row r="34" spans="1:15" ht="15.75">
      <c r="A34" s="162" t="s">
        <v>15</v>
      </c>
      <c r="B34" s="162"/>
      <c r="C34" s="162"/>
      <c r="D34" s="162"/>
      <c r="E34" s="162"/>
      <c r="F34" s="162"/>
      <c r="G34" s="162"/>
      <c r="H34" s="162"/>
      <c r="I34" s="162"/>
      <c r="J34" s="162"/>
      <c r="K34" s="162"/>
      <c r="L34" s="162"/>
      <c r="M34" s="162"/>
      <c r="N34" s="162"/>
      <c r="O34" s="162"/>
    </row>
    <row r="35" spans="1:15" hidden="1">
      <c r="A35" s="121" t="str">
        <f>MID(O35,FIND("Item Id=""",O35,1)+9,5)</f>
        <v>40001</v>
      </c>
      <c r="B35" s="122" t="str">
        <f>MID(O35,FIND("Type=""",O35,1)+6,1)</f>
        <v>4</v>
      </c>
      <c r="C35" s="123" t="str">
        <f>MID(O35,FIND("Name=""",O35,1)+6,7)</f>
        <v>nim0101</v>
      </c>
      <c r="D35" s="123" t="str">
        <f>MID(O35,FIND("getImage=""",O35)+10,FIND(""" Icon=",O35)-FIND("getImage=""",O35)-10)</f>
        <v>Home_box_nim_ocean brim01 (1)</v>
      </c>
      <c r="E35" s="123" t="str">
        <f t="shared" ref="E35:E98" si="3">MID(O35,FIND("Icon=""",O35)+6,FIND(""" StoryBg=",O35)-FIND("Icon=""",O35)-6)</f>
        <v/>
      </c>
      <c r="F35" s="123" t="str">
        <f t="shared" ref="F35:F98" si="4">MID(O35,FIND("StoryBg=""",O35)+9,FIND(""" AudioId=",O35)-FIND("StoryBg=""",O35)-9)</f>
        <v/>
      </c>
      <c r="G35" s="123" t="str">
        <f t="shared" ref="G35:G98" si="5">MID(O35,FIND("AudioId=""",O35)+9,FIND(""" Description=",O35)-FIND("AudioId=""",O35)-9)</f>
        <v/>
      </c>
      <c r="H35" s="123" t="str">
        <f t="shared" ref="H35:H98" si="6">MID(O35,FIND("Description=""",O35)+13,FIND("""/&gt;",O35)-FIND("Description=""",O35)-13)</f>
        <v/>
      </c>
      <c r="I35" s="122">
        <v>1</v>
      </c>
      <c r="J35" s="123" t="s">
        <v>16</v>
      </c>
      <c r="K35" s="123" t="s">
        <v>17</v>
      </c>
      <c r="L35" s="122">
        <v>40001</v>
      </c>
      <c r="M35" s="123" t="s">
        <v>18</v>
      </c>
      <c r="N35" s="123" t="str">
        <f>"&lt;Item Id="""&amp;A35&amp;""" Type="""&amp;B35&amp;""" Name="""&amp;C35&amp;""" getImage="""&amp;D35&amp;""" Icon="""&amp;E35&amp;""" StoryBg="""&amp;F35&amp;""" AudioId="""&amp;G35&amp;""" Description="""&amp;H35&amp;""" PetType="""&amp;I35&amp;""" Image="""&amp;J35&amp;""" Audio="""&amp;K35&amp;""" Animation="""&amp;L35&amp;""" Preview="""&amp;M35&amp;"""/&gt;"</f>
        <v>&lt;Item Id="40001" Type="4" Name="nim0101" getImage="Home_box_nim_ocean brim01 (1)" Icon="" StoryBg="" AudioId="" Description="" PetType="1" Image="atom_icon0001" Audio="Sea/1-1-128" Animation="40001" Preview="Ocean/imgNim01011"/&gt;</v>
      </c>
      <c r="O35" s="128" t="s">
        <v>19</v>
      </c>
    </row>
    <row r="36" spans="1:15" hidden="1">
      <c r="A36" s="121" t="str">
        <f t="shared" ref="A36:A99" si="7">MID(O36,FIND("Item Id=""",O36,1)+9,5)</f>
        <v>40002</v>
      </c>
      <c r="B36" s="122" t="str">
        <f t="shared" ref="B36:B99" si="8">MID(O36,FIND("Type=""",O36,1)+6,1)</f>
        <v>4</v>
      </c>
      <c r="C36" s="123" t="str">
        <f t="shared" ref="C36:C99" si="9">MID(O36,FIND("Name=""",O36,1)+6,7)</f>
        <v>nim0102</v>
      </c>
      <c r="D36" s="123" t="str">
        <f t="shared" ref="D36:D99" si="10">MID(O36,FIND("getImage=""",O36)+10,FIND(""" Icon=",O36)-FIND("getImage=""",O36)-10)</f>
        <v>Home_box_nim_ocean brim02 (1)</v>
      </c>
      <c r="E36" s="123" t="str">
        <f t="shared" si="3"/>
        <v/>
      </c>
      <c r="F36" s="123" t="str">
        <f t="shared" si="4"/>
        <v/>
      </c>
      <c r="G36" s="123" t="str">
        <f t="shared" si="5"/>
        <v/>
      </c>
      <c r="H36" s="123" t="str">
        <f t="shared" si="6"/>
        <v/>
      </c>
      <c r="I36" s="122">
        <v>1</v>
      </c>
      <c r="J36" s="123" t="s">
        <v>20</v>
      </c>
      <c r="K36" s="123" t="s">
        <v>21</v>
      </c>
      <c r="L36" s="122">
        <v>40002</v>
      </c>
      <c r="M36" s="123" t="s">
        <v>22</v>
      </c>
      <c r="N36" s="123" t="str">
        <f t="shared" ref="N36:N99" si="11">"&lt;Item Id="""&amp;A36&amp;""" Type="""&amp;B36&amp;""" Name="""&amp;C36&amp;""" getImage="""&amp;D36&amp;""" Icon="""&amp;E36&amp;""" StoryBg="""&amp;F36&amp;""" AudioId="""&amp;G36&amp;""" Description="""&amp;H36&amp;""" PetType="""&amp;I36&amp;""" Image="""&amp;J36&amp;""" Audio="""&amp;K36&amp;""" Animation="""&amp;L36&amp;""" Preview="""&amp;M36&amp;"""/&gt;"</f>
        <v>&lt;Item Id="40002" Type="4" Name="nim0102" getImage="Home_box_nim_ocean brim02 (1)" Icon="" StoryBg="" AudioId="" Description="" PetType="1" Image="atom_icon0022" Audio="Sea/1-2-128" Animation="40002" Preview="Ocean/imgNim01012"/&gt;</v>
      </c>
      <c r="O36" s="128" t="s">
        <v>23</v>
      </c>
    </row>
    <row r="37" spans="1:15" hidden="1">
      <c r="A37" s="121" t="str">
        <f t="shared" si="7"/>
        <v>40003</v>
      </c>
      <c r="B37" s="122" t="str">
        <f t="shared" si="8"/>
        <v>4</v>
      </c>
      <c r="C37" s="123" t="str">
        <f t="shared" si="9"/>
        <v>nim0103</v>
      </c>
      <c r="D37" s="123" t="str">
        <f t="shared" si="10"/>
        <v>Home_box_nim_ocean brim01 (2)</v>
      </c>
      <c r="E37" s="123" t="str">
        <f t="shared" si="3"/>
        <v/>
      </c>
      <c r="F37" s="123" t="str">
        <f t="shared" si="4"/>
        <v/>
      </c>
      <c r="G37" s="123" t="str">
        <f t="shared" si="5"/>
        <v/>
      </c>
      <c r="H37" s="123" t="str">
        <f t="shared" si="6"/>
        <v/>
      </c>
      <c r="I37" s="122">
        <v>1</v>
      </c>
      <c r="J37" s="123" t="s">
        <v>24</v>
      </c>
      <c r="K37" s="123" t="s">
        <v>25</v>
      </c>
      <c r="L37" s="122">
        <v>40003</v>
      </c>
      <c r="M37" s="123" t="s">
        <v>26</v>
      </c>
      <c r="N37" s="123" t="str">
        <f t="shared" si="11"/>
        <v>&lt;Item Id="40003" Type="4" Name="nim0103" getImage="Home_box_nim_ocean brim01 (2)" Icon="" StoryBg="" AudioId="" Description="" PetType="1" Image="atom_icon0002" Audio="Sea/2-1-128" Animation="40003" Preview="Ocean/imgNim01021"/&gt;</v>
      </c>
      <c r="O37" s="128" t="s">
        <v>27</v>
      </c>
    </row>
    <row r="38" spans="1:15" hidden="1">
      <c r="A38" s="121" t="str">
        <f t="shared" si="7"/>
        <v>40004</v>
      </c>
      <c r="B38" s="122" t="str">
        <f t="shared" si="8"/>
        <v>4</v>
      </c>
      <c r="C38" s="123" t="str">
        <f t="shared" si="9"/>
        <v>nim0104</v>
      </c>
      <c r="D38" s="123" t="str">
        <f t="shared" si="10"/>
        <v>Home_box_nim_ocean brim02 (2)</v>
      </c>
      <c r="E38" s="123" t="str">
        <f t="shared" si="3"/>
        <v/>
      </c>
      <c r="F38" s="123" t="str">
        <f t="shared" si="4"/>
        <v/>
      </c>
      <c r="G38" s="123" t="str">
        <f t="shared" si="5"/>
        <v/>
      </c>
      <c r="H38" s="123" t="str">
        <f t="shared" si="6"/>
        <v/>
      </c>
      <c r="I38" s="122">
        <v>1</v>
      </c>
      <c r="J38" s="123" t="s">
        <v>28</v>
      </c>
      <c r="K38" s="123" t="s">
        <v>29</v>
      </c>
      <c r="L38" s="122">
        <v>40004</v>
      </c>
      <c r="M38" s="123" t="s">
        <v>30</v>
      </c>
      <c r="N38" s="123" t="str">
        <f t="shared" si="11"/>
        <v>&lt;Item Id="40004" Type="4" Name="nim0104" getImage="Home_box_nim_ocean brim02 (2)" Icon="" StoryBg="" AudioId="" Description="" PetType="1" Image="atom_icon0023" Audio="Sea/2-2-128" Animation="40004" Preview="Ocean/imgNim01022"/&gt;</v>
      </c>
      <c r="O38" s="128" t="s">
        <v>31</v>
      </c>
    </row>
    <row r="39" spans="1:15" hidden="1">
      <c r="A39" s="121" t="str">
        <f t="shared" si="7"/>
        <v>40005</v>
      </c>
      <c r="B39" s="122" t="str">
        <f t="shared" si="8"/>
        <v>4</v>
      </c>
      <c r="C39" s="123" t="str">
        <f t="shared" si="9"/>
        <v>nim0105</v>
      </c>
      <c r="D39" s="123" t="str">
        <f t="shared" si="10"/>
        <v>Home_box_nim_ocean brim01 (3)</v>
      </c>
      <c r="E39" s="123" t="str">
        <f t="shared" si="3"/>
        <v/>
      </c>
      <c r="F39" s="123" t="str">
        <f t="shared" si="4"/>
        <v/>
      </c>
      <c r="G39" s="123" t="str">
        <f t="shared" si="5"/>
        <v/>
      </c>
      <c r="H39" s="123" t="str">
        <f t="shared" si="6"/>
        <v/>
      </c>
      <c r="I39" s="122">
        <v>1</v>
      </c>
      <c r="J39" s="123" t="s">
        <v>32</v>
      </c>
      <c r="K39" s="123" t="s">
        <v>33</v>
      </c>
      <c r="L39" s="122">
        <v>40005</v>
      </c>
      <c r="M39" s="123" t="s">
        <v>34</v>
      </c>
      <c r="N39" s="123" t="str">
        <f t="shared" si="11"/>
        <v>&lt;Item Id="40005" Type="4" Name="nim0105" getImage="Home_box_nim_ocean brim01 (3)" Icon="" StoryBg="" AudioId="" Description="" PetType="1" Image="atom_icon0003" Audio="Sea/3-1-128" Animation="40005" Preview="Ocean/imgNim01031"/&gt;</v>
      </c>
      <c r="O39" s="128" t="s">
        <v>35</v>
      </c>
    </row>
    <row r="40" spans="1:15" hidden="1">
      <c r="A40" s="121" t="str">
        <f t="shared" si="7"/>
        <v>40006</v>
      </c>
      <c r="B40" s="122" t="str">
        <f t="shared" si="8"/>
        <v>4</v>
      </c>
      <c r="C40" s="123" t="str">
        <f t="shared" si="9"/>
        <v>nim0106</v>
      </c>
      <c r="D40" s="123" t="str">
        <f t="shared" si="10"/>
        <v>Home_box_nim_ocean brim02 (3)</v>
      </c>
      <c r="E40" s="123" t="str">
        <f t="shared" si="3"/>
        <v/>
      </c>
      <c r="F40" s="123" t="str">
        <f t="shared" si="4"/>
        <v/>
      </c>
      <c r="G40" s="123" t="str">
        <f t="shared" si="5"/>
        <v/>
      </c>
      <c r="H40" s="123" t="str">
        <f t="shared" si="6"/>
        <v/>
      </c>
      <c r="I40" s="122">
        <v>1</v>
      </c>
      <c r="J40" s="123" t="s">
        <v>36</v>
      </c>
      <c r="K40" s="123" t="s">
        <v>37</v>
      </c>
      <c r="L40" s="122">
        <v>40006</v>
      </c>
      <c r="M40" s="123" t="s">
        <v>38</v>
      </c>
      <c r="N40" s="123" t="str">
        <f t="shared" si="11"/>
        <v>&lt;Item Id="40006" Type="4" Name="nim0106" getImage="Home_box_nim_ocean brim02 (3)" Icon="" StoryBg="" AudioId="" Description="" PetType="1" Image="atom_icon0024" Audio="Sea/3-2-128" Animation="40006" Preview="Ocean/imgNim01032"/&gt;</v>
      </c>
      <c r="O40" s="128" t="s">
        <v>39</v>
      </c>
    </row>
    <row r="41" spans="1:15" hidden="1">
      <c r="A41" s="121" t="str">
        <f t="shared" si="7"/>
        <v>40007</v>
      </c>
      <c r="B41" s="122" t="str">
        <f t="shared" si="8"/>
        <v>4</v>
      </c>
      <c r="C41" s="123" t="str">
        <f t="shared" si="9"/>
        <v>nim0107</v>
      </c>
      <c r="D41" s="123" t="str">
        <f t="shared" si="10"/>
        <v>Home_box_nim_ocean brim01 (4)</v>
      </c>
      <c r="E41" s="123" t="str">
        <f t="shared" si="3"/>
        <v/>
      </c>
      <c r="F41" s="123" t="str">
        <f t="shared" si="4"/>
        <v/>
      </c>
      <c r="G41" s="123" t="str">
        <f t="shared" si="5"/>
        <v/>
      </c>
      <c r="H41" s="123" t="str">
        <f t="shared" si="6"/>
        <v/>
      </c>
      <c r="I41" s="122">
        <v>1</v>
      </c>
      <c r="J41" s="123" t="s">
        <v>40</v>
      </c>
      <c r="K41" s="123" t="s">
        <v>41</v>
      </c>
      <c r="L41" s="122">
        <v>40007</v>
      </c>
      <c r="M41" s="123" t="s">
        <v>42</v>
      </c>
      <c r="N41" s="123" t="str">
        <f t="shared" si="11"/>
        <v>&lt;Item Id="40007" Type="4" Name="nim0107" getImage="Home_box_nim_ocean brim01 (4)" Icon="" StoryBg="" AudioId="" Description="" PetType="1" Image="atom_icon0004" Audio="Sea/4-1-128" Animation="40007" Preview="Ocean/imgNim01041"/&gt;</v>
      </c>
      <c r="O41" s="128" t="s">
        <v>43</v>
      </c>
    </row>
    <row r="42" spans="1:15" hidden="1">
      <c r="A42" s="121" t="str">
        <f t="shared" si="7"/>
        <v>40008</v>
      </c>
      <c r="B42" s="122" t="str">
        <f t="shared" si="8"/>
        <v>4</v>
      </c>
      <c r="C42" s="123" t="str">
        <f t="shared" si="9"/>
        <v>nim0108</v>
      </c>
      <c r="D42" s="123" t="str">
        <f t="shared" si="10"/>
        <v>Home_box_nim_ocean brim02 (4)</v>
      </c>
      <c r="E42" s="123" t="str">
        <f t="shared" si="3"/>
        <v/>
      </c>
      <c r="F42" s="123" t="str">
        <f t="shared" si="4"/>
        <v/>
      </c>
      <c r="G42" s="123" t="str">
        <f t="shared" si="5"/>
        <v/>
      </c>
      <c r="H42" s="123" t="str">
        <f t="shared" si="6"/>
        <v/>
      </c>
      <c r="I42" s="122">
        <v>1</v>
      </c>
      <c r="J42" s="123" t="s">
        <v>44</v>
      </c>
      <c r="K42" s="123" t="s">
        <v>45</v>
      </c>
      <c r="L42" s="122">
        <v>40008</v>
      </c>
      <c r="M42" s="123" t="s">
        <v>46</v>
      </c>
      <c r="N42" s="123" t="str">
        <f t="shared" si="11"/>
        <v>&lt;Item Id="40008" Type="4" Name="nim0108" getImage="Home_box_nim_ocean brim02 (4)" Icon="" StoryBg="" AudioId="" Description="" PetType="1" Image="atom_icon0025" Audio="Sea/4-2-128" Animation="40008" Preview="Ocean/imgNim01042"/&gt;</v>
      </c>
      <c r="O42" s="128" t="s">
        <v>47</v>
      </c>
    </row>
    <row r="43" spans="1:15" hidden="1">
      <c r="A43" s="121" t="str">
        <f t="shared" si="7"/>
        <v>40009</v>
      </c>
      <c r="B43" s="122" t="str">
        <f t="shared" si="8"/>
        <v>4</v>
      </c>
      <c r="C43" s="123" t="str">
        <f t="shared" si="9"/>
        <v>nim0109</v>
      </c>
      <c r="D43" s="123" t="str">
        <f t="shared" si="10"/>
        <v>Home_box_nim_ocean brim01 (5)</v>
      </c>
      <c r="E43" s="123" t="str">
        <f t="shared" si="3"/>
        <v/>
      </c>
      <c r="F43" s="123" t="str">
        <f t="shared" si="4"/>
        <v/>
      </c>
      <c r="G43" s="123" t="str">
        <f t="shared" si="5"/>
        <v/>
      </c>
      <c r="H43" s="123" t="str">
        <f t="shared" si="6"/>
        <v/>
      </c>
      <c r="I43" s="122">
        <v>1</v>
      </c>
      <c r="J43" s="123" t="s">
        <v>48</v>
      </c>
      <c r="K43" s="123" t="s">
        <v>49</v>
      </c>
      <c r="L43" s="122">
        <v>40009</v>
      </c>
      <c r="M43" s="123" t="s">
        <v>50</v>
      </c>
      <c r="N43" s="123" t="str">
        <f t="shared" si="11"/>
        <v>&lt;Item Id="40009" Type="4" Name="nim0109" getImage="Home_box_nim_ocean brim01 (5)" Icon="" StoryBg="" AudioId="" Description="" PetType="1" Image="atom_icon0005" Audio="Sea/5-1-128" Animation="40009" Preview="Ocean/imgNim01051"/&gt;</v>
      </c>
      <c r="O43" s="128" t="s">
        <v>51</v>
      </c>
    </row>
    <row r="44" spans="1:15" hidden="1">
      <c r="A44" s="121" t="str">
        <f t="shared" si="7"/>
        <v>40010</v>
      </c>
      <c r="B44" s="122" t="str">
        <f t="shared" si="8"/>
        <v>4</v>
      </c>
      <c r="C44" s="123" t="str">
        <f t="shared" si="9"/>
        <v>nim0110</v>
      </c>
      <c r="D44" s="123" t="str">
        <f t="shared" si="10"/>
        <v>Home_box_nim_ocean brim02 (5)</v>
      </c>
      <c r="E44" s="123" t="str">
        <f t="shared" si="3"/>
        <v/>
      </c>
      <c r="F44" s="123" t="str">
        <f t="shared" si="4"/>
        <v/>
      </c>
      <c r="G44" s="123" t="str">
        <f t="shared" si="5"/>
        <v/>
      </c>
      <c r="H44" s="123" t="str">
        <f t="shared" si="6"/>
        <v/>
      </c>
      <c r="I44" s="122">
        <v>1</v>
      </c>
      <c r="J44" s="123" t="s">
        <v>52</v>
      </c>
      <c r="K44" s="123" t="s">
        <v>53</v>
      </c>
      <c r="L44" s="122">
        <v>40010</v>
      </c>
      <c r="M44" s="123" t="s">
        <v>54</v>
      </c>
      <c r="N44" s="123" t="str">
        <f t="shared" si="11"/>
        <v>&lt;Item Id="40010" Type="4" Name="nim0110" getImage="Home_box_nim_ocean brim02 (5)" Icon="" StoryBg="" AudioId="" Description="" PetType="1" Image="atom_icon0026" Audio="Sea/5-2-128" Animation="40010" Preview="Ocean/imgNim01052"/&gt;</v>
      </c>
      <c r="O44" s="128" t="s">
        <v>55</v>
      </c>
    </row>
    <row r="45" spans="1:15" hidden="1">
      <c r="A45" s="121" t="str">
        <f t="shared" si="7"/>
        <v>40011</v>
      </c>
      <c r="B45" s="122" t="str">
        <f t="shared" si="8"/>
        <v>4</v>
      </c>
      <c r="C45" s="123" t="str">
        <f t="shared" si="9"/>
        <v>nim0111</v>
      </c>
      <c r="D45" s="123" t="str">
        <f t="shared" si="10"/>
        <v>Home_box_nim_ocean brim01 (6)</v>
      </c>
      <c r="E45" s="123" t="str">
        <f t="shared" si="3"/>
        <v/>
      </c>
      <c r="F45" s="123" t="str">
        <f t="shared" si="4"/>
        <v/>
      </c>
      <c r="G45" s="123" t="str">
        <f t="shared" si="5"/>
        <v/>
      </c>
      <c r="H45" s="123" t="str">
        <f t="shared" si="6"/>
        <v/>
      </c>
      <c r="I45" s="122">
        <v>1</v>
      </c>
      <c r="J45" s="123" t="s">
        <v>56</v>
      </c>
      <c r="K45" s="123" t="s">
        <v>57</v>
      </c>
      <c r="L45" s="122">
        <v>40011</v>
      </c>
      <c r="M45" s="123" t="s">
        <v>58</v>
      </c>
      <c r="N45" s="123" t="str">
        <f t="shared" si="11"/>
        <v>&lt;Item Id="40011" Type="4" Name="nim0111" getImage="Home_box_nim_ocean brim01 (6)" Icon="" StoryBg="" AudioId="" Description="" PetType="1" Image="atom_icon0006" Audio="Sea/6-1-128" Animation="40011" Preview="Ocean/imgNim01061"/&gt;</v>
      </c>
      <c r="O45" s="128" t="s">
        <v>59</v>
      </c>
    </row>
    <row r="46" spans="1:15" hidden="1">
      <c r="A46" s="121" t="str">
        <f t="shared" si="7"/>
        <v>40012</v>
      </c>
      <c r="B46" s="122" t="str">
        <f t="shared" si="8"/>
        <v>4</v>
      </c>
      <c r="C46" s="123" t="str">
        <f t="shared" si="9"/>
        <v>nim0112</v>
      </c>
      <c r="D46" s="123" t="str">
        <f t="shared" si="10"/>
        <v>Home_box_nim_ocean brim02 (6)</v>
      </c>
      <c r="E46" s="123" t="str">
        <f t="shared" si="3"/>
        <v/>
      </c>
      <c r="F46" s="123" t="str">
        <f t="shared" si="4"/>
        <v/>
      </c>
      <c r="G46" s="123" t="str">
        <f t="shared" si="5"/>
        <v/>
      </c>
      <c r="H46" s="123" t="str">
        <f t="shared" si="6"/>
        <v/>
      </c>
      <c r="I46" s="122">
        <v>1</v>
      </c>
      <c r="J46" s="123" t="s">
        <v>60</v>
      </c>
      <c r="K46" s="123" t="s">
        <v>61</v>
      </c>
      <c r="L46" s="122">
        <v>40012</v>
      </c>
      <c r="M46" s="123" t="s">
        <v>62</v>
      </c>
      <c r="N46" s="123" t="str">
        <f t="shared" si="11"/>
        <v>&lt;Item Id="40012" Type="4" Name="nim0112" getImage="Home_box_nim_ocean brim02 (6)" Icon="" StoryBg="" AudioId="" Description="" PetType="1" Image="atom_icon0027" Audio="Sea/6-2-128" Animation="40012" Preview="Ocean/imgNim01062"/&gt;</v>
      </c>
      <c r="O46" s="128" t="s">
        <v>63</v>
      </c>
    </row>
    <row r="47" spans="1:15" hidden="1">
      <c r="A47" s="121" t="str">
        <f t="shared" si="7"/>
        <v>40013</v>
      </c>
      <c r="B47" s="122" t="str">
        <f t="shared" si="8"/>
        <v>4</v>
      </c>
      <c r="C47" s="123" t="str">
        <f t="shared" si="9"/>
        <v>nim0113</v>
      </c>
      <c r="D47" s="123" t="str">
        <f t="shared" si="10"/>
        <v>Home_box_nim_ocean brim01 (7)</v>
      </c>
      <c r="E47" s="123" t="str">
        <f t="shared" si="3"/>
        <v/>
      </c>
      <c r="F47" s="123" t="str">
        <f t="shared" si="4"/>
        <v/>
      </c>
      <c r="G47" s="123" t="str">
        <f t="shared" si="5"/>
        <v/>
      </c>
      <c r="H47" s="123" t="str">
        <f t="shared" si="6"/>
        <v/>
      </c>
      <c r="I47" s="122">
        <v>1</v>
      </c>
      <c r="J47" s="123" t="s">
        <v>64</v>
      </c>
      <c r="K47" s="123" t="s">
        <v>65</v>
      </c>
      <c r="L47" s="122">
        <v>40013</v>
      </c>
      <c r="M47" s="123" t="s">
        <v>66</v>
      </c>
      <c r="N47" s="123" t="str">
        <f t="shared" si="11"/>
        <v>&lt;Item Id="40013" Type="4" Name="nim0113" getImage="Home_box_nim_ocean brim01 (7)" Icon="" StoryBg="" AudioId="" Description="" PetType="1" Image="atom_icon0007" Audio="Sea/7-1-128" Animation="40013" Preview="Ocean/imgNim01071"/&gt;</v>
      </c>
      <c r="O47" s="128" t="s">
        <v>67</v>
      </c>
    </row>
    <row r="48" spans="1:15" hidden="1">
      <c r="A48" s="121" t="str">
        <f t="shared" si="7"/>
        <v>40014</v>
      </c>
      <c r="B48" s="122" t="str">
        <f t="shared" si="8"/>
        <v>4</v>
      </c>
      <c r="C48" s="123" t="str">
        <f t="shared" si="9"/>
        <v>nim0114</v>
      </c>
      <c r="D48" s="123" t="str">
        <f t="shared" si="10"/>
        <v>Home_box_nim_ocean brim02 (7)</v>
      </c>
      <c r="E48" s="123" t="str">
        <f t="shared" si="3"/>
        <v/>
      </c>
      <c r="F48" s="123" t="str">
        <f t="shared" si="4"/>
        <v/>
      </c>
      <c r="G48" s="123" t="str">
        <f t="shared" si="5"/>
        <v/>
      </c>
      <c r="H48" s="123" t="str">
        <f t="shared" si="6"/>
        <v/>
      </c>
      <c r="I48" s="122">
        <v>1</v>
      </c>
      <c r="J48" s="123" t="s">
        <v>68</v>
      </c>
      <c r="K48" s="123" t="s">
        <v>69</v>
      </c>
      <c r="L48" s="122">
        <v>40014</v>
      </c>
      <c r="M48" s="123" t="s">
        <v>70</v>
      </c>
      <c r="N48" s="123" t="str">
        <f t="shared" si="11"/>
        <v>&lt;Item Id="40014" Type="4" Name="nim0114" getImage="Home_box_nim_ocean brim02 (7)" Icon="" StoryBg="" AudioId="" Description="" PetType="1" Image="atom_icon0028" Audio="Sea/7-2-128" Animation="40014" Preview="Ocean/imgNim01072"/&gt;</v>
      </c>
      <c r="O48" s="128" t="s">
        <v>71</v>
      </c>
    </row>
    <row r="49" spans="1:15" hidden="1">
      <c r="A49" s="121" t="str">
        <f t="shared" si="7"/>
        <v>40015</v>
      </c>
      <c r="B49" s="122" t="str">
        <f t="shared" si="8"/>
        <v>4</v>
      </c>
      <c r="C49" s="123" t="str">
        <f t="shared" si="9"/>
        <v>nim0115</v>
      </c>
      <c r="D49" s="123" t="str">
        <f t="shared" si="10"/>
        <v>Home_box_nim_ocean brim01 (8)</v>
      </c>
      <c r="E49" s="123" t="str">
        <f t="shared" si="3"/>
        <v/>
      </c>
      <c r="F49" s="123" t="str">
        <f t="shared" si="4"/>
        <v/>
      </c>
      <c r="G49" s="123" t="str">
        <f t="shared" si="5"/>
        <v/>
      </c>
      <c r="H49" s="123" t="str">
        <f t="shared" si="6"/>
        <v/>
      </c>
      <c r="I49" s="122">
        <v>1</v>
      </c>
      <c r="J49" s="123" t="s">
        <v>72</v>
      </c>
      <c r="K49" s="123" t="s">
        <v>73</v>
      </c>
      <c r="L49" s="122">
        <v>40015</v>
      </c>
      <c r="M49" s="123" t="s">
        <v>74</v>
      </c>
      <c r="N49" s="123" t="str">
        <f t="shared" si="11"/>
        <v>&lt;Item Id="40015" Type="4" Name="nim0115" getImage="Home_box_nim_ocean brim01 (8)" Icon="" StoryBg="" AudioId="" Description="" PetType="1" Image="atom_icon0008" Audio="Sea/8-1-128" Animation="40015" Preview="Ocean/imgNim01081"/&gt;</v>
      </c>
      <c r="O49" s="128" t="s">
        <v>75</v>
      </c>
    </row>
    <row r="50" spans="1:15" hidden="1">
      <c r="A50" s="121" t="str">
        <f t="shared" si="7"/>
        <v>40016</v>
      </c>
      <c r="B50" s="122" t="str">
        <f t="shared" si="8"/>
        <v>4</v>
      </c>
      <c r="C50" s="123" t="str">
        <f t="shared" si="9"/>
        <v>nim0116</v>
      </c>
      <c r="D50" s="123" t="str">
        <f t="shared" si="10"/>
        <v>Home_box_nim_ocean brim02 (8)</v>
      </c>
      <c r="E50" s="123" t="str">
        <f t="shared" si="3"/>
        <v/>
      </c>
      <c r="F50" s="123" t="str">
        <f t="shared" si="4"/>
        <v/>
      </c>
      <c r="G50" s="123" t="str">
        <f t="shared" si="5"/>
        <v/>
      </c>
      <c r="H50" s="123" t="str">
        <f t="shared" si="6"/>
        <v/>
      </c>
      <c r="I50" s="122">
        <v>1</v>
      </c>
      <c r="J50" s="123" t="s">
        <v>76</v>
      </c>
      <c r="K50" s="123" t="s">
        <v>77</v>
      </c>
      <c r="L50" s="122">
        <v>40016</v>
      </c>
      <c r="M50" s="123" t="s">
        <v>78</v>
      </c>
      <c r="N50" s="123" t="str">
        <f t="shared" si="11"/>
        <v>&lt;Item Id="40016" Type="4" Name="nim0116" getImage="Home_box_nim_ocean brim02 (8)" Icon="" StoryBg="" AudioId="" Description="" PetType="1" Image="atom_icon0029" Audio="Sea/8-2-128" Animation="40016" Preview="Ocean/imgNim01082"/&gt;</v>
      </c>
      <c r="O50" s="128" t="s">
        <v>79</v>
      </c>
    </row>
    <row r="51" spans="1:15" hidden="1">
      <c r="A51" s="121" t="str">
        <f t="shared" si="7"/>
        <v>40017</v>
      </c>
      <c r="B51" s="122" t="str">
        <f t="shared" si="8"/>
        <v>4</v>
      </c>
      <c r="C51" s="123" t="str">
        <f t="shared" si="9"/>
        <v>nim0117</v>
      </c>
      <c r="D51" s="123" t="str">
        <f t="shared" si="10"/>
        <v>Home_box_nim_ocean brim01 (9)</v>
      </c>
      <c r="E51" s="123" t="str">
        <f t="shared" si="3"/>
        <v/>
      </c>
      <c r="F51" s="123" t="str">
        <f t="shared" si="4"/>
        <v/>
      </c>
      <c r="G51" s="123" t="str">
        <f t="shared" si="5"/>
        <v/>
      </c>
      <c r="H51" s="123" t="str">
        <f t="shared" si="6"/>
        <v/>
      </c>
      <c r="I51" s="122">
        <v>1</v>
      </c>
      <c r="J51" s="123" t="s">
        <v>80</v>
      </c>
      <c r="K51" s="123" t="s">
        <v>81</v>
      </c>
      <c r="L51" s="122">
        <v>40017</v>
      </c>
      <c r="M51" s="123" t="s">
        <v>82</v>
      </c>
      <c r="N51" s="123" t="str">
        <f t="shared" si="11"/>
        <v>&lt;Item Id="40017" Type="4" Name="nim0117" getImage="Home_box_nim_ocean brim01 (9)" Icon="" StoryBg="" AudioId="" Description="" PetType="1" Image="atom_icon0009" Audio="Sea/9-1-128" Animation="40017" Preview="Ocean/imgNim01091"/&gt;</v>
      </c>
      <c r="O51" s="128" t="s">
        <v>83</v>
      </c>
    </row>
    <row r="52" spans="1:15" hidden="1">
      <c r="A52" s="121" t="str">
        <f t="shared" si="7"/>
        <v>40018</v>
      </c>
      <c r="B52" s="122" t="str">
        <f t="shared" si="8"/>
        <v>4</v>
      </c>
      <c r="C52" s="123" t="str">
        <f t="shared" si="9"/>
        <v>nim0118</v>
      </c>
      <c r="D52" s="123" t="str">
        <f t="shared" si="10"/>
        <v>Home_box_nim_ocean brim02 (9)</v>
      </c>
      <c r="E52" s="123" t="str">
        <f t="shared" si="3"/>
        <v/>
      </c>
      <c r="F52" s="123" t="str">
        <f t="shared" si="4"/>
        <v/>
      </c>
      <c r="G52" s="123" t="str">
        <f t="shared" si="5"/>
        <v/>
      </c>
      <c r="H52" s="123" t="str">
        <f t="shared" si="6"/>
        <v/>
      </c>
      <c r="I52" s="122">
        <v>1</v>
      </c>
      <c r="J52" s="123" t="s">
        <v>84</v>
      </c>
      <c r="K52" s="123" t="s">
        <v>85</v>
      </c>
      <c r="L52" s="122">
        <v>40018</v>
      </c>
      <c r="M52" s="123" t="s">
        <v>86</v>
      </c>
      <c r="N52" s="123" t="str">
        <f t="shared" si="11"/>
        <v>&lt;Item Id="40018" Type="4" Name="nim0118" getImage="Home_box_nim_ocean brim02 (9)" Icon="" StoryBg="" AudioId="" Description="" PetType="1" Image="atom_icon0030" Audio="Sea/9-2-128" Animation="40018" Preview="Ocean/imgNim01092"/&gt;</v>
      </c>
      <c r="O52" s="128" t="s">
        <v>87</v>
      </c>
    </row>
    <row r="53" spans="1:15" hidden="1">
      <c r="A53" s="121" t="str">
        <f t="shared" si="7"/>
        <v>40019</v>
      </c>
      <c r="B53" s="122" t="str">
        <f t="shared" si="8"/>
        <v>4</v>
      </c>
      <c r="C53" s="123" t="str">
        <f t="shared" si="9"/>
        <v>nim0119</v>
      </c>
      <c r="D53" s="123" t="str">
        <f t="shared" si="10"/>
        <v>Home_box_nim_ocean brim01 (10)</v>
      </c>
      <c r="E53" s="123" t="str">
        <f t="shared" si="3"/>
        <v/>
      </c>
      <c r="F53" s="123" t="str">
        <f t="shared" si="4"/>
        <v/>
      </c>
      <c r="G53" s="123" t="str">
        <f t="shared" si="5"/>
        <v/>
      </c>
      <c r="H53" s="123" t="str">
        <f t="shared" si="6"/>
        <v/>
      </c>
      <c r="I53" s="122">
        <v>1</v>
      </c>
      <c r="J53" s="123" t="s">
        <v>88</v>
      </c>
      <c r="K53" s="123" t="s">
        <v>89</v>
      </c>
      <c r="L53" s="122">
        <v>40019</v>
      </c>
      <c r="M53" s="123" t="s">
        <v>90</v>
      </c>
      <c r="N53" s="123" t="str">
        <f t="shared" si="11"/>
        <v>&lt;Item Id="40019" Type="4" Name="nim0119" getImage="Home_box_nim_ocean brim01 (10)" Icon="" StoryBg="" AudioId="" Description="" PetType="1" Image="atom_icon0010" Audio="Sea/10-1-128" Animation="40019" Preview="Ocean/imgNim01101"/&gt;</v>
      </c>
      <c r="O53" s="128" t="s">
        <v>91</v>
      </c>
    </row>
    <row r="54" spans="1:15" hidden="1">
      <c r="A54" s="121" t="str">
        <f t="shared" si="7"/>
        <v>40020</v>
      </c>
      <c r="B54" s="122" t="str">
        <f t="shared" si="8"/>
        <v>4</v>
      </c>
      <c r="C54" s="123" t="str">
        <f t="shared" si="9"/>
        <v>nim0120</v>
      </c>
      <c r="D54" s="123" t="str">
        <f t="shared" si="10"/>
        <v>Home_box_nim_ocean brim02 (10)</v>
      </c>
      <c r="E54" s="123" t="str">
        <f t="shared" si="3"/>
        <v/>
      </c>
      <c r="F54" s="123" t="str">
        <f t="shared" si="4"/>
        <v/>
      </c>
      <c r="G54" s="123" t="str">
        <f t="shared" si="5"/>
        <v/>
      </c>
      <c r="H54" s="123" t="str">
        <f t="shared" si="6"/>
        <v/>
      </c>
      <c r="I54" s="122">
        <v>1</v>
      </c>
      <c r="J54" s="123" t="s">
        <v>92</v>
      </c>
      <c r="K54" s="123" t="s">
        <v>93</v>
      </c>
      <c r="L54" s="122">
        <v>40020</v>
      </c>
      <c r="M54" s="123" t="s">
        <v>94</v>
      </c>
      <c r="N54" s="123" t="str">
        <f t="shared" si="11"/>
        <v>&lt;Item Id="40020" Type="4" Name="nim0120" getImage="Home_box_nim_ocean brim02 (10)" Icon="" StoryBg="" AudioId="" Description="" PetType="1" Image="atom_icon0031" Audio="Sea/10-2-128" Animation="40020" Preview="Ocean/imgNim01102"/&gt;</v>
      </c>
      <c r="O54" s="128" t="s">
        <v>95</v>
      </c>
    </row>
    <row r="55" spans="1:15" hidden="1">
      <c r="A55" s="121" t="str">
        <f t="shared" si="7"/>
        <v>40021</v>
      </c>
      <c r="B55" s="122" t="str">
        <f t="shared" si="8"/>
        <v>4</v>
      </c>
      <c r="C55" s="123" t="str">
        <f t="shared" si="9"/>
        <v>nim0121</v>
      </c>
      <c r="D55" s="123" t="str">
        <f t="shared" si="10"/>
        <v>Home_box_nim_ocean brim01 (11)</v>
      </c>
      <c r="E55" s="123" t="str">
        <f t="shared" si="3"/>
        <v/>
      </c>
      <c r="F55" s="123" t="str">
        <f t="shared" si="4"/>
        <v/>
      </c>
      <c r="G55" s="123" t="str">
        <f t="shared" si="5"/>
        <v/>
      </c>
      <c r="H55" s="123" t="str">
        <f t="shared" si="6"/>
        <v/>
      </c>
      <c r="I55" s="122">
        <v>1</v>
      </c>
      <c r="J55" s="123" t="s">
        <v>96</v>
      </c>
      <c r="K55" s="123" t="s">
        <v>97</v>
      </c>
      <c r="L55" s="122">
        <v>40021</v>
      </c>
      <c r="M55" s="123" t="s">
        <v>98</v>
      </c>
      <c r="N55" s="123" t="str">
        <f t="shared" si="11"/>
        <v>&lt;Item Id="40021" Type="4" Name="nim0121" getImage="Home_box_nim_ocean brim01 (11)" Icon="" StoryBg="" AudioId="" Description="" PetType="1" Image="atom_icon0011" Audio="Sea/11-1-128" Animation="40021" Preview="Ocean/imgNim01111"/&gt;</v>
      </c>
      <c r="O55" s="128" t="s">
        <v>99</v>
      </c>
    </row>
    <row r="56" spans="1:15" hidden="1">
      <c r="A56" s="121" t="str">
        <f t="shared" si="7"/>
        <v>40022</v>
      </c>
      <c r="B56" s="122" t="str">
        <f t="shared" si="8"/>
        <v>4</v>
      </c>
      <c r="C56" s="123" t="str">
        <f t="shared" si="9"/>
        <v>nim0122</v>
      </c>
      <c r="D56" s="123" t="str">
        <f t="shared" si="10"/>
        <v>Home_box_nim_ocean brim02 (11)</v>
      </c>
      <c r="E56" s="123" t="str">
        <f t="shared" si="3"/>
        <v/>
      </c>
      <c r="F56" s="123" t="str">
        <f t="shared" si="4"/>
        <v/>
      </c>
      <c r="G56" s="123" t="str">
        <f t="shared" si="5"/>
        <v/>
      </c>
      <c r="H56" s="123" t="str">
        <f t="shared" si="6"/>
        <v/>
      </c>
      <c r="I56" s="122">
        <v>1</v>
      </c>
      <c r="J56" s="123" t="s">
        <v>100</v>
      </c>
      <c r="K56" s="123" t="s">
        <v>101</v>
      </c>
      <c r="L56" s="122">
        <v>40022</v>
      </c>
      <c r="M56" s="123" t="s">
        <v>102</v>
      </c>
      <c r="N56" s="123" t="str">
        <f t="shared" si="11"/>
        <v>&lt;Item Id="40022" Type="4" Name="nim0122" getImage="Home_box_nim_ocean brim02 (11)" Icon="" StoryBg="" AudioId="" Description="" PetType="1" Image="atom_icon0032" Audio="Sea/11-2-128" Animation="40022" Preview="Ocean/imgNim01112"/&gt;</v>
      </c>
      <c r="O56" s="128" t="s">
        <v>103</v>
      </c>
    </row>
    <row r="57" spans="1:15" hidden="1">
      <c r="A57" s="121" t="str">
        <f t="shared" si="7"/>
        <v>40023</v>
      </c>
      <c r="B57" s="122" t="str">
        <f t="shared" si="8"/>
        <v>4</v>
      </c>
      <c r="C57" s="123" t="str">
        <f t="shared" si="9"/>
        <v>nim0123</v>
      </c>
      <c r="D57" s="123" t="str">
        <f t="shared" si="10"/>
        <v>Home_box_nim_ocean brim01 (12)</v>
      </c>
      <c r="E57" s="123" t="str">
        <f t="shared" si="3"/>
        <v/>
      </c>
      <c r="F57" s="123" t="str">
        <f t="shared" si="4"/>
        <v/>
      </c>
      <c r="G57" s="123" t="str">
        <f t="shared" si="5"/>
        <v/>
      </c>
      <c r="H57" s="123" t="str">
        <f t="shared" si="6"/>
        <v/>
      </c>
      <c r="I57" s="122">
        <v>1</v>
      </c>
      <c r="J57" s="123" t="s">
        <v>104</v>
      </c>
      <c r="K57" s="123" t="s">
        <v>105</v>
      </c>
      <c r="L57" s="122">
        <v>40023</v>
      </c>
      <c r="M57" s="123" t="s">
        <v>106</v>
      </c>
      <c r="N57" s="123" t="str">
        <f t="shared" si="11"/>
        <v>&lt;Item Id="40023" Type="4" Name="nim0123" getImage="Home_box_nim_ocean brim01 (12)" Icon="" StoryBg="" AudioId="" Description="" PetType="1" Image="atom_icon0012" Audio="Sea/12-1-128" Animation="40023" Preview="Ocean/imgNim01121"/&gt;</v>
      </c>
      <c r="O57" s="128" t="s">
        <v>107</v>
      </c>
    </row>
    <row r="58" spans="1:15" hidden="1">
      <c r="A58" s="121" t="str">
        <f t="shared" si="7"/>
        <v>40024</v>
      </c>
      <c r="B58" s="122" t="str">
        <f t="shared" si="8"/>
        <v>4</v>
      </c>
      <c r="C58" s="123" t="str">
        <f t="shared" si="9"/>
        <v>nim0124</v>
      </c>
      <c r="D58" s="123" t="str">
        <f t="shared" si="10"/>
        <v>Home_box_nim_ocean brim02 (12)</v>
      </c>
      <c r="E58" s="123" t="str">
        <f t="shared" si="3"/>
        <v/>
      </c>
      <c r="F58" s="123" t="str">
        <f t="shared" si="4"/>
        <v/>
      </c>
      <c r="G58" s="123" t="str">
        <f t="shared" si="5"/>
        <v/>
      </c>
      <c r="H58" s="123" t="str">
        <f t="shared" si="6"/>
        <v/>
      </c>
      <c r="I58" s="122">
        <v>1</v>
      </c>
      <c r="J58" s="123" t="s">
        <v>108</v>
      </c>
      <c r="K58" s="123" t="s">
        <v>109</v>
      </c>
      <c r="L58" s="122">
        <v>40024</v>
      </c>
      <c r="M58" s="123" t="s">
        <v>110</v>
      </c>
      <c r="N58" s="123" t="str">
        <f t="shared" si="11"/>
        <v>&lt;Item Id="40024" Type="4" Name="nim0124" getImage="Home_box_nim_ocean brim02 (12)" Icon="" StoryBg="" AudioId="" Description="" PetType="1" Image="atom_icon0033" Audio="Sea/12-2-128" Animation="40024" Preview="Ocean/imgNim01122"/&gt;</v>
      </c>
      <c r="O58" s="128" t="s">
        <v>111</v>
      </c>
    </row>
    <row r="59" spans="1:15" hidden="1">
      <c r="A59" s="121" t="str">
        <f t="shared" si="7"/>
        <v>40025</v>
      </c>
      <c r="B59" s="122" t="str">
        <f t="shared" si="8"/>
        <v>4</v>
      </c>
      <c r="C59" s="123" t="str">
        <f t="shared" si="9"/>
        <v>nim0125</v>
      </c>
      <c r="D59" s="123" t="str">
        <f t="shared" si="10"/>
        <v>Home_box_nim_ocean brim01 (13)</v>
      </c>
      <c r="E59" s="123" t="str">
        <f t="shared" si="3"/>
        <v/>
      </c>
      <c r="F59" s="123" t="str">
        <f t="shared" si="4"/>
        <v/>
      </c>
      <c r="G59" s="123" t="str">
        <f t="shared" si="5"/>
        <v/>
      </c>
      <c r="H59" s="123" t="str">
        <f t="shared" si="6"/>
        <v/>
      </c>
      <c r="I59" s="122">
        <v>1</v>
      </c>
      <c r="J59" s="123" t="s">
        <v>112</v>
      </c>
      <c r="K59" s="123" t="s">
        <v>113</v>
      </c>
      <c r="L59" s="122">
        <v>40025</v>
      </c>
      <c r="M59" s="123" t="s">
        <v>114</v>
      </c>
      <c r="N59" s="123" t="str">
        <f t="shared" si="11"/>
        <v>&lt;Item Id="40025" Type="4" Name="nim0125" getImage="Home_box_nim_ocean brim01 (13)" Icon="" StoryBg="" AudioId="" Description="" PetType="1" Image="atom_icon0013" Audio="Sea/13-1-128" Animation="40025" Preview="Ocean/imgNim01131"/&gt;</v>
      </c>
      <c r="O59" s="128" t="s">
        <v>115</v>
      </c>
    </row>
    <row r="60" spans="1:15" hidden="1">
      <c r="A60" s="121" t="str">
        <f t="shared" si="7"/>
        <v>40026</v>
      </c>
      <c r="B60" s="122" t="str">
        <f t="shared" si="8"/>
        <v>4</v>
      </c>
      <c r="C60" s="123" t="str">
        <f t="shared" si="9"/>
        <v>nim0126</v>
      </c>
      <c r="D60" s="123" t="str">
        <f t="shared" si="10"/>
        <v>Home_box_nim_ocean brim02 (13)</v>
      </c>
      <c r="E60" s="123" t="str">
        <f t="shared" si="3"/>
        <v/>
      </c>
      <c r="F60" s="123" t="str">
        <f t="shared" si="4"/>
        <v/>
      </c>
      <c r="G60" s="123" t="str">
        <f t="shared" si="5"/>
        <v/>
      </c>
      <c r="H60" s="123" t="str">
        <f t="shared" si="6"/>
        <v/>
      </c>
      <c r="I60" s="122">
        <v>1</v>
      </c>
      <c r="J60" s="123" t="s">
        <v>116</v>
      </c>
      <c r="K60" s="123" t="s">
        <v>117</v>
      </c>
      <c r="L60" s="122">
        <v>40026</v>
      </c>
      <c r="M60" s="123" t="s">
        <v>118</v>
      </c>
      <c r="N60" s="123" t="str">
        <f t="shared" si="11"/>
        <v>&lt;Item Id="40026" Type="4" Name="nim0126" getImage="Home_box_nim_ocean brim02 (13)" Icon="" StoryBg="" AudioId="" Description="" PetType="1" Image="atom_icon0034" Audio="Sea/13-2-128" Animation="40026" Preview="Ocean/imgNim01132"/&gt;</v>
      </c>
      <c r="O60" s="128" t="s">
        <v>119</v>
      </c>
    </row>
    <row r="61" spans="1:15" hidden="1">
      <c r="A61" s="121" t="str">
        <f t="shared" si="7"/>
        <v>40027</v>
      </c>
      <c r="B61" s="122" t="str">
        <f t="shared" si="8"/>
        <v>4</v>
      </c>
      <c r="C61" s="123" t="str">
        <f t="shared" si="9"/>
        <v>nim0127</v>
      </c>
      <c r="D61" s="123" t="str">
        <f t="shared" si="10"/>
        <v>Home_box_nim_ocean brim01 (14)</v>
      </c>
      <c r="E61" s="123" t="str">
        <f t="shared" si="3"/>
        <v/>
      </c>
      <c r="F61" s="123" t="str">
        <f t="shared" si="4"/>
        <v/>
      </c>
      <c r="G61" s="123" t="str">
        <f t="shared" si="5"/>
        <v/>
      </c>
      <c r="H61" s="123" t="str">
        <f t="shared" si="6"/>
        <v/>
      </c>
      <c r="I61" s="122">
        <v>1</v>
      </c>
      <c r="J61" s="123" t="s">
        <v>120</v>
      </c>
      <c r="K61" s="123" t="s">
        <v>121</v>
      </c>
      <c r="L61" s="122">
        <v>40027</v>
      </c>
      <c r="M61" s="123" t="s">
        <v>122</v>
      </c>
      <c r="N61" s="123" t="str">
        <f t="shared" si="11"/>
        <v>&lt;Item Id="40027" Type="4" Name="nim0127" getImage="Home_box_nim_ocean brim01 (14)" Icon="" StoryBg="" AudioId="" Description="" PetType="1" Image="atom_icon0014" Audio="Sea/14-1-128" Animation="40027" Preview="Ocean/imgNim01141"/&gt;</v>
      </c>
      <c r="O61" s="128" t="s">
        <v>123</v>
      </c>
    </row>
    <row r="62" spans="1:15" hidden="1">
      <c r="A62" s="121" t="str">
        <f t="shared" si="7"/>
        <v>40028</v>
      </c>
      <c r="B62" s="122" t="str">
        <f t="shared" si="8"/>
        <v>4</v>
      </c>
      <c r="C62" s="123" t="str">
        <f t="shared" si="9"/>
        <v>nim0128</v>
      </c>
      <c r="D62" s="123" t="str">
        <f t="shared" si="10"/>
        <v>Home_box_nim_ocean brim02 (14)</v>
      </c>
      <c r="E62" s="123" t="str">
        <f t="shared" si="3"/>
        <v/>
      </c>
      <c r="F62" s="123" t="str">
        <f t="shared" si="4"/>
        <v/>
      </c>
      <c r="G62" s="123" t="str">
        <f t="shared" si="5"/>
        <v/>
      </c>
      <c r="H62" s="123" t="str">
        <f t="shared" si="6"/>
        <v/>
      </c>
      <c r="I62" s="122">
        <v>1</v>
      </c>
      <c r="J62" s="123" t="s">
        <v>124</v>
      </c>
      <c r="K62" s="123" t="s">
        <v>125</v>
      </c>
      <c r="L62" s="122">
        <v>40028</v>
      </c>
      <c r="M62" s="123" t="s">
        <v>126</v>
      </c>
      <c r="N62" s="123" t="str">
        <f t="shared" si="11"/>
        <v>&lt;Item Id="40028" Type="4" Name="nim0128" getImage="Home_box_nim_ocean brim02 (14)" Icon="" StoryBg="" AudioId="" Description="" PetType="1" Image="atom_icon0035" Audio="Sea/14-2-128" Animation="40028" Preview="Ocean/imgNim01142"/&gt;</v>
      </c>
      <c r="O62" s="128" t="s">
        <v>127</v>
      </c>
    </row>
    <row r="63" spans="1:15" hidden="1">
      <c r="A63" s="121" t="str">
        <f t="shared" si="7"/>
        <v>40029</v>
      </c>
      <c r="B63" s="122" t="str">
        <f t="shared" si="8"/>
        <v>4</v>
      </c>
      <c r="C63" s="123" t="str">
        <f t="shared" si="9"/>
        <v>nim0129</v>
      </c>
      <c r="D63" s="123" t="str">
        <f t="shared" si="10"/>
        <v>Home_box_nim_ocean brim01 (15)</v>
      </c>
      <c r="E63" s="123" t="str">
        <f t="shared" si="3"/>
        <v/>
      </c>
      <c r="F63" s="123" t="str">
        <f t="shared" si="4"/>
        <v/>
      </c>
      <c r="G63" s="123" t="str">
        <f t="shared" si="5"/>
        <v/>
      </c>
      <c r="H63" s="123" t="str">
        <f t="shared" si="6"/>
        <v/>
      </c>
      <c r="I63" s="122">
        <v>1</v>
      </c>
      <c r="J63" s="123" t="s">
        <v>128</v>
      </c>
      <c r="K63" s="123" t="s">
        <v>129</v>
      </c>
      <c r="L63" s="122">
        <v>40029</v>
      </c>
      <c r="M63" s="123" t="s">
        <v>130</v>
      </c>
      <c r="N63" s="123" t="str">
        <f t="shared" si="11"/>
        <v>&lt;Item Id="40029" Type="4" Name="nim0129" getImage="Home_box_nim_ocean brim01 (15)" Icon="" StoryBg="" AudioId="" Description="" PetType="1" Image="atom_icon0015" Audio="Sea/15-1-128" Animation="40029" Preview="Ocean/imgNim01151"/&gt;</v>
      </c>
      <c r="O63" s="128" t="s">
        <v>131</v>
      </c>
    </row>
    <row r="64" spans="1:15" hidden="1">
      <c r="A64" s="121" t="str">
        <f t="shared" si="7"/>
        <v>40030</v>
      </c>
      <c r="B64" s="122" t="str">
        <f t="shared" si="8"/>
        <v>4</v>
      </c>
      <c r="C64" s="123" t="str">
        <f t="shared" si="9"/>
        <v>nim0130</v>
      </c>
      <c r="D64" s="123" t="str">
        <f t="shared" si="10"/>
        <v>Home_box_nim_ocean brim02 (15)</v>
      </c>
      <c r="E64" s="123" t="str">
        <f t="shared" si="3"/>
        <v/>
      </c>
      <c r="F64" s="123" t="str">
        <f t="shared" si="4"/>
        <v/>
      </c>
      <c r="G64" s="123" t="str">
        <f t="shared" si="5"/>
        <v/>
      </c>
      <c r="H64" s="123" t="str">
        <f t="shared" si="6"/>
        <v/>
      </c>
      <c r="I64" s="122">
        <v>1</v>
      </c>
      <c r="J64" s="123" t="s">
        <v>132</v>
      </c>
      <c r="K64" s="123" t="s">
        <v>133</v>
      </c>
      <c r="L64" s="122">
        <v>40030</v>
      </c>
      <c r="M64" s="123" t="s">
        <v>134</v>
      </c>
      <c r="N64" s="123" t="str">
        <f t="shared" si="11"/>
        <v>&lt;Item Id="40030" Type="4" Name="nim0130" getImage="Home_box_nim_ocean brim02 (15)" Icon="" StoryBg="" AudioId="" Description="" PetType="1" Image="atom_icon0036" Audio="Sea/15-2-128" Animation="40030" Preview="Ocean/imgNim01152"/&gt;</v>
      </c>
      <c r="O64" s="128" t="s">
        <v>135</v>
      </c>
    </row>
    <row r="65" spans="1:15" hidden="1">
      <c r="A65" s="121" t="str">
        <f t="shared" si="7"/>
        <v>40031</v>
      </c>
      <c r="B65" s="122" t="str">
        <f t="shared" si="8"/>
        <v>4</v>
      </c>
      <c r="C65" s="123" t="str">
        <f t="shared" si="9"/>
        <v>nim0131</v>
      </c>
      <c r="D65" s="123" t="str">
        <f t="shared" si="10"/>
        <v>Home_box_nim_ocean brim01 (16)</v>
      </c>
      <c r="E65" s="123" t="str">
        <f t="shared" si="3"/>
        <v/>
      </c>
      <c r="F65" s="123" t="str">
        <f t="shared" si="4"/>
        <v/>
      </c>
      <c r="G65" s="123" t="str">
        <f t="shared" si="5"/>
        <v/>
      </c>
      <c r="H65" s="123" t="str">
        <f t="shared" si="6"/>
        <v/>
      </c>
      <c r="I65" s="122">
        <v>1</v>
      </c>
      <c r="J65" s="123" t="s">
        <v>136</v>
      </c>
      <c r="K65" s="123" t="s">
        <v>137</v>
      </c>
      <c r="L65" s="122">
        <v>40031</v>
      </c>
      <c r="M65" s="123" t="s">
        <v>138</v>
      </c>
      <c r="N65" s="123" t="str">
        <f t="shared" si="11"/>
        <v>&lt;Item Id="40031" Type="4" Name="nim0131" getImage="Home_box_nim_ocean brim01 (16)" Icon="" StoryBg="" AudioId="" Description="" PetType="1" Image="atom_icon0016" Audio="Sea/16-1-128" Animation="40031" Preview="Ocean/imgNim01161"/&gt;</v>
      </c>
      <c r="O65" s="128" t="s">
        <v>139</v>
      </c>
    </row>
    <row r="66" spans="1:15" hidden="1">
      <c r="A66" s="121" t="str">
        <f t="shared" si="7"/>
        <v>40032</v>
      </c>
      <c r="B66" s="122" t="str">
        <f t="shared" si="8"/>
        <v>4</v>
      </c>
      <c r="C66" s="123" t="str">
        <f t="shared" si="9"/>
        <v>nim0132</v>
      </c>
      <c r="D66" s="123" t="str">
        <f t="shared" si="10"/>
        <v>Home_box_nim_ocean brim02 (16)</v>
      </c>
      <c r="E66" s="123" t="str">
        <f t="shared" si="3"/>
        <v/>
      </c>
      <c r="F66" s="123" t="str">
        <f t="shared" si="4"/>
        <v/>
      </c>
      <c r="G66" s="123" t="str">
        <f t="shared" si="5"/>
        <v/>
      </c>
      <c r="H66" s="123" t="str">
        <f t="shared" si="6"/>
        <v/>
      </c>
      <c r="I66" s="122">
        <v>1</v>
      </c>
      <c r="J66" s="123" t="s">
        <v>140</v>
      </c>
      <c r="K66" s="123" t="s">
        <v>141</v>
      </c>
      <c r="L66" s="122">
        <v>40032</v>
      </c>
      <c r="M66" s="123" t="s">
        <v>142</v>
      </c>
      <c r="N66" s="123" t="str">
        <f t="shared" si="11"/>
        <v>&lt;Item Id="40032" Type="4" Name="nim0132" getImage="Home_box_nim_ocean brim02 (16)" Icon="" StoryBg="" AudioId="" Description="" PetType="1" Image="atom_icon0037" Audio="Sea/16-2-128" Animation="40032" Preview="Ocean/imgNim01162"/&gt;</v>
      </c>
      <c r="O66" s="128" t="s">
        <v>143</v>
      </c>
    </row>
    <row r="67" spans="1:15" hidden="1">
      <c r="A67" s="121" t="str">
        <f t="shared" si="7"/>
        <v>40033</v>
      </c>
      <c r="B67" s="122" t="str">
        <f t="shared" si="8"/>
        <v>4</v>
      </c>
      <c r="C67" s="123" t="str">
        <f t="shared" si="9"/>
        <v>nim0133</v>
      </c>
      <c r="D67" s="123" t="str">
        <f t="shared" si="10"/>
        <v>Home_box_nim_ocean brim01 (17)</v>
      </c>
      <c r="E67" s="123" t="str">
        <f t="shared" si="3"/>
        <v/>
      </c>
      <c r="F67" s="123" t="str">
        <f t="shared" si="4"/>
        <v/>
      </c>
      <c r="G67" s="123" t="str">
        <f t="shared" si="5"/>
        <v/>
      </c>
      <c r="H67" s="123" t="str">
        <f t="shared" si="6"/>
        <v/>
      </c>
      <c r="I67" s="122">
        <v>1</v>
      </c>
      <c r="J67" s="123" t="s">
        <v>144</v>
      </c>
      <c r="K67" s="123" t="s">
        <v>145</v>
      </c>
      <c r="L67" s="122">
        <v>40033</v>
      </c>
      <c r="M67" s="123" t="s">
        <v>146</v>
      </c>
      <c r="N67" s="123" t="str">
        <f t="shared" si="11"/>
        <v>&lt;Item Id="40033" Type="4" Name="nim0133" getImage="Home_box_nim_ocean brim01 (17)" Icon="" StoryBg="" AudioId="" Description="" PetType="1" Image="atom_icon0017" Audio="Sea/17-1-128" Animation="40033" Preview="Ocean/imgNim01171"/&gt;</v>
      </c>
      <c r="O67" s="128" t="s">
        <v>147</v>
      </c>
    </row>
    <row r="68" spans="1:15" hidden="1">
      <c r="A68" s="121" t="str">
        <f t="shared" si="7"/>
        <v>40034</v>
      </c>
      <c r="B68" s="122" t="str">
        <f t="shared" si="8"/>
        <v>4</v>
      </c>
      <c r="C68" s="123" t="str">
        <f t="shared" si="9"/>
        <v>nim0134</v>
      </c>
      <c r="D68" s="123" t="str">
        <f t="shared" si="10"/>
        <v>Home_box_nim_ocean brim02 (17)</v>
      </c>
      <c r="E68" s="123" t="str">
        <f t="shared" si="3"/>
        <v/>
      </c>
      <c r="F68" s="123" t="str">
        <f t="shared" si="4"/>
        <v/>
      </c>
      <c r="G68" s="123" t="str">
        <f t="shared" si="5"/>
        <v/>
      </c>
      <c r="H68" s="123" t="str">
        <f t="shared" si="6"/>
        <v/>
      </c>
      <c r="I68" s="122">
        <v>1</v>
      </c>
      <c r="J68" s="123" t="s">
        <v>148</v>
      </c>
      <c r="K68" s="123" t="s">
        <v>149</v>
      </c>
      <c r="L68" s="122">
        <v>40034</v>
      </c>
      <c r="M68" s="123" t="s">
        <v>150</v>
      </c>
      <c r="N68" s="123" t="str">
        <f t="shared" si="11"/>
        <v>&lt;Item Id="40034" Type="4" Name="nim0134" getImage="Home_box_nim_ocean brim02 (17)" Icon="" StoryBg="" AudioId="" Description="" PetType="1" Image="atom_icon0038" Audio="Sea/17-2-128" Animation="40034" Preview="Ocean/imgNim01172"/&gt;</v>
      </c>
      <c r="O68" s="128" t="s">
        <v>151</v>
      </c>
    </row>
    <row r="69" spans="1:15" hidden="1">
      <c r="A69" s="121" t="str">
        <f t="shared" si="7"/>
        <v>40035</v>
      </c>
      <c r="B69" s="122" t="str">
        <f t="shared" si="8"/>
        <v>4</v>
      </c>
      <c r="C69" s="123" t="str">
        <f t="shared" si="9"/>
        <v>nim0135</v>
      </c>
      <c r="D69" s="123" t="str">
        <f t="shared" si="10"/>
        <v>Home_box_nim_ocean brim01 (18)</v>
      </c>
      <c r="E69" s="123" t="str">
        <f t="shared" si="3"/>
        <v/>
      </c>
      <c r="F69" s="123" t="str">
        <f t="shared" si="4"/>
        <v/>
      </c>
      <c r="G69" s="123" t="str">
        <f t="shared" si="5"/>
        <v/>
      </c>
      <c r="H69" s="123" t="str">
        <f t="shared" si="6"/>
        <v/>
      </c>
      <c r="I69" s="122">
        <v>1</v>
      </c>
      <c r="J69" s="123" t="s">
        <v>152</v>
      </c>
      <c r="K69" s="123" t="s">
        <v>153</v>
      </c>
      <c r="L69" s="122">
        <v>40035</v>
      </c>
      <c r="M69" s="123" t="s">
        <v>154</v>
      </c>
      <c r="N69" s="123" t="str">
        <f t="shared" si="11"/>
        <v>&lt;Item Id="40035" Type="4" Name="nim0135" getImage="Home_box_nim_ocean brim01 (18)" Icon="" StoryBg="" AudioId="" Description="" PetType="1" Image="atom_icon0018" Audio="Sea/18-1-128" Animation="40035" Preview="Ocean/imgNim01181"/&gt;</v>
      </c>
      <c r="O69" s="128" t="s">
        <v>155</v>
      </c>
    </row>
    <row r="70" spans="1:15" hidden="1">
      <c r="A70" s="121" t="str">
        <f t="shared" si="7"/>
        <v>40036</v>
      </c>
      <c r="B70" s="122" t="str">
        <f t="shared" si="8"/>
        <v>4</v>
      </c>
      <c r="C70" s="123" t="str">
        <f t="shared" si="9"/>
        <v>nim0136</v>
      </c>
      <c r="D70" s="123" t="str">
        <f t="shared" si="10"/>
        <v>Home_box_nim_ocean brim02 (18)</v>
      </c>
      <c r="E70" s="123" t="str">
        <f t="shared" si="3"/>
        <v/>
      </c>
      <c r="F70" s="123" t="str">
        <f t="shared" si="4"/>
        <v/>
      </c>
      <c r="G70" s="123" t="str">
        <f t="shared" si="5"/>
        <v/>
      </c>
      <c r="H70" s="123" t="str">
        <f t="shared" si="6"/>
        <v/>
      </c>
      <c r="I70" s="122">
        <v>1</v>
      </c>
      <c r="J70" s="123" t="s">
        <v>156</v>
      </c>
      <c r="K70" s="123" t="s">
        <v>157</v>
      </c>
      <c r="L70" s="122">
        <v>40036</v>
      </c>
      <c r="M70" s="123" t="s">
        <v>158</v>
      </c>
      <c r="N70" s="123" t="str">
        <f t="shared" si="11"/>
        <v>&lt;Item Id="40036" Type="4" Name="nim0136" getImage="Home_box_nim_ocean brim02 (18)" Icon="" StoryBg="" AudioId="" Description="" PetType="1" Image="atom_icon0039" Audio="Sea/18-2-128" Animation="40036" Preview="Ocean/imgNim01182"/&gt;</v>
      </c>
      <c r="O70" s="128" t="s">
        <v>159</v>
      </c>
    </row>
    <row r="71" spans="1:15" hidden="1">
      <c r="A71" s="121" t="str">
        <f t="shared" si="7"/>
        <v>40037</v>
      </c>
      <c r="B71" s="122" t="str">
        <f t="shared" si="8"/>
        <v>4</v>
      </c>
      <c r="C71" s="123" t="str">
        <f t="shared" si="9"/>
        <v>nim0137</v>
      </c>
      <c r="D71" s="123" t="str">
        <f t="shared" si="10"/>
        <v>Home_box_nim_ocean brim01 (19)</v>
      </c>
      <c r="E71" s="123" t="str">
        <f t="shared" si="3"/>
        <v/>
      </c>
      <c r="F71" s="123" t="str">
        <f t="shared" si="4"/>
        <v/>
      </c>
      <c r="G71" s="123" t="str">
        <f t="shared" si="5"/>
        <v/>
      </c>
      <c r="H71" s="123" t="str">
        <f t="shared" si="6"/>
        <v/>
      </c>
      <c r="I71" s="122">
        <v>1</v>
      </c>
      <c r="J71" s="123" t="s">
        <v>160</v>
      </c>
      <c r="K71" s="123" t="s">
        <v>161</v>
      </c>
      <c r="L71" s="122">
        <v>40037</v>
      </c>
      <c r="M71" s="123" t="s">
        <v>162</v>
      </c>
      <c r="N71" s="123" t="str">
        <f t="shared" si="11"/>
        <v>&lt;Item Id="40037" Type="4" Name="nim0137" getImage="Home_box_nim_ocean brim01 (19)" Icon="" StoryBg="" AudioId="" Description="" PetType="1" Image="atom_icon0019" Audio="Sea/19-1-128" Animation="40037" Preview="Ocean/imgNim01191"/&gt;</v>
      </c>
      <c r="O71" s="128" t="s">
        <v>163</v>
      </c>
    </row>
    <row r="72" spans="1:15" hidden="1">
      <c r="A72" s="121" t="str">
        <f t="shared" si="7"/>
        <v>40038</v>
      </c>
      <c r="B72" s="122" t="str">
        <f t="shared" si="8"/>
        <v>4</v>
      </c>
      <c r="C72" s="123" t="str">
        <f t="shared" si="9"/>
        <v>nim0138</v>
      </c>
      <c r="D72" s="123" t="str">
        <f t="shared" si="10"/>
        <v>Home_box_nim_ocean brim02 (19)</v>
      </c>
      <c r="E72" s="123" t="str">
        <f t="shared" si="3"/>
        <v/>
      </c>
      <c r="F72" s="123" t="str">
        <f t="shared" si="4"/>
        <v/>
      </c>
      <c r="G72" s="123" t="str">
        <f t="shared" si="5"/>
        <v/>
      </c>
      <c r="H72" s="123" t="str">
        <f t="shared" si="6"/>
        <v/>
      </c>
      <c r="I72" s="122">
        <v>1</v>
      </c>
      <c r="J72" s="123" t="s">
        <v>164</v>
      </c>
      <c r="K72" s="123" t="s">
        <v>165</v>
      </c>
      <c r="L72" s="122">
        <v>40038</v>
      </c>
      <c r="M72" s="123" t="s">
        <v>166</v>
      </c>
      <c r="N72" s="123" t="str">
        <f t="shared" si="11"/>
        <v>&lt;Item Id="40038" Type="4" Name="nim0138" getImage="Home_box_nim_ocean brim02 (19)" Icon="" StoryBg="" AudioId="" Description="" PetType="1" Image="atom_icon0040" Audio="Sea/19-2-128" Animation="40038" Preview="Ocean/imgNim01192"/&gt;</v>
      </c>
      <c r="O72" s="128" t="s">
        <v>167</v>
      </c>
    </row>
    <row r="73" spans="1:15" hidden="1">
      <c r="A73" s="121" t="str">
        <f t="shared" si="7"/>
        <v>40039</v>
      </c>
      <c r="B73" s="122" t="str">
        <f t="shared" si="8"/>
        <v>4</v>
      </c>
      <c r="C73" s="123" t="str">
        <f t="shared" si="9"/>
        <v>nim0139</v>
      </c>
      <c r="D73" s="123" t="str">
        <f t="shared" si="10"/>
        <v>Home_box_nim_ocean brim01 (20)</v>
      </c>
      <c r="E73" s="123" t="str">
        <f t="shared" si="3"/>
        <v/>
      </c>
      <c r="F73" s="123" t="str">
        <f t="shared" si="4"/>
        <v/>
      </c>
      <c r="G73" s="123" t="str">
        <f t="shared" si="5"/>
        <v/>
      </c>
      <c r="H73" s="123" t="str">
        <f t="shared" si="6"/>
        <v/>
      </c>
      <c r="I73" s="122">
        <v>1</v>
      </c>
      <c r="J73" s="123" t="s">
        <v>168</v>
      </c>
      <c r="K73" s="123" t="s">
        <v>169</v>
      </c>
      <c r="L73" s="122">
        <v>40039</v>
      </c>
      <c r="M73" s="123" t="s">
        <v>170</v>
      </c>
      <c r="N73" s="123" t="str">
        <f t="shared" si="11"/>
        <v>&lt;Item Id="40039" Type="4" Name="nim0139" getImage="Home_box_nim_ocean brim01 (20)" Icon="" StoryBg="" AudioId="" Description="" PetType="1" Image="atom_icon0020" Audio="Sea/20-1-128" Animation="40039" Preview="Ocean/imgNim01201"/&gt;</v>
      </c>
      <c r="O73" s="128" t="s">
        <v>171</v>
      </c>
    </row>
    <row r="74" spans="1:15" hidden="1">
      <c r="A74" s="121" t="str">
        <f t="shared" si="7"/>
        <v>40040</v>
      </c>
      <c r="B74" s="122" t="str">
        <f t="shared" si="8"/>
        <v>4</v>
      </c>
      <c r="C74" s="123" t="str">
        <f t="shared" si="9"/>
        <v>nim0140</v>
      </c>
      <c r="D74" s="123" t="str">
        <f t="shared" si="10"/>
        <v>Home_box_nim_ocean brim02 (20)</v>
      </c>
      <c r="E74" s="123" t="str">
        <f t="shared" si="3"/>
        <v/>
      </c>
      <c r="F74" s="123" t="str">
        <f t="shared" si="4"/>
        <v/>
      </c>
      <c r="G74" s="123" t="str">
        <f t="shared" si="5"/>
        <v/>
      </c>
      <c r="H74" s="123" t="str">
        <f t="shared" si="6"/>
        <v/>
      </c>
      <c r="I74" s="122">
        <v>1</v>
      </c>
      <c r="J74" s="123" t="s">
        <v>172</v>
      </c>
      <c r="K74" s="123" t="s">
        <v>173</v>
      </c>
      <c r="L74" s="122">
        <v>40040</v>
      </c>
      <c r="M74" s="123" t="s">
        <v>174</v>
      </c>
      <c r="N74" s="123" t="str">
        <f t="shared" si="11"/>
        <v>&lt;Item Id="40040" Type="4" Name="nim0140" getImage="Home_box_nim_ocean brim02 (20)" Icon="" StoryBg="" AudioId="" Description="" PetType="1" Image="atom_icon0041" Audio="Sea/20-2-128" Animation="40040" Preview="Ocean/imgNim01202"/&gt;</v>
      </c>
      <c r="O74" s="128" t="s">
        <v>175</v>
      </c>
    </row>
    <row r="75" spans="1:15" hidden="1">
      <c r="A75" s="121" t="str">
        <f t="shared" si="7"/>
        <v>40041</v>
      </c>
      <c r="B75" s="122" t="str">
        <f t="shared" si="8"/>
        <v>4</v>
      </c>
      <c r="C75" s="123" t="str">
        <f t="shared" si="9"/>
        <v>nim0141</v>
      </c>
      <c r="D75" s="123" t="str">
        <f t="shared" si="10"/>
        <v>Home_box_nim_ocean brim01 (21)</v>
      </c>
      <c r="E75" s="123" t="str">
        <f t="shared" si="3"/>
        <v/>
      </c>
      <c r="F75" s="123" t="str">
        <f t="shared" si="4"/>
        <v/>
      </c>
      <c r="G75" s="123" t="str">
        <f t="shared" si="5"/>
        <v/>
      </c>
      <c r="H75" s="123" t="str">
        <f t="shared" si="6"/>
        <v/>
      </c>
      <c r="I75" s="122">
        <v>1</v>
      </c>
      <c r="J75" s="123" t="s">
        <v>176</v>
      </c>
      <c r="K75" s="123" t="s">
        <v>177</v>
      </c>
      <c r="L75" s="122">
        <v>40041</v>
      </c>
      <c r="M75" s="123" t="s">
        <v>178</v>
      </c>
      <c r="N75" s="123" t="str">
        <f t="shared" si="11"/>
        <v>&lt;Item Id="40041" Type="4" Name="nim0141" getImage="Home_box_nim_ocean brim01 (21)" Icon="" StoryBg="" AudioId="" Description="" PetType="1" Image="atom_icon0021" Audio="Sea/21-1-128" Animation="40041" Preview="Ocean/imgNim01211"/&gt;</v>
      </c>
      <c r="O75" s="128" t="s">
        <v>179</v>
      </c>
    </row>
    <row r="76" spans="1:15" hidden="1">
      <c r="A76" s="121" t="str">
        <f t="shared" si="7"/>
        <v>40042</v>
      </c>
      <c r="B76" s="122" t="str">
        <f t="shared" si="8"/>
        <v>4</v>
      </c>
      <c r="C76" s="123" t="str">
        <f t="shared" si="9"/>
        <v>nim0142</v>
      </c>
      <c r="D76" s="123" t="str">
        <f t="shared" si="10"/>
        <v>Home_box_nim_ocean brim02 (21)</v>
      </c>
      <c r="E76" s="123" t="str">
        <f t="shared" si="3"/>
        <v/>
      </c>
      <c r="F76" s="123" t="str">
        <f t="shared" si="4"/>
        <v/>
      </c>
      <c r="G76" s="123" t="str">
        <f t="shared" si="5"/>
        <v/>
      </c>
      <c r="H76" s="123" t="str">
        <f t="shared" si="6"/>
        <v/>
      </c>
      <c r="I76" s="122">
        <v>1</v>
      </c>
      <c r="J76" s="123" t="s">
        <v>180</v>
      </c>
      <c r="K76" s="123" t="s">
        <v>181</v>
      </c>
      <c r="L76" s="122">
        <v>40042</v>
      </c>
      <c r="M76" s="123" t="s">
        <v>182</v>
      </c>
      <c r="N76" s="123" t="str">
        <f t="shared" si="11"/>
        <v>&lt;Item Id="40042" Type="4" Name="nim0142" getImage="Home_box_nim_ocean brim02 (21)" Icon="" StoryBg="" AudioId="" Description="" PetType="1" Image="atom_icon0042" Audio="Sea/21-2-128" Animation="40042" Preview="Ocean/imgNim01212"/&gt;</v>
      </c>
      <c r="O76" s="128" t="s">
        <v>183</v>
      </c>
    </row>
    <row r="77" spans="1:15" hidden="1">
      <c r="A77" s="129" t="str">
        <f t="shared" si="7"/>
        <v>40043</v>
      </c>
      <c r="B77" s="130" t="str">
        <f t="shared" si="8"/>
        <v>4</v>
      </c>
      <c r="C77" s="131" t="str">
        <f t="shared" si="9"/>
        <v>nim0201</v>
      </c>
      <c r="D77" s="131" t="str">
        <f t="shared" si="10"/>
        <v>Home_box_nim_wonder woods01 (1)</v>
      </c>
      <c r="E77" s="131" t="str">
        <f t="shared" si="3"/>
        <v/>
      </c>
      <c r="F77" s="131" t="str">
        <f t="shared" si="4"/>
        <v/>
      </c>
      <c r="G77" s="131" t="str">
        <f t="shared" si="5"/>
        <v/>
      </c>
      <c r="H77" s="131" t="str">
        <f t="shared" si="6"/>
        <v/>
      </c>
      <c r="I77" s="130">
        <v>2</v>
      </c>
      <c r="J77" s="131" t="s">
        <v>184</v>
      </c>
      <c r="K77" s="131" t="s">
        <v>185</v>
      </c>
      <c r="L77" s="130">
        <v>40043</v>
      </c>
      <c r="M77" s="131" t="s">
        <v>186</v>
      </c>
      <c r="N77" s="131" t="str">
        <f t="shared" si="11"/>
        <v>&lt;Item Id="40043" Type="4" Name="nim0201" getImage="Home_box_nim_wonder woods01 (1)" Icon="" StoryBg="" AudioId="" Description="" PetType="2" Image="atom_icon0043" Audio="Forest/森林-1-1" Animation="40043" Preview="Forest/imgNim02011"/&gt;</v>
      </c>
      <c r="O77" s="135" t="s">
        <v>187</v>
      </c>
    </row>
    <row r="78" spans="1:15" hidden="1">
      <c r="A78" s="129" t="str">
        <f t="shared" si="7"/>
        <v>40044</v>
      </c>
      <c r="B78" s="130" t="str">
        <f t="shared" si="8"/>
        <v>4</v>
      </c>
      <c r="C78" s="131" t="str">
        <f t="shared" si="9"/>
        <v>nim0202</v>
      </c>
      <c r="D78" s="131" t="str">
        <f t="shared" si="10"/>
        <v>Home_box_nim_wonder woods02 (1)</v>
      </c>
      <c r="E78" s="131" t="str">
        <f t="shared" si="3"/>
        <v/>
      </c>
      <c r="F78" s="131" t="str">
        <f t="shared" si="4"/>
        <v/>
      </c>
      <c r="G78" s="131" t="str">
        <f t="shared" si="5"/>
        <v/>
      </c>
      <c r="H78" s="131" t="str">
        <f t="shared" si="6"/>
        <v/>
      </c>
      <c r="I78" s="130">
        <v>2</v>
      </c>
      <c r="J78" s="131" t="s">
        <v>188</v>
      </c>
      <c r="K78" s="131" t="s">
        <v>189</v>
      </c>
      <c r="L78" s="130">
        <v>40044</v>
      </c>
      <c r="M78" s="131" t="s">
        <v>190</v>
      </c>
      <c r="N78" s="131" t="str">
        <f t="shared" si="11"/>
        <v>&lt;Item Id="40044" Type="4" Name="nim0202" getImage="Home_box_nim_wonder woods02 (1)" Icon="" StoryBg="" AudioId="" Description="" PetType="2" Image="atom_icon0064" Audio="Forest/森林-1-2" Animation="40044" Preview="Forest/imgNim02012"/&gt;</v>
      </c>
      <c r="O78" s="135" t="s">
        <v>191</v>
      </c>
    </row>
    <row r="79" spans="1:15" hidden="1">
      <c r="A79" s="129" t="str">
        <f t="shared" si="7"/>
        <v>40045</v>
      </c>
      <c r="B79" s="130" t="str">
        <f t="shared" si="8"/>
        <v>4</v>
      </c>
      <c r="C79" s="131" t="str">
        <f t="shared" si="9"/>
        <v>nim0203</v>
      </c>
      <c r="D79" s="131" t="str">
        <f t="shared" si="10"/>
        <v>Home_box_nim_wonder woods01 (2)</v>
      </c>
      <c r="E79" s="131" t="str">
        <f t="shared" si="3"/>
        <v/>
      </c>
      <c r="F79" s="131" t="str">
        <f t="shared" si="4"/>
        <v/>
      </c>
      <c r="G79" s="131" t="str">
        <f t="shared" si="5"/>
        <v/>
      </c>
      <c r="H79" s="131" t="str">
        <f t="shared" si="6"/>
        <v/>
      </c>
      <c r="I79" s="130">
        <v>2</v>
      </c>
      <c r="J79" s="131" t="s">
        <v>192</v>
      </c>
      <c r="K79" s="131" t="s">
        <v>193</v>
      </c>
      <c r="L79" s="130">
        <v>40045</v>
      </c>
      <c r="M79" s="131" t="s">
        <v>194</v>
      </c>
      <c r="N79" s="131" t="str">
        <f t="shared" si="11"/>
        <v>&lt;Item Id="40045" Type="4" Name="nim0203" getImage="Home_box_nim_wonder woods01 (2)" Icon="" StoryBg="" AudioId="" Description="" PetType="2" Image="atom_icon0044" Audio="Forest/森林-2-1" Animation="40045" Preview="Forest/imgNim02021"/&gt;</v>
      </c>
      <c r="O79" s="135" t="s">
        <v>195</v>
      </c>
    </row>
    <row r="80" spans="1:15" hidden="1">
      <c r="A80" s="129" t="str">
        <f t="shared" si="7"/>
        <v>40046</v>
      </c>
      <c r="B80" s="130" t="str">
        <f t="shared" si="8"/>
        <v>4</v>
      </c>
      <c r="C80" s="131" t="str">
        <f t="shared" si="9"/>
        <v>nim0204</v>
      </c>
      <c r="D80" s="131" t="str">
        <f t="shared" si="10"/>
        <v>Home_box_nim_wonder woods02 (2)</v>
      </c>
      <c r="E80" s="131" t="str">
        <f t="shared" si="3"/>
        <v/>
      </c>
      <c r="F80" s="131" t="str">
        <f t="shared" si="4"/>
        <v/>
      </c>
      <c r="G80" s="131" t="str">
        <f t="shared" si="5"/>
        <v/>
      </c>
      <c r="H80" s="131" t="str">
        <f t="shared" si="6"/>
        <v/>
      </c>
      <c r="I80" s="130">
        <v>2</v>
      </c>
      <c r="J80" s="131" t="s">
        <v>196</v>
      </c>
      <c r="K80" s="131" t="s">
        <v>197</v>
      </c>
      <c r="L80" s="130">
        <v>40046</v>
      </c>
      <c r="M80" s="131" t="s">
        <v>198</v>
      </c>
      <c r="N80" s="131" t="str">
        <f t="shared" si="11"/>
        <v>&lt;Item Id="40046" Type="4" Name="nim0204" getImage="Home_box_nim_wonder woods02 (2)" Icon="" StoryBg="" AudioId="" Description="" PetType="2" Image="atom_icon0065" Audio="Forest/森林-2-2" Animation="40046" Preview="Forest/imgNim02022"/&gt;</v>
      </c>
      <c r="O80" s="135" t="s">
        <v>199</v>
      </c>
    </row>
    <row r="81" spans="1:15" hidden="1">
      <c r="A81" s="129" t="str">
        <f t="shared" si="7"/>
        <v>40047</v>
      </c>
      <c r="B81" s="130" t="str">
        <f t="shared" si="8"/>
        <v>4</v>
      </c>
      <c r="C81" s="131" t="str">
        <f t="shared" si="9"/>
        <v>nim0205</v>
      </c>
      <c r="D81" s="131" t="str">
        <f t="shared" si="10"/>
        <v>Home_box_nim_wonder woods01 (3)</v>
      </c>
      <c r="E81" s="131" t="str">
        <f t="shared" si="3"/>
        <v/>
      </c>
      <c r="F81" s="131" t="str">
        <f t="shared" si="4"/>
        <v/>
      </c>
      <c r="G81" s="131" t="str">
        <f t="shared" si="5"/>
        <v/>
      </c>
      <c r="H81" s="131" t="str">
        <f t="shared" si="6"/>
        <v/>
      </c>
      <c r="I81" s="130">
        <v>2</v>
      </c>
      <c r="J81" s="131" t="s">
        <v>200</v>
      </c>
      <c r="K81" s="131" t="s">
        <v>201</v>
      </c>
      <c r="L81" s="130">
        <v>40047</v>
      </c>
      <c r="M81" s="131" t="s">
        <v>202</v>
      </c>
      <c r="N81" s="131" t="str">
        <f t="shared" si="11"/>
        <v>&lt;Item Id="40047" Type="4" Name="nim0205" getImage="Home_box_nim_wonder woods01 (3)" Icon="" StoryBg="" AudioId="" Description="" PetType="2" Image="atom_icon0045" Audio="Forest/森林-3-1" Animation="40047" Preview="Forest/imgNim02031"/&gt;</v>
      </c>
      <c r="O81" s="135" t="s">
        <v>203</v>
      </c>
    </row>
    <row r="82" spans="1:15" hidden="1">
      <c r="A82" s="129" t="str">
        <f t="shared" si="7"/>
        <v>40048</v>
      </c>
      <c r="B82" s="130" t="str">
        <f t="shared" si="8"/>
        <v>4</v>
      </c>
      <c r="C82" s="131" t="str">
        <f t="shared" si="9"/>
        <v>nim0206</v>
      </c>
      <c r="D82" s="131" t="str">
        <f t="shared" si="10"/>
        <v>Home_box_nim_wonder woods02 (3)</v>
      </c>
      <c r="E82" s="131" t="str">
        <f t="shared" si="3"/>
        <v/>
      </c>
      <c r="F82" s="131" t="str">
        <f t="shared" si="4"/>
        <v/>
      </c>
      <c r="G82" s="131" t="str">
        <f t="shared" si="5"/>
        <v/>
      </c>
      <c r="H82" s="131" t="str">
        <f t="shared" si="6"/>
        <v/>
      </c>
      <c r="I82" s="130">
        <v>2</v>
      </c>
      <c r="J82" s="131" t="s">
        <v>204</v>
      </c>
      <c r="K82" s="131" t="s">
        <v>205</v>
      </c>
      <c r="L82" s="130">
        <v>40048</v>
      </c>
      <c r="M82" s="131" t="s">
        <v>206</v>
      </c>
      <c r="N82" s="131" t="str">
        <f t="shared" si="11"/>
        <v>&lt;Item Id="40048" Type="4" Name="nim0206" getImage="Home_box_nim_wonder woods02 (3)" Icon="" StoryBg="" AudioId="" Description="" PetType="2" Image="atom_icon0066" Audio="Forest/森林-3-2" Animation="40048" Preview="Forest/imgNim02032"/&gt;</v>
      </c>
      <c r="O82" s="135" t="s">
        <v>207</v>
      </c>
    </row>
    <row r="83" spans="1:15" hidden="1">
      <c r="A83" s="129" t="str">
        <f t="shared" si="7"/>
        <v>40049</v>
      </c>
      <c r="B83" s="130" t="str">
        <f t="shared" si="8"/>
        <v>4</v>
      </c>
      <c r="C83" s="131" t="str">
        <f t="shared" si="9"/>
        <v>nim0207</v>
      </c>
      <c r="D83" s="131" t="str">
        <f t="shared" si="10"/>
        <v>Home_box_nim_wonder woods01 (4)</v>
      </c>
      <c r="E83" s="131" t="str">
        <f t="shared" si="3"/>
        <v/>
      </c>
      <c r="F83" s="131" t="str">
        <f t="shared" si="4"/>
        <v/>
      </c>
      <c r="G83" s="131" t="str">
        <f t="shared" si="5"/>
        <v/>
      </c>
      <c r="H83" s="131" t="str">
        <f t="shared" si="6"/>
        <v/>
      </c>
      <c r="I83" s="130">
        <v>2</v>
      </c>
      <c r="J83" s="131" t="s">
        <v>208</v>
      </c>
      <c r="K83" s="131" t="s">
        <v>209</v>
      </c>
      <c r="L83" s="130">
        <v>40049</v>
      </c>
      <c r="M83" s="131" t="s">
        <v>210</v>
      </c>
      <c r="N83" s="131" t="str">
        <f t="shared" si="11"/>
        <v>&lt;Item Id="40049" Type="4" Name="nim0207" getImage="Home_box_nim_wonder woods01 (4)" Icon="" StoryBg="" AudioId="" Description="" PetType="2" Image="atom_icon0046" Audio="Forest/森林-4-1" Animation="40049" Preview="Forest/imgNim02041"/&gt;</v>
      </c>
      <c r="O83" s="135" t="s">
        <v>211</v>
      </c>
    </row>
    <row r="84" spans="1:15" hidden="1">
      <c r="A84" s="129" t="str">
        <f t="shared" si="7"/>
        <v>40050</v>
      </c>
      <c r="B84" s="130" t="str">
        <f t="shared" si="8"/>
        <v>4</v>
      </c>
      <c r="C84" s="131" t="str">
        <f t="shared" si="9"/>
        <v>nim0208</v>
      </c>
      <c r="D84" s="131" t="str">
        <f t="shared" si="10"/>
        <v>Home_box_nim_wonder woods02 (4)</v>
      </c>
      <c r="E84" s="131" t="str">
        <f t="shared" si="3"/>
        <v/>
      </c>
      <c r="F84" s="131" t="str">
        <f t="shared" si="4"/>
        <v/>
      </c>
      <c r="G84" s="131" t="str">
        <f t="shared" si="5"/>
        <v/>
      </c>
      <c r="H84" s="131" t="str">
        <f t="shared" si="6"/>
        <v/>
      </c>
      <c r="I84" s="130">
        <v>2</v>
      </c>
      <c r="J84" s="131" t="s">
        <v>212</v>
      </c>
      <c r="K84" s="131" t="s">
        <v>213</v>
      </c>
      <c r="L84" s="130">
        <v>40050</v>
      </c>
      <c r="M84" s="131" t="s">
        <v>214</v>
      </c>
      <c r="N84" s="131" t="str">
        <f t="shared" si="11"/>
        <v>&lt;Item Id="40050" Type="4" Name="nim0208" getImage="Home_box_nim_wonder woods02 (4)" Icon="" StoryBg="" AudioId="" Description="" PetType="2" Image="atom_icon0067" Audio="Forest/森林-4-2" Animation="40050" Preview="Forest/imgNim02042"/&gt;</v>
      </c>
      <c r="O84" s="135" t="s">
        <v>215</v>
      </c>
    </row>
    <row r="85" spans="1:15" hidden="1">
      <c r="A85" s="129" t="str">
        <f t="shared" si="7"/>
        <v>40051</v>
      </c>
      <c r="B85" s="130" t="str">
        <f t="shared" si="8"/>
        <v>4</v>
      </c>
      <c r="C85" s="131" t="str">
        <f t="shared" si="9"/>
        <v>nim0209</v>
      </c>
      <c r="D85" s="131" t="str">
        <f t="shared" si="10"/>
        <v>Home_box_nim_wonder woods01 (5)</v>
      </c>
      <c r="E85" s="131" t="str">
        <f t="shared" si="3"/>
        <v/>
      </c>
      <c r="F85" s="131" t="str">
        <f t="shared" si="4"/>
        <v/>
      </c>
      <c r="G85" s="131" t="str">
        <f t="shared" si="5"/>
        <v/>
      </c>
      <c r="H85" s="131" t="str">
        <f t="shared" si="6"/>
        <v/>
      </c>
      <c r="I85" s="130">
        <v>2</v>
      </c>
      <c r="J85" s="131" t="s">
        <v>216</v>
      </c>
      <c r="K85" s="131" t="s">
        <v>217</v>
      </c>
      <c r="L85" s="130">
        <v>40051</v>
      </c>
      <c r="M85" s="131" t="s">
        <v>218</v>
      </c>
      <c r="N85" s="131" t="str">
        <f t="shared" si="11"/>
        <v>&lt;Item Id="40051" Type="4" Name="nim0209" getImage="Home_box_nim_wonder woods01 (5)" Icon="" StoryBg="" AudioId="" Description="" PetType="2" Image="atom_icon0047" Audio="Forest/森林-5-1" Animation="40051" Preview="Forest/imgNim02051"/&gt;</v>
      </c>
      <c r="O85" s="135" t="s">
        <v>219</v>
      </c>
    </row>
    <row r="86" spans="1:15" hidden="1">
      <c r="A86" s="129" t="str">
        <f t="shared" si="7"/>
        <v>40052</v>
      </c>
      <c r="B86" s="130" t="str">
        <f t="shared" si="8"/>
        <v>4</v>
      </c>
      <c r="C86" s="131" t="str">
        <f t="shared" si="9"/>
        <v>nim0210</v>
      </c>
      <c r="D86" s="131" t="str">
        <f t="shared" si="10"/>
        <v>Home_box_nim_wonder woods02 (5)</v>
      </c>
      <c r="E86" s="131" t="str">
        <f t="shared" si="3"/>
        <v/>
      </c>
      <c r="F86" s="131" t="str">
        <f t="shared" si="4"/>
        <v/>
      </c>
      <c r="G86" s="131" t="str">
        <f t="shared" si="5"/>
        <v/>
      </c>
      <c r="H86" s="131" t="str">
        <f t="shared" si="6"/>
        <v/>
      </c>
      <c r="I86" s="130">
        <v>2</v>
      </c>
      <c r="J86" s="131" t="s">
        <v>220</v>
      </c>
      <c r="K86" s="131" t="s">
        <v>221</v>
      </c>
      <c r="L86" s="130">
        <v>40052</v>
      </c>
      <c r="M86" s="131" t="s">
        <v>222</v>
      </c>
      <c r="N86" s="131" t="str">
        <f t="shared" si="11"/>
        <v>&lt;Item Id="40052" Type="4" Name="nim0210" getImage="Home_box_nim_wonder woods02 (5)" Icon="" StoryBg="" AudioId="" Description="" PetType="2" Image="atom_icon0068" Audio="Forest/森林-5-2" Animation="40052" Preview="Forest/imgNim02052"/&gt;</v>
      </c>
      <c r="O86" s="135" t="s">
        <v>223</v>
      </c>
    </row>
    <row r="87" spans="1:15" hidden="1">
      <c r="A87" s="129" t="str">
        <f t="shared" si="7"/>
        <v>40053</v>
      </c>
      <c r="B87" s="130" t="str">
        <f t="shared" si="8"/>
        <v>4</v>
      </c>
      <c r="C87" s="131" t="str">
        <f t="shared" si="9"/>
        <v>nim0211</v>
      </c>
      <c r="D87" s="131" t="str">
        <f t="shared" si="10"/>
        <v>Home_box_nim_wonder woods01 (6)</v>
      </c>
      <c r="E87" s="131" t="str">
        <f t="shared" si="3"/>
        <v/>
      </c>
      <c r="F87" s="131" t="str">
        <f t="shared" si="4"/>
        <v/>
      </c>
      <c r="G87" s="131" t="str">
        <f t="shared" si="5"/>
        <v/>
      </c>
      <c r="H87" s="131" t="str">
        <f t="shared" si="6"/>
        <v/>
      </c>
      <c r="I87" s="130">
        <v>2</v>
      </c>
      <c r="J87" s="131" t="s">
        <v>224</v>
      </c>
      <c r="K87" s="131" t="s">
        <v>225</v>
      </c>
      <c r="L87" s="130">
        <v>40053</v>
      </c>
      <c r="M87" s="131" t="s">
        <v>226</v>
      </c>
      <c r="N87" s="131" t="str">
        <f t="shared" si="11"/>
        <v>&lt;Item Id="40053" Type="4" Name="nim0211" getImage="Home_box_nim_wonder woods01 (6)" Icon="" StoryBg="" AudioId="" Description="" PetType="2" Image="atom_icon0048" Audio="Forest/森林-6-1" Animation="40053" Preview="Forest/imgNim02061"/&gt;</v>
      </c>
      <c r="O87" s="135" t="s">
        <v>227</v>
      </c>
    </row>
    <row r="88" spans="1:15" hidden="1">
      <c r="A88" s="129" t="str">
        <f t="shared" si="7"/>
        <v>40054</v>
      </c>
      <c r="B88" s="130" t="str">
        <f t="shared" si="8"/>
        <v>4</v>
      </c>
      <c r="C88" s="131" t="str">
        <f t="shared" si="9"/>
        <v>nim0212</v>
      </c>
      <c r="D88" s="131" t="str">
        <f t="shared" si="10"/>
        <v>Home_box_nim_wonder woods02 (6)</v>
      </c>
      <c r="E88" s="131" t="str">
        <f t="shared" si="3"/>
        <v/>
      </c>
      <c r="F88" s="131" t="str">
        <f t="shared" si="4"/>
        <v/>
      </c>
      <c r="G88" s="131" t="str">
        <f t="shared" si="5"/>
        <v/>
      </c>
      <c r="H88" s="131" t="str">
        <f t="shared" si="6"/>
        <v/>
      </c>
      <c r="I88" s="130">
        <v>2</v>
      </c>
      <c r="J88" s="131" t="s">
        <v>228</v>
      </c>
      <c r="K88" s="131" t="s">
        <v>229</v>
      </c>
      <c r="L88" s="130">
        <v>40054</v>
      </c>
      <c r="M88" s="131" t="s">
        <v>230</v>
      </c>
      <c r="N88" s="131" t="str">
        <f t="shared" si="11"/>
        <v>&lt;Item Id="40054" Type="4" Name="nim0212" getImage="Home_box_nim_wonder woods02 (6)" Icon="" StoryBg="" AudioId="" Description="" PetType="2" Image="atom_icon0069" Audio="Forest/森林-6-2" Animation="40054" Preview="Forest/imgNim02062"/&gt;</v>
      </c>
      <c r="O88" s="135" t="s">
        <v>231</v>
      </c>
    </row>
    <row r="89" spans="1:15" hidden="1">
      <c r="A89" s="129" t="str">
        <f t="shared" si="7"/>
        <v>40055</v>
      </c>
      <c r="B89" s="130" t="str">
        <f t="shared" si="8"/>
        <v>4</v>
      </c>
      <c r="C89" s="131" t="str">
        <f t="shared" si="9"/>
        <v>nim0213</v>
      </c>
      <c r="D89" s="131" t="str">
        <f t="shared" si="10"/>
        <v>Home_box_nim_wonder woods01 (7)</v>
      </c>
      <c r="E89" s="131" t="str">
        <f t="shared" si="3"/>
        <v/>
      </c>
      <c r="F89" s="131" t="str">
        <f t="shared" si="4"/>
        <v/>
      </c>
      <c r="G89" s="131" t="str">
        <f t="shared" si="5"/>
        <v/>
      </c>
      <c r="H89" s="131" t="str">
        <f t="shared" si="6"/>
        <v/>
      </c>
      <c r="I89" s="130">
        <v>2</v>
      </c>
      <c r="J89" s="131" t="s">
        <v>232</v>
      </c>
      <c r="K89" s="131" t="s">
        <v>233</v>
      </c>
      <c r="L89" s="130">
        <v>40055</v>
      </c>
      <c r="M89" s="131" t="s">
        <v>234</v>
      </c>
      <c r="N89" s="131" t="str">
        <f t="shared" si="11"/>
        <v>&lt;Item Id="40055" Type="4" Name="nim0213" getImage="Home_box_nim_wonder woods01 (7)" Icon="" StoryBg="" AudioId="" Description="" PetType="2" Image="atom_icon0049" Audio="Forest/森林-7-1" Animation="40055" Preview="Forest/imgNim02071"/&gt;</v>
      </c>
      <c r="O89" s="135" t="s">
        <v>235</v>
      </c>
    </row>
    <row r="90" spans="1:15" hidden="1">
      <c r="A90" s="129" t="str">
        <f t="shared" si="7"/>
        <v>40056</v>
      </c>
      <c r="B90" s="130" t="str">
        <f t="shared" si="8"/>
        <v>4</v>
      </c>
      <c r="C90" s="131" t="str">
        <f t="shared" si="9"/>
        <v>nim0214</v>
      </c>
      <c r="D90" s="131" t="str">
        <f t="shared" si="10"/>
        <v>Home_box_nim_wonder woods02 (7)</v>
      </c>
      <c r="E90" s="131" t="str">
        <f t="shared" si="3"/>
        <v/>
      </c>
      <c r="F90" s="131" t="str">
        <f t="shared" si="4"/>
        <v/>
      </c>
      <c r="G90" s="131" t="str">
        <f t="shared" si="5"/>
        <v/>
      </c>
      <c r="H90" s="131" t="str">
        <f t="shared" si="6"/>
        <v/>
      </c>
      <c r="I90" s="130">
        <v>2</v>
      </c>
      <c r="J90" s="131" t="s">
        <v>236</v>
      </c>
      <c r="K90" s="131" t="s">
        <v>237</v>
      </c>
      <c r="L90" s="130">
        <v>40056</v>
      </c>
      <c r="M90" s="131" t="s">
        <v>238</v>
      </c>
      <c r="N90" s="131" t="str">
        <f t="shared" si="11"/>
        <v>&lt;Item Id="40056" Type="4" Name="nim0214" getImage="Home_box_nim_wonder woods02 (7)" Icon="" StoryBg="" AudioId="" Description="" PetType="2" Image="atom_icon0070" Audio="Forest/森林-7-2" Animation="40056" Preview="Forest/imgNim02072"/&gt;</v>
      </c>
      <c r="O90" s="135" t="s">
        <v>239</v>
      </c>
    </row>
    <row r="91" spans="1:15" hidden="1">
      <c r="A91" s="129" t="str">
        <f t="shared" si="7"/>
        <v>40057</v>
      </c>
      <c r="B91" s="130" t="str">
        <f t="shared" si="8"/>
        <v>4</v>
      </c>
      <c r="C91" s="131" t="str">
        <f t="shared" si="9"/>
        <v>nim0215</v>
      </c>
      <c r="D91" s="131" t="str">
        <f t="shared" si="10"/>
        <v>Home_box_nim_wonder woods01 (8)</v>
      </c>
      <c r="E91" s="131" t="str">
        <f t="shared" si="3"/>
        <v/>
      </c>
      <c r="F91" s="131" t="str">
        <f t="shared" si="4"/>
        <v/>
      </c>
      <c r="G91" s="131" t="str">
        <f t="shared" si="5"/>
        <v/>
      </c>
      <c r="H91" s="131" t="str">
        <f t="shared" si="6"/>
        <v/>
      </c>
      <c r="I91" s="130">
        <v>2</v>
      </c>
      <c r="J91" s="131" t="s">
        <v>240</v>
      </c>
      <c r="K91" s="131" t="s">
        <v>241</v>
      </c>
      <c r="L91" s="130">
        <v>40057</v>
      </c>
      <c r="M91" s="131" t="s">
        <v>242</v>
      </c>
      <c r="N91" s="131" t="str">
        <f t="shared" si="11"/>
        <v>&lt;Item Id="40057" Type="4" Name="nim0215" getImage="Home_box_nim_wonder woods01 (8)" Icon="" StoryBg="" AudioId="" Description="" PetType="2" Image="atom_icon0050" Audio="Forest/森林-8-1" Animation="40057" Preview="Forest/imgNim02081"/&gt;</v>
      </c>
      <c r="O91" s="135" t="s">
        <v>243</v>
      </c>
    </row>
    <row r="92" spans="1:15" hidden="1">
      <c r="A92" s="129" t="str">
        <f t="shared" si="7"/>
        <v>40058</v>
      </c>
      <c r="B92" s="130" t="str">
        <f t="shared" si="8"/>
        <v>4</v>
      </c>
      <c r="C92" s="131" t="str">
        <f t="shared" si="9"/>
        <v>nim0216</v>
      </c>
      <c r="D92" s="131" t="str">
        <f t="shared" si="10"/>
        <v>Home_box_nim_wonder woods02 (8)</v>
      </c>
      <c r="E92" s="131" t="str">
        <f t="shared" si="3"/>
        <v/>
      </c>
      <c r="F92" s="131" t="str">
        <f t="shared" si="4"/>
        <v/>
      </c>
      <c r="G92" s="131" t="str">
        <f t="shared" si="5"/>
        <v/>
      </c>
      <c r="H92" s="131" t="str">
        <f t="shared" si="6"/>
        <v/>
      </c>
      <c r="I92" s="130">
        <v>2</v>
      </c>
      <c r="J92" s="131" t="s">
        <v>244</v>
      </c>
      <c r="K92" s="131" t="s">
        <v>245</v>
      </c>
      <c r="L92" s="130">
        <v>40058</v>
      </c>
      <c r="M92" s="131" t="s">
        <v>246</v>
      </c>
      <c r="N92" s="131" t="str">
        <f t="shared" si="11"/>
        <v>&lt;Item Id="40058" Type="4" Name="nim0216" getImage="Home_box_nim_wonder woods02 (8)" Icon="" StoryBg="" AudioId="" Description="" PetType="2" Image="atom_icon0071" Audio="Forest/森林-8-2" Animation="40058" Preview="Forest/imgNim02082"/&gt;</v>
      </c>
      <c r="O92" s="135" t="s">
        <v>247</v>
      </c>
    </row>
    <row r="93" spans="1:15" hidden="1">
      <c r="A93" s="129" t="str">
        <f t="shared" si="7"/>
        <v>40059</v>
      </c>
      <c r="B93" s="130" t="str">
        <f t="shared" si="8"/>
        <v>4</v>
      </c>
      <c r="C93" s="131" t="str">
        <f t="shared" si="9"/>
        <v>nim0217</v>
      </c>
      <c r="D93" s="131" t="str">
        <f t="shared" si="10"/>
        <v>Home_box_nim_wonder woods01 (9)</v>
      </c>
      <c r="E93" s="131" t="str">
        <f t="shared" si="3"/>
        <v/>
      </c>
      <c r="F93" s="131" t="str">
        <f t="shared" si="4"/>
        <v/>
      </c>
      <c r="G93" s="131" t="str">
        <f t="shared" si="5"/>
        <v/>
      </c>
      <c r="H93" s="131" t="str">
        <f t="shared" si="6"/>
        <v/>
      </c>
      <c r="I93" s="130">
        <v>2</v>
      </c>
      <c r="J93" s="131" t="s">
        <v>248</v>
      </c>
      <c r="K93" s="131" t="s">
        <v>249</v>
      </c>
      <c r="L93" s="130">
        <v>40059</v>
      </c>
      <c r="M93" s="131" t="s">
        <v>250</v>
      </c>
      <c r="N93" s="131" t="str">
        <f t="shared" si="11"/>
        <v>&lt;Item Id="40059" Type="4" Name="nim0217" getImage="Home_box_nim_wonder woods01 (9)" Icon="" StoryBg="" AudioId="" Description="" PetType="2" Image="atom_icon0051" Audio="Forest/森林-9-1" Animation="40059" Preview="Forest/imgNim02091"/&gt;</v>
      </c>
      <c r="O93" s="135" t="s">
        <v>251</v>
      </c>
    </row>
    <row r="94" spans="1:15" hidden="1">
      <c r="A94" s="129" t="str">
        <f t="shared" si="7"/>
        <v>40060</v>
      </c>
      <c r="B94" s="130" t="str">
        <f t="shared" si="8"/>
        <v>4</v>
      </c>
      <c r="C94" s="131" t="str">
        <f t="shared" si="9"/>
        <v>nim0218</v>
      </c>
      <c r="D94" s="131" t="str">
        <f t="shared" si="10"/>
        <v>Home_box_nim_wonder woods02 (9)</v>
      </c>
      <c r="E94" s="131" t="str">
        <f t="shared" si="3"/>
        <v/>
      </c>
      <c r="F94" s="131" t="str">
        <f t="shared" si="4"/>
        <v/>
      </c>
      <c r="G94" s="131" t="str">
        <f t="shared" si="5"/>
        <v/>
      </c>
      <c r="H94" s="131" t="str">
        <f t="shared" si="6"/>
        <v/>
      </c>
      <c r="I94" s="130">
        <v>2</v>
      </c>
      <c r="J94" s="131" t="s">
        <v>252</v>
      </c>
      <c r="K94" s="131" t="s">
        <v>253</v>
      </c>
      <c r="L94" s="130">
        <v>40060</v>
      </c>
      <c r="M94" s="131" t="s">
        <v>254</v>
      </c>
      <c r="N94" s="131" t="str">
        <f t="shared" si="11"/>
        <v>&lt;Item Id="40060" Type="4" Name="nim0218" getImage="Home_box_nim_wonder woods02 (9)" Icon="" StoryBg="" AudioId="" Description="" PetType="2" Image="atom_icon0072" Audio="Forest/森林-9-2" Animation="40060" Preview="Forest/imgNim02092"/&gt;</v>
      </c>
      <c r="O94" s="135" t="s">
        <v>255</v>
      </c>
    </row>
    <row r="95" spans="1:15" hidden="1">
      <c r="A95" s="129" t="str">
        <f t="shared" si="7"/>
        <v>40061</v>
      </c>
      <c r="B95" s="130" t="str">
        <f t="shared" si="8"/>
        <v>4</v>
      </c>
      <c r="C95" s="131" t="str">
        <f t="shared" si="9"/>
        <v>nim0219</v>
      </c>
      <c r="D95" s="131" t="str">
        <f t="shared" si="10"/>
        <v>Home_box_nim_wonder woods01 (10)</v>
      </c>
      <c r="E95" s="131" t="str">
        <f t="shared" si="3"/>
        <v/>
      </c>
      <c r="F95" s="131" t="str">
        <f t="shared" si="4"/>
        <v/>
      </c>
      <c r="G95" s="131" t="str">
        <f t="shared" si="5"/>
        <v/>
      </c>
      <c r="H95" s="131" t="str">
        <f t="shared" si="6"/>
        <v/>
      </c>
      <c r="I95" s="130">
        <v>2</v>
      </c>
      <c r="J95" s="131" t="s">
        <v>256</v>
      </c>
      <c r="K95" s="131" t="s">
        <v>257</v>
      </c>
      <c r="L95" s="130">
        <v>40061</v>
      </c>
      <c r="M95" s="131" t="s">
        <v>258</v>
      </c>
      <c r="N95" s="131" t="str">
        <f t="shared" si="11"/>
        <v>&lt;Item Id="40061" Type="4" Name="nim0219" getImage="Home_box_nim_wonder woods01 (10)" Icon="" StoryBg="" AudioId="" Description="" PetType="2" Image="atom_icon0052" Audio="Forest/森林-10-1" Animation="40061" Preview="Forest/imgNim02101"/&gt;</v>
      </c>
      <c r="O95" s="135" t="s">
        <v>259</v>
      </c>
    </row>
    <row r="96" spans="1:15" hidden="1">
      <c r="A96" s="129" t="str">
        <f t="shared" si="7"/>
        <v>40062</v>
      </c>
      <c r="B96" s="130" t="str">
        <f t="shared" si="8"/>
        <v>4</v>
      </c>
      <c r="C96" s="131" t="str">
        <f t="shared" si="9"/>
        <v>nim0220</v>
      </c>
      <c r="D96" s="131" t="str">
        <f t="shared" si="10"/>
        <v>Home_box_nim_wonder woods02 (10)</v>
      </c>
      <c r="E96" s="131" t="str">
        <f t="shared" si="3"/>
        <v/>
      </c>
      <c r="F96" s="131" t="str">
        <f t="shared" si="4"/>
        <v/>
      </c>
      <c r="G96" s="131" t="str">
        <f t="shared" si="5"/>
        <v/>
      </c>
      <c r="H96" s="131" t="str">
        <f t="shared" si="6"/>
        <v/>
      </c>
      <c r="I96" s="130">
        <v>2</v>
      </c>
      <c r="J96" s="131" t="s">
        <v>260</v>
      </c>
      <c r="K96" s="131" t="s">
        <v>261</v>
      </c>
      <c r="L96" s="130">
        <v>40062</v>
      </c>
      <c r="M96" s="131" t="s">
        <v>262</v>
      </c>
      <c r="N96" s="131" t="str">
        <f t="shared" si="11"/>
        <v>&lt;Item Id="40062" Type="4" Name="nim0220" getImage="Home_box_nim_wonder woods02 (10)" Icon="" StoryBg="" AudioId="" Description="" PetType="2" Image="atom_icon0073" Audio="Forest/森林-10-2" Animation="40062" Preview="Forest/imgNim02102"/&gt;</v>
      </c>
      <c r="O96" s="135" t="s">
        <v>263</v>
      </c>
    </row>
    <row r="97" spans="1:15" hidden="1">
      <c r="A97" s="129" t="str">
        <f t="shared" si="7"/>
        <v>40063</v>
      </c>
      <c r="B97" s="130" t="str">
        <f t="shared" si="8"/>
        <v>4</v>
      </c>
      <c r="C97" s="131" t="str">
        <f t="shared" si="9"/>
        <v>nim0221</v>
      </c>
      <c r="D97" s="131" t="str">
        <f t="shared" si="10"/>
        <v>Home_box_nim_wonder woods01 (11)</v>
      </c>
      <c r="E97" s="131" t="str">
        <f t="shared" si="3"/>
        <v/>
      </c>
      <c r="F97" s="131" t="str">
        <f t="shared" si="4"/>
        <v/>
      </c>
      <c r="G97" s="131" t="str">
        <f t="shared" si="5"/>
        <v/>
      </c>
      <c r="H97" s="131" t="str">
        <f t="shared" si="6"/>
        <v/>
      </c>
      <c r="I97" s="130">
        <v>2</v>
      </c>
      <c r="J97" s="131" t="s">
        <v>264</v>
      </c>
      <c r="K97" s="131" t="s">
        <v>265</v>
      </c>
      <c r="L97" s="130">
        <v>40063</v>
      </c>
      <c r="M97" s="131" t="s">
        <v>266</v>
      </c>
      <c r="N97" s="131" t="str">
        <f t="shared" si="11"/>
        <v>&lt;Item Id="40063" Type="4" Name="nim0221" getImage="Home_box_nim_wonder woods01 (11)" Icon="" StoryBg="" AudioId="" Description="" PetType="2" Image="atom_icon0053" Audio="Forest/森林-11-1" Animation="40063" Preview="Forest/imgNim02111"/&gt;</v>
      </c>
      <c r="O97" s="135" t="s">
        <v>267</v>
      </c>
    </row>
    <row r="98" spans="1:15" hidden="1">
      <c r="A98" s="129" t="str">
        <f t="shared" si="7"/>
        <v>40064</v>
      </c>
      <c r="B98" s="130" t="str">
        <f t="shared" si="8"/>
        <v>4</v>
      </c>
      <c r="C98" s="131" t="str">
        <f t="shared" si="9"/>
        <v>nim0222</v>
      </c>
      <c r="D98" s="131" t="str">
        <f t="shared" si="10"/>
        <v>Home_box_nim_wonder woods02 (11)</v>
      </c>
      <c r="E98" s="131" t="str">
        <f t="shared" si="3"/>
        <v/>
      </c>
      <c r="F98" s="131" t="str">
        <f t="shared" si="4"/>
        <v/>
      </c>
      <c r="G98" s="131" t="str">
        <f t="shared" si="5"/>
        <v/>
      </c>
      <c r="H98" s="131" t="str">
        <f t="shared" si="6"/>
        <v/>
      </c>
      <c r="I98" s="130">
        <v>2</v>
      </c>
      <c r="J98" s="131" t="s">
        <v>268</v>
      </c>
      <c r="K98" s="131" t="s">
        <v>269</v>
      </c>
      <c r="L98" s="130">
        <v>40064</v>
      </c>
      <c r="M98" s="131" t="s">
        <v>270</v>
      </c>
      <c r="N98" s="131" t="str">
        <f t="shared" si="11"/>
        <v>&lt;Item Id="40064" Type="4" Name="nim0222" getImage="Home_box_nim_wonder woods02 (11)" Icon="" StoryBg="" AudioId="" Description="" PetType="2" Image="atom_icon0074" Audio="Forest/森林-11-2" Animation="40064" Preview="Forest/imgNim02112"/&gt;</v>
      </c>
      <c r="O98" s="135" t="s">
        <v>271</v>
      </c>
    </row>
    <row r="99" spans="1:15" hidden="1">
      <c r="A99" s="129" t="str">
        <f t="shared" si="7"/>
        <v>40065</v>
      </c>
      <c r="B99" s="130" t="str">
        <f t="shared" si="8"/>
        <v>4</v>
      </c>
      <c r="C99" s="131" t="str">
        <f t="shared" si="9"/>
        <v>nim0223</v>
      </c>
      <c r="D99" s="131" t="str">
        <f t="shared" si="10"/>
        <v>Home_box_nim_wonder woods01 (12)</v>
      </c>
      <c r="E99" s="131" t="str">
        <f t="shared" ref="E99:E160" si="12">MID(O99,FIND("Icon=""",O99)+6,FIND(""" StoryBg=",O99)-FIND("Icon=""",O99)-6)</f>
        <v/>
      </c>
      <c r="F99" s="131" t="str">
        <f t="shared" ref="F99:F160" si="13">MID(O99,FIND("StoryBg=""",O99)+9,FIND(""" AudioId=",O99)-FIND("StoryBg=""",O99)-9)</f>
        <v/>
      </c>
      <c r="G99" s="131" t="str">
        <f t="shared" ref="G99:G160" si="14">MID(O99,FIND("AudioId=""",O99)+9,FIND(""" Description=",O99)-FIND("AudioId=""",O99)-9)</f>
        <v/>
      </c>
      <c r="H99" s="131" t="str">
        <f t="shared" ref="H99:H160" si="15">MID(O99,FIND("Description=""",O99)+13,FIND("""/&gt;",O99)-FIND("Description=""",O99)-13)</f>
        <v/>
      </c>
      <c r="I99" s="130">
        <v>2</v>
      </c>
      <c r="J99" s="131" t="s">
        <v>272</v>
      </c>
      <c r="K99" s="131" t="s">
        <v>273</v>
      </c>
      <c r="L99" s="130">
        <v>40065</v>
      </c>
      <c r="M99" s="131" t="s">
        <v>274</v>
      </c>
      <c r="N99" s="131" t="str">
        <f t="shared" si="11"/>
        <v>&lt;Item Id="40065" Type="4" Name="nim0223" getImage="Home_box_nim_wonder woods01 (12)" Icon="" StoryBg="" AudioId="" Description="" PetType="2" Image="atom_icon0054" Audio="Forest/森林-12-1" Animation="40065" Preview="Forest/imgNim02121"/&gt;</v>
      </c>
      <c r="O99" s="135" t="s">
        <v>275</v>
      </c>
    </row>
    <row r="100" spans="1:15" hidden="1">
      <c r="A100" s="129" t="str">
        <f t="shared" ref="A100:A160" si="16">MID(O100,FIND("Item Id=""",O100,1)+9,5)</f>
        <v>40066</v>
      </c>
      <c r="B100" s="130" t="str">
        <f t="shared" ref="B100:B160" si="17">MID(O100,FIND("Type=""",O100,1)+6,1)</f>
        <v>4</v>
      </c>
      <c r="C100" s="131" t="str">
        <f t="shared" ref="C100:C160" si="18">MID(O100,FIND("Name=""",O100,1)+6,7)</f>
        <v>nim0224</v>
      </c>
      <c r="D100" s="131" t="str">
        <f t="shared" ref="D100:D160" si="19">MID(O100,FIND("getImage=""",O100)+10,FIND(""" Icon=",O100)-FIND("getImage=""",O100)-10)</f>
        <v>Home_box_nim_wonder woods02 (12)</v>
      </c>
      <c r="E100" s="131" t="str">
        <f t="shared" si="12"/>
        <v/>
      </c>
      <c r="F100" s="131" t="str">
        <f t="shared" si="13"/>
        <v/>
      </c>
      <c r="G100" s="131" t="str">
        <f t="shared" si="14"/>
        <v/>
      </c>
      <c r="H100" s="131" t="str">
        <f t="shared" si="15"/>
        <v/>
      </c>
      <c r="I100" s="130">
        <v>2</v>
      </c>
      <c r="J100" s="131" t="s">
        <v>276</v>
      </c>
      <c r="K100" s="131" t="s">
        <v>277</v>
      </c>
      <c r="L100" s="130">
        <v>40066</v>
      </c>
      <c r="M100" s="131" t="s">
        <v>278</v>
      </c>
      <c r="N100" s="131" t="str">
        <f t="shared" ref="N100:N163" si="20">"&lt;Item Id="""&amp;A100&amp;""" Type="""&amp;B100&amp;""" Name="""&amp;C100&amp;""" getImage="""&amp;D100&amp;""" Icon="""&amp;E100&amp;""" StoryBg="""&amp;F100&amp;""" AudioId="""&amp;G100&amp;""" Description="""&amp;H100&amp;""" PetType="""&amp;I100&amp;""" Image="""&amp;J100&amp;""" Audio="""&amp;K100&amp;""" Animation="""&amp;L100&amp;""" Preview="""&amp;M100&amp;"""/&gt;"</f>
        <v>&lt;Item Id="40066" Type="4" Name="nim0224" getImage="Home_box_nim_wonder woods02 (12)" Icon="" StoryBg="" AudioId="" Description="" PetType="2" Image="atom_icon0075" Audio="Forest/森林-12-2" Animation="40066" Preview="Forest/imgNim02122"/&gt;</v>
      </c>
      <c r="O100" s="135" t="s">
        <v>279</v>
      </c>
    </row>
    <row r="101" spans="1:15" hidden="1">
      <c r="A101" s="129" t="str">
        <f t="shared" si="16"/>
        <v>40067</v>
      </c>
      <c r="B101" s="130" t="str">
        <f t="shared" si="17"/>
        <v>4</v>
      </c>
      <c r="C101" s="131" t="str">
        <f t="shared" si="18"/>
        <v>nim0225</v>
      </c>
      <c r="D101" s="131" t="str">
        <f t="shared" si="19"/>
        <v>Home_box_nim_wonder woods01 (13)</v>
      </c>
      <c r="E101" s="131" t="str">
        <f t="shared" si="12"/>
        <v/>
      </c>
      <c r="F101" s="131" t="str">
        <f t="shared" si="13"/>
        <v/>
      </c>
      <c r="G101" s="131" t="str">
        <f t="shared" si="14"/>
        <v/>
      </c>
      <c r="H101" s="131" t="str">
        <f t="shared" si="15"/>
        <v/>
      </c>
      <c r="I101" s="130">
        <v>2</v>
      </c>
      <c r="J101" s="131" t="s">
        <v>280</v>
      </c>
      <c r="K101" s="131" t="s">
        <v>281</v>
      </c>
      <c r="L101" s="130">
        <v>40067</v>
      </c>
      <c r="M101" s="131" t="s">
        <v>282</v>
      </c>
      <c r="N101" s="131" t="str">
        <f t="shared" si="20"/>
        <v>&lt;Item Id="40067" Type="4" Name="nim0225" getImage="Home_box_nim_wonder woods01 (13)" Icon="" StoryBg="" AudioId="" Description="" PetType="2" Image="atom_icon0055" Audio="Forest/森林-13-1" Animation="40067" Preview="Forest/imgNim02131"/&gt;</v>
      </c>
      <c r="O101" s="135" t="s">
        <v>283</v>
      </c>
    </row>
    <row r="102" spans="1:15" hidden="1">
      <c r="A102" s="129" t="str">
        <f t="shared" si="16"/>
        <v>40068</v>
      </c>
      <c r="B102" s="130" t="str">
        <f t="shared" si="17"/>
        <v>4</v>
      </c>
      <c r="C102" s="131" t="str">
        <f t="shared" si="18"/>
        <v>nim0226</v>
      </c>
      <c r="D102" s="131" t="str">
        <f t="shared" si="19"/>
        <v>Home_box_nim_wonder woods02 (13)</v>
      </c>
      <c r="E102" s="131" t="str">
        <f t="shared" si="12"/>
        <v/>
      </c>
      <c r="F102" s="131" t="str">
        <f t="shared" si="13"/>
        <v/>
      </c>
      <c r="G102" s="131" t="str">
        <f t="shared" si="14"/>
        <v/>
      </c>
      <c r="H102" s="131" t="str">
        <f t="shared" si="15"/>
        <v/>
      </c>
      <c r="I102" s="130">
        <v>2</v>
      </c>
      <c r="J102" s="131" t="s">
        <v>284</v>
      </c>
      <c r="K102" s="131" t="s">
        <v>285</v>
      </c>
      <c r="L102" s="130">
        <v>40068</v>
      </c>
      <c r="M102" s="131" t="s">
        <v>286</v>
      </c>
      <c r="N102" s="131" t="str">
        <f t="shared" si="20"/>
        <v>&lt;Item Id="40068" Type="4" Name="nim0226" getImage="Home_box_nim_wonder woods02 (13)" Icon="" StoryBg="" AudioId="" Description="" PetType="2" Image="atom_icon0076" Audio="Forest/森林-13-2" Animation="40068" Preview="Forest/imgNim02132"/&gt;</v>
      </c>
      <c r="O102" s="135" t="s">
        <v>287</v>
      </c>
    </row>
    <row r="103" spans="1:15" hidden="1">
      <c r="A103" s="129" t="str">
        <f t="shared" si="16"/>
        <v>40069</v>
      </c>
      <c r="B103" s="130" t="str">
        <f t="shared" si="17"/>
        <v>4</v>
      </c>
      <c r="C103" s="131" t="str">
        <f t="shared" si="18"/>
        <v>nim0227</v>
      </c>
      <c r="D103" s="131" t="str">
        <f t="shared" si="19"/>
        <v>Home_box_nim_wonder woods01 (14)</v>
      </c>
      <c r="E103" s="131" t="str">
        <f t="shared" si="12"/>
        <v/>
      </c>
      <c r="F103" s="131" t="str">
        <f t="shared" si="13"/>
        <v/>
      </c>
      <c r="G103" s="131" t="str">
        <f t="shared" si="14"/>
        <v/>
      </c>
      <c r="H103" s="131" t="str">
        <f t="shared" si="15"/>
        <v/>
      </c>
      <c r="I103" s="130">
        <v>2</v>
      </c>
      <c r="J103" s="131" t="s">
        <v>288</v>
      </c>
      <c r="K103" s="131" t="s">
        <v>289</v>
      </c>
      <c r="L103" s="130">
        <v>40069</v>
      </c>
      <c r="M103" s="131" t="s">
        <v>290</v>
      </c>
      <c r="N103" s="131" t="str">
        <f t="shared" si="20"/>
        <v>&lt;Item Id="40069" Type="4" Name="nim0227" getImage="Home_box_nim_wonder woods01 (14)" Icon="" StoryBg="" AudioId="" Description="" PetType="2" Image="atom_icon0056" Audio="Forest/森林-14-1" Animation="40069" Preview="Forest/imgNim02141"/&gt;</v>
      </c>
      <c r="O103" s="135" t="s">
        <v>291</v>
      </c>
    </row>
    <row r="104" spans="1:15" hidden="1">
      <c r="A104" s="129" t="str">
        <f t="shared" si="16"/>
        <v>40070</v>
      </c>
      <c r="B104" s="130" t="str">
        <f t="shared" si="17"/>
        <v>4</v>
      </c>
      <c r="C104" s="131" t="str">
        <f t="shared" si="18"/>
        <v>nim0228</v>
      </c>
      <c r="D104" s="131" t="str">
        <f t="shared" si="19"/>
        <v>Home_box_nim_wonder woods02 (14)</v>
      </c>
      <c r="E104" s="131" t="str">
        <f t="shared" si="12"/>
        <v/>
      </c>
      <c r="F104" s="131" t="str">
        <f t="shared" si="13"/>
        <v/>
      </c>
      <c r="G104" s="131" t="str">
        <f t="shared" si="14"/>
        <v/>
      </c>
      <c r="H104" s="131" t="str">
        <f t="shared" si="15"/>
        <v/>
      </c>
      <c r="I104" s="130">
        <v>2</v>
      </c>
      <c r="J104" s="131" t="s">
        <v>292</v>
      </c>
      <c r="K104" s="131" t="s">
        <v>293</v>
      </c>
      <c r="L104" s="130">
        <v>40070</v>
      </c>
      <c r="M104" s="131" t="s">
        <v>294</v>
      </c>
      <c r="N104" s="131" t="str">
        <f t="shared" si="20"/>
        <v>&lt;Item Id="40070" Type="4" Name="nim0228" getImage="Home_box_nim_wonder woods02 (14)" Icon="" StoryBg="" AudioId="" Description="" PetType="2" Image="atom_icon0077" Audio="Forest/森林-14-2" Animation="40070" Preview="Forest/imgNim02142"/&gt;</v>
      </c>
      <c r="O104" s="135" t="s">
        <v>295</v>
      </c>
    </row>
    <row r="105" spans="1:15" hidden="1">
      <c r="A105" s="129" t="str">
        <f t="shared" si="16"/>
        <v>40071</v>
      </c>
      <c r="B105" s="130" t="str">
        <f t="shared" si="17"/>
        <v>4</v>
      </c>
      <c r="C105" s="131" t="str">
        <f t="shared" si="18"/>
        <v>nim0229</v>
      </c>
      <c r="D105" s="131" t="str">
        <f t="shared" si="19"/>
        <v>Home_box_nim_wonder woods01 (15)</v>
      </c>
      <c r="E105" s="131" t="str">
        <f t="shared" si="12"/>
        <v/>
      </c>
      <c r="F105" s="131" t="str">
        <f t="shared" si="13"/>
        <v/>
      </c>
      <c r="G105" s="131" t="str">
        <f t="shared" si="14"/>
        <v/>
      </c>
      <c r="H105" s="131" t="str">
        <f t="shared" si="15"/>
        <v/>
      </c>
      <c r="I105" s="130">
        <v>2</v>
      </c>
      <c r="J105" s="131" t="s">
        <v>296</v>
      </c>
      <c r="K105" s="131" t="s">
        <v>297</v>
      </c>
      <c r="L105" s="130">
        <v>40071</v>
      </c>
      <c r="M105" s="131" t="s">
        <v>298</v>
      </c>
      <c r="N105" s="131" t="str">
        <f t="shared" si="20"/>
        <v>&lt;Item Id="40071" Type="4" Name="nim0229" getImage="Home_box_nim_wonder woods01 (15)" Icon="" StoryBg="" AudioId="" Description="" PetType="2" Image="atom_icon0057" Audio="Forest/森林-15-1" Animation="40071" Preview="Forest/imgNim02151"/&gt;</v>
      </c>
      <c r="O105" s="135" t="s">
        <v>299</v>
      </c>
    </row>
    <row r="106" spans="1:15" hidden="1">
      <c r="A106" s="129" t="str">
        <f t="shared" si="16"/>
        <v>40072</v>
      </c>
      <c r="B106" s="130" t="str">
        <f t="shared" si="17"/>
        <v>4</v>
      </c>
      <c r="C106" s="131" t="str">
        <f t="shared" si="18"/>
        <v>nim0230</v>
      </c>
      <c r="D106" s="131" t="str">
        <f t="shared" si="19"/>
        <v>Home_box_nim_wonder woods02 (15)</v>
      </c>
      <c r="E106" s="131" t="str">
        <f t="shared" si="12"/>
        <v/>
      </c>
      <c r="F106" s="131" t="str">
        <f t="shared" si="13"/>
        <v/>
      </c>
      <c r="G106" s="131" t="str">
        <f t="shared" si="14"/>
        <v/>
      </c>
      <c r="H106" s="131" t="str">
        <f t="shared" si="15"/>
        <v/>
      </c>
      <c r="I106" s="130">
        <v>2</v>
      </c>
      <c r="J106" s="131" t="s">
        <v>300</v>
      </c>
      <c r="K106" s="131" t="s">
        <v>301</v>
      </c>
      <c r="L106" s="130">
        <v>40072</v>
      </c>
      <c r="M106" s="131" t="s">
        <v>302</v>
      </c>
      <c r="N106" s="131" t="str">
        <f t="shared" si="20"/>
        <v>&lt;Item Id="40072" Type="4" Name="nim0230" getImage="Home_box_nim_wonder woods02 (15)" Icon="" StoryBg="" AudioId="" Description="" PetType="2" Image="atom_icon0078" Audio="Forest/森林-15-2" Animation="40072" Preview="Forest/imgNim02152"/&gt;</v>
      </c>
      <c r="O106" s="135" t="s">
        <v>303</v>
      </c>
    </row>
    <row r="107" spans="1:15" hidden="1">
      <c r="A107" s="129" t="str">
        <f t="shared" si="16"/>
        <v>40073</v>
      </c>
      <c r="B107" s="130" t="str">
        <f t="shared" si="17"/>
        <v>4</v>
      </c>
      <c r="C107" s="131" t="str">
        <f t="shared" si="18"/>
        <v>nim0231</v>
      </c>
      <c r="D107" s="131" t="str">
        <f t="shared" si="19"/>
        <v>Home_box_nim_wonder woods01 (16)</v>
      </c>
      <c r="E107" s="131" t="str">
        <f t="shared" si="12"/>
        <v/>
      </c>
      <c r="F107" s="131" t="str">
        <f t="shared" si="13"/>
        <v/>
      </c>
      <c r="G107" s="131" t="str">
        <f t="shared" si="14"/>
        <v/>
      </c>
      <c r="H107" s="131" t="str">
        <f t="shared" si="15"/>
        <v/>
      </c>
      <c r="I107" s="130">
        <v>2</v>
      </c>
      <c r="J107" s="131" t="s">
        <v>304</v>
      </c>
      <c r="K107" s="131" t="s">
        <v>305</v>
      </c>
      <c r="L107" s="130">
        <v>40073</v>
      </c>
      <c r="M107" s="131" t="s">
        <v>306</v>
      </c>
      <c r="N107" s="131" t="str">
        <f t="shared" si="20"/>
        <v>&lt;Item Id="40073" Type="4" Name="nim0231" getImage="Home_box_nim_wonder woods01 (16)" Icon="" StoryBg="" AudioId="" Description="" PetType="2" Image="atom_icon0058" Audio="Forest/森林-16-1" Animation="40073" Preview="Forest/imgNim02161"/&gt;</v>
      </c>
      <c r="O107" s="135" t="s">
        <v>307</v>
      </c>
    </row>
    <row r="108" spans="1:15" hidden="1">
      <c r="A108" s="129" t="str">
        <f t="shared" si="16"/>
        <v>40074</v>
      </c>
      <c r="B108" s="130" t="str">
        <f t="shared" si="17"/>
        <v>4</v>
      </c>
      <c r="C108" s="131" t="str">
        <f t="shared" si="18"/>
        <v>nim0232</v>
      </c>
      <c r="D108" s="131" t="str">
        <f t="shared" si="19"/>
        <v>Home_box_nim_wonder woods02 (16)</v>
      </c>
      <c r="E108" s="131" t="str">
        <f t="shared" si="12"/>
        <v/>
      </c>
      <c r="F108" s="131" t="str">
        <f t="shared" si="13"/>
        <v/>
      </c>
      <c r="G108" s="131" t="str">
        <f t="shared" si="14"/>
        <v/>
      </c>
      <c r="H108" s="131" t="str">
        <f t="shared" si="15"/>
        <v/>
      </c>
      <c r="I108" s="130">
        <v>2</v>
      </c>
      <c r="J108" s="131" t="s">
        <v>308</v>
      </c>
      <c r="K108" s="131" t="s">
        <v>309</v>
      </c>
      <c r="L108" s="130">
        <v>40074</v>
      </c>
      <c r="M108" s="131" t="s">
        <v>310</v>
      </c>
      <c r="N108" s="131" t="str">
        <f t="shared" si="20"/>
        <v>&lt;Item Id="40074" Type="4" Name="nim0232" getImage="Home_box_nim_wonder woods02 (16)" Icon="" StoryBg="" AudioId="" Description="" PetType="2" Image="atom_icon0079" Audio="Forest/森林-16-2" Animation="40074" Preview="Forest/imgNim02162"/&gt;</v>
      </c>
      <c r="O108" s="135" t="s">
        <v>311</v>
      </c>
    </row>
    <row r="109" spans="1:15" hidden="1">
      <c r="A109" s="129" t="str">
        <f t="shared" si="16"/>
        <v>40075</v>
      </c>
      <c r="B109" s="130" t="str">
        <f t="shared" si="17"/>
        <v>4</v>
      </c>
      <c r="C109" s="131" t="str">
        <f t="shared" si="18"/>
        <v>nim0233</v>
      </c>
      <c r="D109" s="131" t="str">
        <f t="shared" si="19"/>
        <v>Home_box_nim_wonder woods01 (17)</v>
      </c>
      <c r="E109" s="131" t="str">
        <f t="shared" si="12"/>
        <v/>
      </c>
      <c r="F109" s="131" t="str">
        <f t="shared" si="13"/>
        <v/>
      </c>
      <c r="G109" s="131" t="str">
        <f t="shared" si="14"/>
        <v/>
      </c>
      <c r="H109" s="131" t="str">
        <f t="shared" si="15"/>
        <v/>
      </c>
      <c r="I109" s="130">
        <v>2</v>
      </c>
      <c r="J109" s="131" t="s">
        <v>312</v>
      </c>
      <c r="K109" s="131" t="s">
        <v>313</v>
      </c>
      <c r="L109" s="130">
        <v>40075</v>
      </c>
      <c r="M109" s="131" t="s">
        <v>314</v>
      </c>
      <c r="N109" s="131" t="str">
        <f t="shared" si="20"/>
        <v>&lt;Item Id="40075" Type="4" Name="nim0233" getImage="Home_box_nim_wonder woods01 (17)" Icon="" StoryBg="" AudioId="" Description="" PetType="2" Image="atom_icon0059" Audio="Forest/森林-17-1" Animation="40075" Preview="Forest/imgNim02171"/&gt;</v>
      </c>
      <c r="O109" s="135" t="s">
        <v>315</v>
      </c>
    </row>
    <row r="110" spans="1:15" hidden="1">
      <c r="A110" s="129" t="str">
        <f t="shared" si="16"/>
        <v>40076</v>
      </c>
      <c r="B110" s="130" t="str">
        <f t="shared" si="17"/>
        <v>4</v>
      </c>
      <c r="C110" s="131" t="str">
        <f t="shared" si="18"/>
        <v>nim0234</v>
      </c>
      <c r="D110" s="131" t="str">
        <f t="shared" si="19"/>
        <v>Home_box_nim_wonder woods02 (17)</v>
      </c>
      <c r="E110" s="131" t="str">
        <f t="shared" si="12"/>
        <v/>
      </c>
      <c r="F110" s="131" t="str">
        <f t="shared" si="13"/>
        <v/>
      </c>
      <c r="G110" s="131" t="str">
        <f t="shared" si="14"/>
        <v/>
      </c>
      <c r="H110" s="131" t="str">
        <f t="shared" si="15"/>
        <v/>
      </c>
      <c r="I110" s="130">
        <v>2</v>
      </c>
      <c r="J110" s="131" t="s">
        <v>316</v>
      </c>
      <c r="K110" s="131" t="s">
        <v>317</v>
      </c>
      <c r="L110" s="130">
        <v>40076</v>
      </c>
      <c r="M110" s="131" t="s">
        <v>318</v>
      </c>
      <c r="N110" s="131" t="str">
        <f t="shared" si="20"/>
        <v>&lt;Item Id="40076" Type="4" Name="nim0234" getImage="Home_box_nim_wonder woods02 (17)" Icon="" StoryBg="" AudioId="" Description="" PetType="2" Image="atom_icon0080" Audio="Forest/森林-17-2" Animation="40076" Preview="Forest/imgNim02172"/&gt;</v>
      </c>
      <c r="O110" s="135" t="s">
        <v>319</v>
      </c>
    </row>
    <row r="111" spans="1:15" hidden="1">
      <c r="A111" s="129" t="str">
        <f t="shared" si="16"/>
        <v>40077</v>
      </c>
      <c r="B111" s="130" t="str">
        <f t="shared" si="17"/>
        <v>4</v>
      </c>
      <c r="C111" s="131" t="str">
        <f t="shared" si="18"/>
        <v>nim0235</v>
      </c>
      <c r="D111" s="131" t="str">
        <f t="shared" si="19"/>
        <v>Home_box_nim_wonder woods01 (18)</v>
      </c>
      <c r="E111" s="131" t="str">
        <f t="shared" si="12"/>
        <v/>
      </c>
      <c r="F111" s="131" t="str">
        <f t="shared" si="13"/>
        <v/>
      </c>
      <c r="G111" s="131" t="str">
        <f t="shared" si="14"/>
        <v/>
      </c>
      <c r="H111" s="131" t="str">
        <f t="shared" si="15"/>
        <v/>
      </c>
      <c r="I111" s="130">
        <v>2</v>
      </c>
      <c r="J111" s="131" t="s">
        <v>320</v>
      </c>
      <c r="K111" s="131" t="s">
        <v>321</v>
      </c>
      <c r="L111" s="130">
        <v>40077</v>
      </c>
      <c r="M111" s="131" t="s">
        <v>322</v>
      </c>
      <c r="N111" s="131" t="str">
        <f t="shared" si="20"/>
        <v>&lt;Item Id="40077" Type="4" Name="nim0235" getImage="Home_box_nim_wonder woods01 (18)" Icon="" StoryBg="" AudioId="" Description="" PetType="2" Image="atom_icon0060" Audio="Forest/森林-18-1" Animation="40077" Preview="Forest/imgNim02181"/&gt;</v>
      </c>
      <c r="O111" s="135" t="s">
        <v>323</v>
      </c>
    </row>
    <row r="112" spans="1:15" hidden="1">
      <c r="A112" s="129" t="str">
        <f t="shared" si="16"/>
        <v>40078</v>
      </c>
      <c r="B112" s="130" t="str">
        <f t="shared" si="17"/>
        <v>4</v>
      </c>
      <c r="C112" s="131" t="str">
        <f t="shared" si="18"/>
        <v>nim0236</v>
      </c>
      <c r="D112" s="131" t="str">
        <f t="shared" si="19"/>
        <v>Home_box_nim_wonder woods02 (18)</v>
      </c>
      <c r="E112" s="131" t="str">
        <f t="shared" si="12"/>
        <v/>
      </c>
      <c r="F112" s="131" t="str">
        <f t="shared" si="13"/>
        <v/>
      </c>
      <c r="G112" s="131" t="str">
        <f t="shared" si="14"/>
        <v/>
      </c>
      <c r="H112" s="131" t="str">
        <f t="shared" si="15"/>
        <v/>
      </c>
      <c r="I112" s="130">
        <v>2</v>
      </c>
      <c r="J112" s="131" t="s">
        <v>324</v>
      </c>
      <c r="K112" s="131" t="s">
        <v>325</v>
      </c>
      <c r="L112" s="130">
        <v>40078</v>
      </c>
      <c r="M112" s="131" t="s">
        <v>326</v>
      </c>
      <c r="N112" s="131" t="str">
        <f t="shared" si="20"/>
        <v>&lt;Item Id="40078" Type="4" Name="nim0236" getImage="Home_box_nim_wonder woods02 (18)" Icon="" StoryBg="" AudioId="" Description="" PetType="2" Image="atom_icon0081" Audio="Forest/森林-18-2" Animation="40078" Preview="Forest/imgNim02182"/&gt;</v>
      </c>
      <c r="O112" s="135" t="s">
        <v>327</v>
      </c>
    </row>
    <row r="113" spans="1:15" hidden="1">
      <c r="A113" s="129" t="str">
        <f t="shared" si="16"/>
        <v>40079</v>
      </c>
      <c r="B113" s="130" t="str">
        <f t="shared" si="17"/>
        <v>4</v>
      </c>
      <c r="C113" s="131" t="str">
        <f t="shared" si="18"/>
        <v>nim0237</v>
      </c>
      <c r="D113" s="131" t="str">
        <f t="shared" si="19"/>
        <v>Home_box_nim_wonder woods01 (19)</v>
      </c>
      <c r="E113" s="131" t="str">
        <f t="shared" si="12"/>
        <v/>
      </c>
      <c r="F113" s="131" t="str">
        <f t="shared" si="13"/>
        <v/>
      </c>
      <c r="G113" s="131" t="str">
        <f t="shared" si="14"/>
        <v/>
      </c>
      <c r="H113" s="131" t="str">
        <f t="shared" si="15"/>
        <v/>
      </c>
      <c r="I113" s="130">
        <v>2</v>
      </c>
      <c r="J113" s="131" t="s">
        <v>328</v>
      </c>
      <c r="K113" s="131" t="s">
        <v>329</v>
      </c>
      <c r="L113" s="130">
        <v>40079</v>
      </c>
      <c r="M113" s="131" t="s">
        <v>330</v>
      </c>
      <c r="N113" s="131" t="str">
        <f t="shared" si="20"/>
        <v>&lt;Item Id="40079" Type="4" Name="nim0237" getImage="Home_box_nim_wonder woods01 (19)" Icon="" StoryBg="" AudioId="" Description="" PetType="2" Image="atom_icon0061" Audio="Forest/森林-19-1" Animation="40079" Preview="Forest/imgNim02191"/&gt;</v>
      </c>
      <c r="O113" s="135" t="s">
        <v>331</v>
      </c>
    </row>
    <row r="114" spans="1:15" hidden="1">
      <c r="A114" s="129" t="str">
        <f t="shared" si="16"/>
        <v>40080</v>
      </c>
      <c r="B114" s="130" t="str">
        <f t="shared" si="17"/>
        <v>4</v>
      </c>
      <c r="C114" s="131" t="str">
        <f t="shared" si="18"/>
        <v>nim0238</v>
      </c>
      <c r="D114" s="131" t="str">
        <f t="shared" si="19"/>
        <v>Home_box_nim_wonder woods02 (19)</v>
      </c>
      <c r="E114" s="131" t="str">
        <f t="shared" si="12"/>
        <v/>
      </c>
      <c r="F114" s="131" t="str">
        <f t="shared" si="13"/>
        <v/>
      </c>
      <c r="G114" s="131" t="str">
        <f t="shared" si="14"/>
        <v/>
      </c>
      <c r="H114" s="131" t="str">
        <f t="shared" si="15"/>
        <v/>
      </c>
      <c r="I114" s="130">
        <v>2</v>
      </c>
      <c r="J114" s="131" t="s">
        <v>332</v>
      </c>
      <c r="K114" s="131" t="s">
        <v>333</v>
      </c>
      <c r="L114" s="130">
        <v>40080</v>
      </c>
      <c r="M114" s="131" t="s">
        <v>334</v>
      </c>
      <c r="N114" s="131" t="str">
        <f t="shared" si="20"/>
        <v>&lt;Item Id="40080" Type="4" Name="nim0238" getImage="Home_box_nim_wonder woods02 (19)" Icon="" StoryBg="" AudioId="" Description="" PetType="2" Image="atom_icon0082" Audio="Forest/森林-19-2" Animation="40080" Preview="Forest/imgNim02192"/&gt;</v>
      </c>
      <c r="O114" s="135" t="s">
        <v>335</v>
      </c>
    </row>
    <row r="115" spans="1:15" hidden="1">
      <c r="A115" s="129" t="str">
        <f t="shared" si="16"/>
        <v>40081</v>
      </c>
      <c r="B115" s="130" t="str">
        <f t="shared" si="17"/>
        <v>4</v>
      </c>
      <c r="C115" s="131" t="str">
        <f t="shared" si="18"/>
        <v>nim0239</v>
      </c>
      <c r="D115" s="131" t="str">
        <f t="shared" si="19"/>
        <v>Home_box_nim_wonder woods01 (20)</v>
      </c>
      <c r="E115" s="131" t="str">
        <f t="shared" si="12"/>
        <v/>
      </c>
      <c r="F115" s="131" t="str">
        <f t="shared" si="13"/>
        <v/>
      </c>
      <c r="G115" s="131" t="str">
        <f t="shared" si="14"/>
        <v/>
      </c>
      <c r="H115" s="131" t="str">
        <f t="shared" si="15"/>
        <v/>
      </c>
      <c r="I115" s="130">
        <v>2</v>
      </c>
      <c r="J115" s="131" t="s">
        <v>336</v>
      </c>
      <c r="K115" s="131" t="s">
        <v>337</v>
      </c>
      <c r="L115" s="130">
        <v>40081</v>
      </c>
      <c r="M115" s="131" t="s">
        <v>338</v>
      </c>
      <c r="N115" s="131" t="str">
        <f t="shared" si="20"/>
        <v>&lt;Item Id="40081" Type="4" Name="nim0239" getImage="Home_box_nim_wonder woods01 (20)" Icon="" StoryBg="" AudioId="" Description="" PetType="2" Image="atom_icon0062" Audio="Forest/森林-20-1" Animation="40081" Preview="Forest/imgNim02201"/&gt;</v>
      </c>
      <c r="O115" s="135" t="s">
        <v>339</v>
      </c>
    </row>
    <row r="116" spans="1:15" hidden="1">
      <c r="A116" s="129" t="str">
        <f t="shared" si="16"/>
        <v>40082</v>
      </c>
      <c r="B116" s="130" t="str">
        <f t="shared" si="17"/>
        <v>4</v>
      </c>
      <c r="C116" s="131" t="str">
        <f t="shared" si="18"/>
        <v>nim0240</v>
      </c>
      <c r="D116" s="131" t="str">
        <f t="shared" si="19"/>
        <v>Home_box_nim_wonder woods02 (20)</v>
      </c>
      <c r="E116" s="131" t="str">
        <f t="shared" si="12"/>
        <v/>
      </c>
      <c r="F116" s="131" t="str">
        <f t="shared" si="13"/>
        <v/>
      </c>
      <c r="G116" s="131" t="str">
        <f t="shared" si="14"/>
        <v/>
      </c>
      <c r="H116" s="131" t="str">
        <f t="shared" si="15"/>
        <v/>
      </c>
      <c r="I116" s="130">
        <v>2</v>
      </c>
      <c r="J116" s="131" t="s">
        <v>340</v>
      </c>
      <c r="K116" s="131" t="s">
        <v>341</v>
      </c>
      <c r="L116" s="130">
        <v>40082</v>
      </c>
      <c r="M116" s="131" t="s">
        <v>342</v>
      </c>
      <c r="N116" s="131" t="str">
        <f t="shared" si="20"/>
        <v>&lt;Item Id="40082" Type="4" Name="nim0240" getImage="Home_box_nim_wonder woods02 (20)" Icon="" StoryBg="" AudioId="" Description="" PetType="2" Image="atom_icon0083" Audio="Forest/森林-20-2" Animation="40082" Preview="Forest/imgNim02202"/&gt;</v>
      </c>
      <c r="O116" s="135" t="s">
        <v>343</v>
      </c>
    </row>
    <row r="117" spans="1:15" hidden="1">
      <c r="A117" s="129" t="str">
        <f t="shared" si="16"/>
        <v>40083</v>
      </c>
      <c r="B117" s="130" t="str">
        <f t="shared" si="17"/>
        <v>4</v>
      </c>
      <c r="C117" s="131" t="str">
        <f t="shared" si="18"/>
        <v>nim0241</v>
      </c>
      <c r="D117" s="131" t="str">
        <f t="shared" si="19"/>
        <v>Home_box_nim_wonder woods01 (21)</v>
      </c>
      <c r="E117" s="131" t="str">
        <f t="shared" si="12"/>
        <v/>
      </c>
      <c r="F117" s="131" t="str">
        <f t="shared" si="13"/>
        <v/>
      </c>
      <c r="G117" s="131" t="str">
        <f t="shared" si="14"/>
        <v/>
      </c>
      <c r="H117" s="131" t="str">
        <f t="shared" si="15"/>
        <v/>
      </c>
      <c r="I117" s="130">
        <v>2</v>
      </c>
      <c r="J117" s="131" t="s">
        <v>344</v>
      </c>
      <c r="K117" s="131" t="s">
        <v>345</v>
      </c>
      <c r="L117" s="130">
        <v>40083</v>
      </c>
      <c r="M117" s="131" t="s">
        <v>346</v>
      </c>
      <c r="N117" s="131" t="str">
        <f t="shared" si="20"/>
        <v>&lt;Item Id="40083" Type="4" Name="nim0241" getImage="Home_box_nim_wonder woods01 (21)" Icon="" StoryBg="" AudioId="" Description="" PetType="2" Image="atom_icon0063" Audio="Forest/森林-21-1" Animation="40083" Preview="Forest/imgNim02211"/&gt;</v>
      </c>
      <c r="O117" s="135" t="s">
        <v>347</v>
      </c>
    </row>
    <row r="118" spans="1:15" hidden="1">
      <c r="A118" s="129" t="str">
        <f t="shared" si="16"/>
        <v>40084</v>
      </c>
      <c r="B118" s="130" t="str">
        <f t="shared" si="17"/>
        <v>4</v>
      </c>
      <c r="C118" s="131" t="str">
        <f t="shared" si="18"/>
        <v>nim0242</v>
      </c>
      <c r="D118" s="131" t="str">
        <f t="shared" si="19"/>
        <v>Home_box_nim_wonder woods02 (21)</v>
      </c>
      <c r="E118" s="131" t="str">
        <f t="shared" si="12"/>
        <v/>
      </c>
      <c r="F118" s="131" t="str">
        <f t="shared" si="13"/>
        <v/>
      </c>
      <c r="G118" s="131" t="str">
        <f t="shared" si="14"/>
        <v/>
      </c>
      <c r="H118" s="131" t="str">
        <f t="shared" si="15"/>
        <v/>
      </c>
      <c r="I118" s="130">
        <v>2</v>
      </c>
      <c r="J118" s="131" t="s">
        <v>348</v>
      </c>
      <c r="K118" s="131" t="s">
        <v>349</v>
      </c>
      <c r="L118" s="130">
        <v>40084</v>
      </c>
      <c r="M118" s="131" t="s">
        <v>350</v>
      </c>
      <c r="N118" s="131" t="str">
        <f t="shared" si="20"/>
        <v>&lt;Item Id="40084" Type="4" Name="nim0242" getImage="Home_box_nim_wonder woods02 (21)" Icon="" StoryBg="" AudioId="" Description="" PetType="2" Image="atom_icon0084" Audio="Forest/森林-21-2" Animation="40084" Preview="Forest/imgNim02212"/&gt;</v>
      </c>
      <c r="O118" s="135" t="s">
        <v>351</v>
      </c>
    </row>
    <row r="119" spans="1:15" hidden="1">
      <c r="A119" s="132" t="str">
        <f t="shared" si="16"/>
        <v>40085</v>
      </c>
      <c r="B119" s="133" t="str">
        <f t="shared" si="17"/>
        <v>4</v>
      </c>
      <c r="C119" s="134" t="str">
        <f t="shared" si="18"/>
        <v>nim0301</v>
      </c>
      <c r="D119" s="134" t="str">
        <f t="shared" si="19"/>
        <v>Home_box_nim_desert daze01 (1)</v>
      </c>
      <c r="E119" s="134" t="str">
        <f t="shared" si="12"/>
        <v/>
      </c>
      <c r="F119" s="134" t="str">
        <f t="shared" si="13"/>
        <v/>
      </c>
      <c r="G119" s="134" t="str">
        <f t="shared" si="14"/>
        <v/>
      </c>
      <c r="H119" s="134" t="str">
        <f t="shared" si="15"/>
        <v/>
      </c>
      <c r="I119" s="133">
        <v>3</v>
      </c>
      <c r="J119" s="134" t="s">
        <v>352</v>
      </c>
      <c r="K119" s="134" t="s">
        <v>353</v>
      </c>
      <c r="L119" s="133">
        <v>40085</v>
      </c>
      <c r="M119" s="134" t="s">
        <v>354</v>
      </c>
      <c r="N119" s="134" t="str">
        <f t="shared" si="20"/>
        <v>&lt;Item Id="40085" Type="4" Name="nim0301" getImage="Home_box_nim_desert daze01 (1)" Icon="" StoryBg="" AudioId="" Description="" PetType="3" Image="atom_icon0085" Audio="Desert/1-1滚沙小怪" Animation="40085" Preview="Desert/imgNim03011"/&gt;</v>
      </c>
      <c r="O119" s="136" t="s">
        <v>355</v>
      </c>
    </row>
    <row r="120" spans="1:15" hidden="1">
      <c r="A120" s="132" t="str">
        <f t="shared" si="16"/>
        <v>40086</v>
      </c>
      <c r="B120" s="133" t="str">
        <f t="shared" si="17"/>
        <v>4</v>
      </c>
      <c r="C120" s="134" t="str">
        <f t="shared" si="18"/>
        <v>nim0302</v>
      </c>
      <c r="D120" s="134" t="str">
        <f t="shared" si="19"/>
        <v>Home_box_nim_desert daze02 (1)</v>
      </c>
      <c r="E120" s="134" t="str">
        <f t="shared" si="12"/>
        <v/>
      </c>
      <c r="F120" s="134" t="str">
        <f t="shared" si="13"/>
        <v/>
      </c>
      <c r="G120" s="134" t="str">
        <f t="shared" si="14"/>
        <v/>
      </c>
      <c r="H120" s="134" t="str">
        <f t="shared" si="15"/>
        <v/>
      </c>
      <c r="I120" s="133">
        <v>3</v>
      </c>
      <c r="J120" s="134" t="s">
        <v>356</v>
      </c>
      <c r="K120" s="134" t="s">
        <v>357</v>
      </c>
      <c r="L120" s="133">
        <v>40086</v>
      </c>
      <c r="M120" s="134" t="s">
        <v>358</v>
      </c>
      <c r="N120" s="134" t="str">
        <f t="shared" si="20"/>
        <v>&lt;Item Id="40086" Type="4" Name="nim0302" getImage="Home_box_nim_desert daze02 (1)" Icon="" StoryBg="" AudioId="" Description="" PetType="3" Image="atom_icon0106" Audio="Desert/1-2滚沙小怪" Animation="40086" Preview="Desert/imgNim03012"/&gt;</v>
      </c>
      <c r="O120" s="136" t="s">
        <v>359</v>
      </c>
    </row>
    <row r="121" spans="1:15" hidden="1">
      <c r="A121" s="132" t="str">
        <f t="shared" si="16"/>
        <v>40087</v>
      </c>
      <c r="B121" s="133" t="str">
        <f t="shared" si="17"/>
        <v>4</v>
      </c>
      <c r="C121" s="134" t="str">
        <f t="shared" si="18"/>
        <v>nim0303</v>
      </c>
      <c r="D121" s="134" t="str">
        <f t="shared" si="19"/>
        <v>Home_box_nim_desert daze01 (2)</v>
      </c>
      <c r="E121" s="134" t="str">
        <f t="shared" si="12"/>
        <v/>
      </c>
      <c r="F121" s="134" t="str">
        <f t="shared" si="13"/>
        <v/>
      </c>
      <c r="G121" s="134" t="str">
        <f t="shared" si="14"/>
        <v/>
      </c>
      <c r="H121" s="134" t="str">
        <f t="shared" si="15"/>
        <v/>
      </c>
      <c r="I121" s="133">
        <v>3</v>
      </c>
      <c r="J121" s="134" t="s">
        <v>360</v>
      </c>
      <c r="K121" s="134" t="s">
        <v>361</v>
      </c>
      <c r="L121" s="133">
        <v>40087</v>
      </c>
      <c r="M121" s="134" t="s">
        <v>362</v>
      </c>
      <c r="N121" s="134" t="str">
        <f t="shared" si="20"/>
        <v>&lt;Item Id="40087" Type="4" Name="nim0303" getImage="Home_box_nim_desert daze01 (2)" Icon="" StoryBg="" AudioId="" Description="" PetType="3" Image="atom_icon0086" Audio="Desert/2-1沙洞怪" Animation="40087" Preview="Desert/imgNim03021"/&gt;</v>
      </c>
      <c r="O121" s="136" t="s">
        <v>363</v>
      </c>
    </row>
    <row r="122" spans="1:15" hidden="1">
      <c r="A122" s="132" t="str">
        <f t="shared" si="16"/>
        <v>40088</v>
      </c>
      <c r="B122" s="133" t="str">
        <f t="shared" si="17"/>
        <v>4</v>
      </c>
      <c r="C122" s="134" t="str">
        <f t="shared" si="18"/>
        <v>nim0304</v>
      </c>
      <c r="D122" s="134" t="str">
        <f t="shared" si="19"/>
        <v>Home_box_nim_desert daze02 (2)</v>
      </c>
      <c r="E122" s="134" t="str">
        <f t="shared" si="12"/>
        <v/>
      </c>
      <c r="F122" s="134" t="str">
        <f t="shared" si="13"/>
        <v/>
      </c>
      <c r="G122" s="134" t="str">
        <f t="shared" si="14"/>
        <v/>
      </c>
      <c r="H122" s="134" t="str">
        <f t="shared" si="15"/>
        <v/>
      </c>
      <c r="I122" s="133">
        <v>3</v>
      </c>
      <c r="J122" s="134" t="s">
        <v>364</v>
      </c>
      <c r="K122" s="134" t="s">
        <v>365</v>
      </c>
      <c r="L122" s="133">
        <v>40088</v>
      </c>
      <c r="M122" s="134" t="s">
        <v>366</v>
      </c>
      <c r="N122" s="134" t="str">
        <f t="shared" si="20"/>
        <v>&lt;Item Id="40088" Type="4" Name="nim0304" getImage="Home_box_nim_desert daze02 (2)" Icon="" StoryBg="" AudioId="" Description="" PetType="3" Image="atom_icon0107" Audio="Desert/2-2沙洞怪" Animation="40088" Preview="Desert/imgNim03022"/&gt;</v>
      </c>
      <c r="O122" s="136" t="s">
        <v>367</v>
      </c>
    </row>
    <row r="123" spans="1:15" hidden="1">
      <c r="A123" s="132" t="str">
        <f t="shared" si="16"/>
        <v>40089</v>
      </c>
      <c r="B123" s="133" t="str">
        <f t="shared" si="17"/>
        <v>4</v>
      </c>
      <c r="C123" s="134" t="str">
        <f t="shared" si="18"/>
        <v>nim0305</v>
      </c>
      <c r="D123" s="134" t="str">
        <f t="shared" si="19"/>
        <v>Home_box_nim_desert daze01 (3)</v>
      </c>
      <c r="E123" s="134" t="str">
        <f t="shared" si="12"/>
        <v/>
      </c>
      <c r="F123" s="134" t="str">
        <f t="shared" si="13"/>
        <v/>
      </c>
      <c r="G123" s="134" t="str">
        <f t="shared" si="14"/>
        <v/>
      </c>
      <c r="H123" s="134" t="str">
        <f t="shared" si="15"/>
        <v/>
      </c>
      <c r="I123" s="133">
        <v>3</v>
      </c>
      <c r="J123" s="134" t="s">
        <v>368</v>
      </c>
      <c r="K123" s="134" t="s">
        <v>369</v>
      </c>
      <c r="L123" s="133">
        <v>40089</v>
      </c>
      <c r="M123" s="134" t="s">
        <v>370</v>
      </c>
      <c r="N123" s="134" t="str">
        <f t="shared" si="20"/>
        <v>&lt;Item Id="40089" Type="4" Name="nim0305" getImage="Home_box_nim_desert daze01 (3)" Icon="" StoryBg="" AudioId="" Description="" PetType="3" Image="atom_icon0087" Audio="Desert/3-1复活草" Animation="40089" Preview="Desert/imgNim03031"/&gt;</v>
      </c>
      <c r="O123" s="136" t="s">
        <v>371</v>
      </c>
    </row>
    <row r="124" spans="1:15" hidden="1">
      <c r="A124" s="132" t="str">
        <f t="shared" si="16"/>
        <v>40090</v>
      </c>
      <c r="B124" s="133" t="str">
        <f t="shared" si="17"/>
        <v>4</v>
      </c>
      <c r="C124" s="134" t="str">
        <f t="shared" si="18"/>
        <v>nim0306</v>
      </c>
      <c r="D124" s="134" t="str">
        <f t="shared" si="19"/>
        <v>Home_box_nim_desert daze02 (3)</v>
      </c>
      <c r="E124" s="134" t="str">
        <f t="shared" si="12"/>
        <v/>
      </c>
      <c r="F124" s="134" t="str">
        <f t="shared" si="13"/>
        <v/>
      </c>
      <c r="G124" s="134" t="str">
        <f t="shared" si="14"/>
        <v/>
      </c>
      <c r="H124" s="134" t="str">
        <f t="shared" si="15"/>
        <v/>
      </c>
      <c r="I124" s="133">
        <v>3</v>
      </c>
      <c r="J124" s="134" t="s">
        <v>372</v>
      </c>
      <c r="K124" s="134" t="s">
        <v>373</v>
      </c>
      <c r="L124" s="133">
        <v>40090</v>
      </c>
      <c r="M124" s="134" t="s">
        <v>374</v>
      </c>
      <c r="N124" s="134" t="str">
        <f t="shared" si="20"/>
        <v>&lt;Item Id="40090" Type="4" Name="nim0306" getImage="Home_box_nim_desert daze02 (3)" Icon="" StoryBg="" AudioId="" Description="" PetType="3" Image="atom_icon0108" Audio="Desert/3-2复活草" Animation="40090" Preview="Desert/imgNim03032"/&gt;</v>
      </c>
      <c r="O124" s="136" t="s">
        <v>375</v>
      </c>
    </row>
    <row r="125" spans="1:15" hidden="1">
      <c r="A125" s="132" t="str">
        <f t="shared" si="16"/>
        <v>40091</v>
      </c>
      <c r="B125" s="133" t="str">
        <f t="shared" si="17"/>
        <v>4</v>
      </c>
      <c r="C125" s="134" t="str">
        <f t="shared" si="18"/>
        <v>nim0307</v>
      </c>
      <c r="D125" s="134" t="str">
        <f t="shared" si="19"/>
        <v>Home_box_nim_desert daze01 (4)</v>
      </c>
      <c r="E125" s="134" t="str">
        <f t="shared" si="12"/>
        <v/>
      </c>
      <c r="F125" s="134" t="str">
        <f t="shared" si="13"/>
        <v/>
      </c>
      <c r="G125" s="134" t="str">
        <f t="shared" si="14"/>
        <v/>
      </c>
      <c r="H125" s="134" t="str">
        <f t="shared" si="15"/>
        <v/>
      </c>
      <c r="I125" s="133">
        <v>3</v>
      </c>
      <c r="J125" s="134" t="s">
        <v>376</v>
      </c>
      <c r="K125" s="134" t="s">
        <v>377</v>
      </c>
      <c r="L125" s="133">
        <v>40091</v>
      </c>
      <c r="M125" s="134" t="s">
        <v>378</v>
      </c>
      <c r="N125" s="134" t="str">
        <f t="shared" si="20"/>
        <v>&lt;Item Id="40091" Type="4" Name="nim0307" getImage="Home_box_nim_desert daze01 (4)" Icon="" StoryBg="" AudioId="" Description="" PetType="3" Image="atom_icon0088" Audio="Desert/4-1骆驼爬爬与彩蛋蜂" Animation="40091" Preview="Desert/imgNim03041"/&gt;</v>
      </c>
      <c r="O125" s="136" t="s">
        <v>379</v>
      </c>
    </row>
    <row r="126" spans="1:15" hidden="1">
      <c r="A126" s="132" t="str">
        <f t="shared" si="16"/>
        <v>40092</v>
      </c>
      <c r="B126" s="133" t="str">
        <f t="shared" si="17"/>
        <v>4</v>
      </c>
      <c r="C126" s="134" t="str">
        <f t="shared" si="18"/>
        <v>nim0308</v>
      </c>
      <c r="D126" s="134" t="str">
        <f t="shared" si="19"/>
        <v>Home_box_nim_desert daze02 (4)</v>
      </c>
      <c r="E126" s="134" t="str">
        <f t="shared" si="12"/>
        <v/>
      </c>
      <c r="F126" s="134" t="str">
        <f t="shared" si="13"/>
        <v/>
      </c>
      <c r="G126" s="134" t="str">
        <f t="shared" si="14"/>
        <v/>
      </c>
      <c r="H126" s="134" t="str">
        <f t="shared" si="15"/>
        <v/>
      </c>
      <c r="I126" s="133">
        <v>3</v>
      </c>
      <c r="J126" s="134" t="s">
        <v>380</v>
      </c>
      <c r="K126" s="134" t="s">
        <v>381</v>
      </c>
      <c r="L126" s="133">
        <v>40092</v>
      </c>
      <c r="M126" s="134" t="s">
        <v>382</v>
      </c>
      <c r="N126" s="134" t="str">
        <f t="shared" si="20"/>
        <v>&lt;Item Id="40092" Type="4" Name="nim0308" getImage="Home_box_nim_desert daze02 (4)" Icon="" StoryBg="" AudioId="" Description="" PetType="3" Image="atom_icon0109" Audio="Desert/4-2骆驼爬爬与彩蛋蜂" Animation="40092" Preview="Desert/imgNim03042"/&gt;</v>
      </c>
      <c r="O126" s="136" t="s">
        <v>383</v>
      </c>
    </row>
    <row r="127" spans="1:15" hidden="1">
      <c r="A127" s="132" t="str">
        <f t="shared" si="16"/>
        <v>40093</v>
      </c>
      <c r="B127" s="133" t="str">
        <f t="shared" si="17"/>
        <v>4</v>
      </c>
      <c r="C127" s="134" t="str">
        <f t="shared" si="18"/>
        <v>nim0309</v>
      </c>
      <c r="D127" s="134" t="str">
        <f t="shared" si="19"/>
        <v>Home_box_nim_desert daze01 (5)</v>
      </c>
      <c r="E127" s="134" t="str">
        <f t="shared" si="12"/>
        <v/>
      </c>
      <c r="F127" s="134" t="str">
        <f t="shared" si="13"/>
        <v/>
      </c>
      <c r="G127" s="134" t="str">
        <f t="shared" si="14"/>
        <v/>
      </c>
      <c r="H127" s="134" t="str">
        <f t="shared" si="15"/>
        <v/>
      </c>
      <c r="I127" s="133">
        <v>3</v>
      </c>
      <c r="J127" s="134" t="s">
        <v>384</v>
      </c>
      <c r="K127" s="134" t="s">
        <v>385</v>
      </c>
      <c r="L127" s="133">
        <v>40093</v>
      </c>
      <c r="M127" s="134" t="s">
        <v>386</v>
      </c>
      <c r="N127" s="134" t="str">
        <f t="shared" si="20"/>
        <v>&lt;Item Id="40093" Type="4" Name="nim0309" getImage="Home_box_nim_desert daze01 (5)" Icon="" StoryBg="" AudioId="" Description="" PetType="3" Image="atom_icon0089" Audio="Desert/5-1风暴猪" Animation="40093" Preview="Desert/imgNim03051"/&gt;</v>
      </c>
      <c r="O127" s="136" t="s">
        <v>387</v>
      </c>
    </row>
    <row r="128" spans="1:15" hidden="1">
      <c r="A128" s="132" t="str">
        <f t="shared" si="16"/>
        <v>40094</v>
      </c>
      <c r="B128" s="133" t="str">
        <f t="shared" si="17"/>
        <v>4</v>
      </c>
      <c r="C128" s="134" t="str">
        <f t="shared" si="18"/>
        <v>nim0310</v>
      </c>
      <c r="D128" s="134" t="str">
        <f t="shared" si="19"/>
        <v>Home_box_nim_desert daze02 (5)</v>
      </c>
      <c r="E128" s="134" t="str">
        <f t="shared" si="12"/>
        <v/>
      </c>
      <c r="F128" s="134" t="str">
        <f t="shared" si="13"/>
        <v/>
      </c>
      <c r="G128" s="134" t="str">
        <f t="shared" si="14"/>
        <v/>
      </c>
      <c r="H128" s="134" t="str">
        <f t="shared" si="15"/>
        <v/>
      </c>
      <c r="I128" s="133">
        <v>3</v>
      </c>
      <c r="J128" s="134" t="s">
        <v>388</v>
      </c>
      <c r="K128" s="134" t="s">
        <v>389</v>
      </c>
      <c r="L128" s="133">
        <v>40094</v>
      </c>
      <c r="M128" s="134" t="s">
        <v>390</v>
      </c>
      <c r="N128" s="134" t="str">
        <f t="shared" si="20"/>
        <v>&lt;Item Id="40094" Type="4" Name="nim0310" getImage="Home_box_nim_desert daze02 (5)" Icon="" StoryBg="" AudioId="" Description="" PetType="3" Image="atom_icon0110" Audio="Desert/5-2风暴猪" Animation="40094" Preview="Desert/imgNim03052"/&gt;</v>
      </c>
      <c r="O128" s="136" t="s">
        <v>391</v>
      </c>
    </row>
    <row r="129" spans="1:15" hidden="1">
      <c r="A129" s="132" t="str">
        <f t="shared" si="16"/>
        <v>40095</v>
      </c>
      <c r="B129" s="133" t="str">
        <f t="shared" si="17"/>
        <v>4</v>
      </c>
      <c r="C129" s="134" t="str">
        <f t="shared" si="18"/>
        <v>nim0311</v>
      </c>
      <c r="D129" s="134" t="str">
        <f t="shared" si="19"/>
        <v>Home_box_nim_desert daze01 (6)</v>
      </c>
      <c r="E129" s="134" t="str">
        <f t="shared" si="12"/>
        <v/>
      </c>
      <c r="F129" s="134" t="str">
        <f t="shared" si="13"/>
        <v/>
      </c>
      <c r="G129" s="134" t="str">
        <f t="shared" si="14"/>
        <v/>
      </c>
      <c r="H129" s="134" t="str">
        <f t="shared" si="15"/>
        <v/>
      </c>
      <c r="I129" s="133">
        <v>3</v>
      </c>
      <c r="J129" s="134" t="s">
        <v>392</v>
      </c>
      <c r="K129" s="134" t="s">
        <v>393</v>
      </c>
      <c r="L129" s="133">
        <v>40095</v>
      </c>
      <c r="M129" s="134" t="s">
        <v>394</v>
      </c>
      <c r="N129" s="134" t="str">
        <f t="shared" si="20"/>
        <v>&lt;Item Id="40095" Type="4" Name="nim0311" getImage="Home_box_nim_desert daze01 (6)" Icon="" StoryBg="" AudioId="" Description="" PetType="3" Image="atom_icon0090" Audio="Desert/6-1变脸小鸟" Animation="40095" Preview="Desert/imgNim03061"/&gt;</v>
      </c>
      <c r="O129" s="136" t="s">
        <v>395</v>
      </c>
    </row>
    <row r="130" spans="1:15" hidden="1">
      <c r="A130" s="132" t="str">
        <f t="shared" si="16"/>
        <v>40096</v>
      </c>
      <c r="B130" s="133" t="str">
        <f t="shared" si="17"/>
        <v>4</v>
      </c>
      <c r="C130" s="134" t="str">
        <f t="shared" si="18"/>
        <v>nim0312</v>
      </c>
      <c r="D130" s="134" t="str">
        <f t="shared" si="19"/>
        <v>Home_box_nim_desert daze02 (6)</v>
      </c>
      <c r="E130" s="134" t="str">
        <f t="shared" si="12"/>
        <v/>
      </c>
      <c r="F130" s="134" t="str">
        <f t="shared" si="13"/>
        <v/>
      </c>
      <c r="G130" s="134" t="str">
        <f t="shared" si="14"/>
        <v/>
      </c>
      <c r="H130" s="134" t="str">
        <f t="shared" si="15"/>
        <v/>
      </c>
      <c r="I130" s="133">
        <v>3</v>
      </c>
      <c r="J130" s="134" t="s">
        <v>396</v>
      </c>
      <c r="K130" s="134" t="s">
        <v>397</v>
      </c>
      <c r="L130" s="133">
        <v>40096</v>
      </c>
      <c r="M130" s="134" t="s">
        <v>398</v>
      </c>
      <c r="N130" s="134" t="str">
        <f t="shared" si="20"/>
        <v>&lt;Item Id="40096" Type="4" Name="nim0312" getImage="Home_box_nim_desert daze02 (6)" Icon="" StoryBg="" AudioId="" Description="" PetType="3" Image="atom_icon0111" Audio="Desert/6-2变脸小鸟" Animation="40096" Preview="Desert/imgNim03062"/&gt;</v>
      </c>
      <c r="O130" s="136" t="s">
        <v>399</v>
      </c>
    </row>
    <row r="131" spans="1:15" hidden="1">
      <c r="A131" s="132" t="str">
        <f t="shared" si="16"/>
        <v>40097</v>
      </c>
      <c r="B131" s="133" t="str">
        <f t="shared" si="17"/>
        <v>4</v>
      </c>
      <c r="C131" s="134" t="str">
        <f t="shared" si="18"/>
        <v>nim0313</v>
      </c>
      <c r="D131" s="134" t="str">
        <f t="shared" si="19"/>
        <v>Home_box_nim_desert daze01 (7)</v>
      </c>
      <c r="E131" s="134" t="str">
        <f t="shared" si="12"/>
        <v/>
      </c>
      <c r="F131" s="134" t="str">
        <f t="shared" si="13"/>
        <v/>
      </c>
      <c r="G131" s="134" t="str">
        <f t="shared" si="14"/>
        <v/>
      </c>
      <c r="H131" s="134" t="str">
        <f t="shared" si="15"/>
        <v/>
      </c>
      <c r="I131" s="133">
        <v>3</v>
      </c>
      <c r="J131" s="134" t="s">
        <v>400</v>
      </c>
      <c r="K131" s="134" t="s">
        <v>401</v>
      </c>
      <c r="L131" s="133">
        <v>40097</v>
      </c>
      <c r="M131" s="134" t="s">
        <v>402</v>
      </c>
      <c r="N131" s="134" t="str">
        <f t="shared" si="20"/>
        <v>&lt;Item Id="40097" Type="4" Name="nim0313" getImage="Home_box_nim_desert daze01 (7)" Icon="" StoryBg="" AudioId="" Description="" PetType="3" Image="atom_icon0091" Audio="Desert/7-1沙精骨头" Animation="40097" Preview="Desert/imgNim03071"/&gt;</v>
      </c>
      <c r="O131" s="136" t="s">
        <v>403</v>
      </c>
    </row>
    <row r="132" spans="1:15" hidden="1">
      <c r="A132" s="132" t="str">
        <f t="shared" si="16"/>
        <v>40098</v>
      </c>
      <c r="B132" s="133" t="str">
        <f t="shared" si="17"/>
        <v>4</v>
      </c>
      <c r="C132" s="134" t="str">
        <f t="shared" si="18"/>
        <v>nim0314</v>
      </c>
      <c r="D132" s="134" t="str">
        <f t="shared" si="19"/>
        <v>Home_box_nim_desert daze02 (7)</v>
      </c>
      <c r="E132" s="134" t="str">
        <f t="shared" si="12"/>
        <v/>
      </c>
      <c r="F132" s="134" t="str">
        <f t="shared" si="13"/>
        <v/>
      </c>
      <c r="G132" s="134" t="str">
        <f t="shared" si="14"/>
        <v/>
      </c>
      <c r="H132" s="134" t="str">
        <f t="shared" si="15"/>
        <v/>
      </c>
      <c r="I132" s="133">
        <v>3</v>
      </c>
      <c r="J132" s="134" t="s">
        <v>404</v>
      </c>
      <c r="K132" s="134" t="s">
        <v>405</v>
      </c>
      <c r="L132" s="133">
        <v>40098</v>
      </c>
      <c r="M132" s="134" t="s">
        <v>406</v>
      </c>
      <c r="N132" s="134" t="str">
        <f t="shared" si="20"/>
        <v>&lt;Item Id="40098" Type="4" Name="nim0314" getImage="Home_box_nim_desert daze02 (7)" Icon="" StoryBg="" AudioId="" Description="" PetType="3" Image="atom_icon0112" Audio="Desert/7-2沙精骨头" Animation="40098" Preview="Desert/imgNim03072"/&gt;</v>
      </c>
      <c r="O132" s="136" t="s">
        <v>407</v>
      </c>
    </row>
    <row r="133" spans="1:15" hidden="1">
      <c r="A133" s="132" t="str">
        <f t="shared" si="16"/>
        <v>40099</v>
      </c>
      <c r="B133" s="133" t="str">
        <f t="shared" si="17"/>
        <v>4</v>
      </c>
      <c r="C133" s="134" t="str">
        <f t="shared" si="18"/>
        <v>nim0315</v>
      </c>
      <c r="D133" s="134" t="str">
        <f t="shared" si="19"/>
        <v>Home_box_nim_desert daze01 (8)</v>
      </c>
      <c r="E133" s="134" t="str">
        <f t="shared" si="12"/>
        <v/>
      </c>
      <c r="F133" s="134" t="str">
        <f t="shared" si="13"/>
        <v/>
      </c>
      <c r="G133" s="134" t="str">
        <f t="shared" si="14"/>
        <v/>
      </c>
      <c r="H133" s="134" t="str">
        <f t="shared" si="15"/>
        <v/>
      </c>
      <c r="I133" s="133">
        <v>3</v>
      </c>
      <c r="J133" s="134" t="s">
        <v>408</v>
      </c>
      <c r="K133" s="134" t="s">
        <v>409</v>
      </c>
      <c r="L133" s="133">
        <v>40099</v>
      </c>
      <c r="M133" s="134" t="s">
        <v>410</v>
      </c>
      <c r="N133" s="134" t="str">
        <f t="shared" si="20"/>
        <v>&lt;Item Id="40099" Type="4" Name="nim0315" getImage="Home_box_nim_desert daze01 (8)" Icon="" StoryBg="" AudioId="" Description="" PetType="3" Image="atom_icon0092" Audio="Desert/8-1碎石草" Animation="40099" Preview="Desert/imgNim03081"/&gt;</v>
      </c>
      <c r="O133" s="136" t="s">
        <v>411</v>
      </c>
    </row>
    <row r="134" spans="1:15" hidden="1">
      <c r="A134" s="132" t="str">
        <f t="shared" si="16"/>
        <v>40100</v>
      </c>
      <c r="B134" s="133" t="str">
        <f t="shared" si="17"/>
        <v>4</v>
      </c>
      <c r="C134" s="134" t="str">
        <f t="shared" si="18"/>
        <v>nim0316</v>
      </c>
      <c r="D134" s="134" t="str">
        <f t="shared" si="19"/>
        <v>Home_box_nim_desert daze02 (8)</v>
      </c>
      <c r="E134" s="134" t="str">
        <f t="shared" si="12"/>
        <v/>
      </c>
      <c r="F134" s="134" t="str">
        <f t="shared" si="13"/>
        <v/>
      </c>
      <c r="G134" s="134" t="str">
        <f t="shared" si="14"/>
        <v/>
      </c>
      <c r="H134" s="134" t="str">
        <f t="shared" si="15"/>
        <v/>
      </c>
      <c r="I134" s="133">
        <v>3</v>
      </c>
      <c r="J134" s="134" t="s">
        <v>412</v>
      </c>
      <c r="K134" s="134" t="s">
        <v>413</v>
      </c>
      <c r="L134" s="133">
        <v>40100</v>
      </c>
      <c r="M134" s="134" t="s">
        <v>414</v>
      </c>
      <c r="N134" s="134" t="str">
        <f t="shared" si="20"/>
        <v>&lt;Item Id="40100" Type="4" Name="nim0316" getImage="Home_box_nim_desert daze02 (8)" Icon="" StoryBg="" AudioId="" Description="" PetType="3" Image="atom_icon0113" Audio="Desert/8-2碎石草" Animation="40100" Preview="Desert/imgNim03082"/&gt;</v>
      </c>
      <c r="O134" s="136" t="s">
        <v>415</v>
      </c>
    </row>
    <row r="135" spans="1:15" hidden="1">
      <c r="A135" s="132" t="str">
        <f t="shared" si="16"/>
        <v>40101</v>
      </c>
      <c r="B135" s="133" t="str">
        <f t="shared" si="17"/>
        <v>4</v>
      </c>
      <c r="C135" s="134" t="str">
        <f t="shared" si="18"/>
        <v>nim0317</v>
      </c>
      <c r="D135" s="134" t="str">
        <f t="shared" si="19"/>
        <v>Home_box_nim_desert daze01 (9)</v>
      </c>
      <c r="E135" s="134" t="str">
        <f t="shared" si="12"/>
        <v/>
      </c>
      <c r="F135" s="134" t="str">
        <f t="shared" si="13"/>
        <v/>
      </c>
      <c r="G135" s="134" t="str">
        <f t="shared" si="14"/>
        <v/>
      </c>
      <c r="H135" s="134" t="str">
        <f t="shared" si="15"/>
        <v/>
      </c>
      <c r="I135" s="133">
        <v>3</v>
      </c>
      <c r="J135" s="134" t="s">
        <v>416</v>
      </c>
      <c r="K135" s="134" t="s">
        <v>417</v>
      </c>
      <c r="L135" s="133">
        <v>40101</v>
      </c>
      <c r="M135" s="134" t="s">
        <v>418</v>
      </c>
      <c r="N135" s="134" t="str">
        <f t="shared" si="20"/>
        <v>&lt;Item Id="40101" Type="4" Name="nim0317" getImage="Home_box_nim_desert daze01 (9)" Icon="" StoryBg="" AudioId="" Description="" PetType="3" Image="atom_icon0093" Audio="Desert/9-1霹雳和啪啦" Animation="40101" Preview="Desert/imgNim03091"/&gt;</v>
      </c>
      <c r="O135" s="136" t="s">
        <v>419</v>
      </c>
    </row>
    <row r="136" spans="1:15" hidden="1">
      <c r="A136" s="132" t="str">
        <f t="shared" si="16"/>
        <v>40102</v>
      </c>
      <c r="B136" s="133" t="str">
        <f t="shared" si="17"/>
        <v>4</v>
      </c>
      <c r="C136" s="134" t="str">
        <f t="shared" si="18"/>
        <v>nim0318</v>
      </c>
      <c r="D136" s="134" t="str">
        <f t="shared" si="19"/>
        <v>Home_box_nim_desert daze02 (9)</v>
      </c>
      <c r="E136" s="134" t="str">
        <f t="shared" si="12"/>
        <v/>
      </c>
      <c r="F136" s="134" t="str">
        <f t="shared" si="13"/>
        <v/>
      </c>
      <c r="G136" s="134" t="str">
        <f t="shared" si="14"/>
        <v/>
      </c>
      <c r="H136" s="134" t="str">
        <f t="shared" si="15"/>
        <v/>
      </c>
      <c r="I136" s="133">
        <v>3</v>
      </c>
      <c r="J136" s="134" t="s">
        <v>420</v>
      </c>
      <c r="K136" s="134" t="s">
        <v>421</v>
      </c>
      <c r="L136" s="133">
        <v>40102</v>
      </c>
      <c r="M136" s="134" t="s">
        <v>422</v>
      </c>
      <c r="N136" s="134" t="str">
        <f t="shared" si="20"/>
        <v>&lt;Item Id="40102" Type="4" Name="nim0318" getImage="Home_box_nim_desert daze02 (9)" Icon="" StoryBg="" AudioId="" Description="" PetType="3" Image="atom_icon0114" Audio="Desert/9-2霹雳和啪啦" Animation="40102" Preview="Desert/imgNim03092"/&gt;</v>
      </c>
      <c r="O136" s="136" t="s">
        <v>423</v>
      </c>
    </row>
    <row r="137" spans="1:15" hidden="1">
      <c r="A137" s="132" t="str">
        <f t="shared" si="16"/>
        <v>40103</v>
      </c>
      <c r="B137" s="133" t="str">
        <f t="shared" si="17"/>
        <v>4</v>
      </c>
      <c r="C137" s="134" t="str">
        <f t="shared" si="18"/>
        <v>nim0319</v>
      </c>
      <c r="D137" s="134" t="str">
        <f t="shared" si="19"/>
        <v>Home_box_nim_desert daze01 (10)</v>
      </c>
      <c r="E137" s="134" t="str">
        <f t="shared" si="12"/>
        <v/>
      </c>
      <c r="F137" s="134" t="str">
        <f t="shared" si="13"/>
        <v/>
      </c>
      <c r="G137" s="134" t="str">
        <f t="shared" si="14"/>
        <v/>
      </c>
      <c r="H137" s="134" t="str">
        <f t="shared" si="15"/>
        <v/>
      </c>
      <c r="I137" s="133">
        <v>3</v>
      </c>
      <c r="J137" s="134" t="s">
        <v>424</v>
      </c>
      <c r="K137" s="134" t="s">
        <v>425</v>
      </c>
      <c r="L137" s="133">
        <v>40103</v>
      </c>
      <c r="M137" s="134" t="s">
        <v>426</v>
      </c>
      <c r="N137" s="134" t="str">
        <f t="shared" si="20"/>
        <v>&lt;Item Id="40103" Type="4" Name="nim0319" getImage="Home_box_nim_desert daze01 (10)" Icon="" StoryBg="" AudioId="" Description="" PetType="3" Image="atom_icon0094" Audio="Desert/10-1豆豆蛇" Animation="40103" Preview="Desert/imgNim03101"/&gt;</v>
      </c>
      <c r="O137" s="136" t="s">
        <v>427</v>
      </c>
    </row>
    <row r="138" spans="1:15" hidden="1">
      <c r="A138" s="132" t="str">
        <f t="shared" si="16"/>
        <v>40104</v>
      </c>
      <c r="B138" s="133" t="str">
        <f t="shared" si="17"/>
        <v>4</v>
      </c>
      <c r="C138" s="134" t="str">
        <f t="shared" si="18"/>
        <v>nim0320</v>
      </c>
      <c r="D138" s="134" t="str">
        <f t="shared" si="19"/>
        <v>Home_box_nim_desert daze02 (10)</v>
      </c>
      <c r="E138" s="134" t="str">
        <f t="shared" si="12"/>
        <v/>
      </c>
      <c r="F138" s="134" t="str">
        <f t="shared" si="13"/>
        <v/>
      </c>
      <c r="G138" s="134" t="str">
        <f t="shared" si="14"/>
        <v/>
      </c>
      <c r="H138" s="134" t="str">
        <f t="shared" si="15"/>
        <v/>
      </c>
      <c r="I138" s="133">
        <v>3</v>
      </c>
      <c r="J138" s="134" t="s">
        <v>428</v>
      </c>
      <c r="K138" s="134" t="s">
        <v>429</v>
      </c>
      <c r="L138" s="133">
        <v>40104</v>
      </c>
      <c r="M138" s="134" t="s">
        <v>430</v>
      </c>
      <c r="N138" s="134" t="str">
        <f t="shared" si="20"/>
        <v>&lt;Item Id="40104" Type="4" Name="nim0320" getImage="Home_box_nim_desert daze02 (10)" Icon="" StoryBg="" AudioId="" Description="" PetType="3" Image="atom_icon0115" Audio="Desert/10-2豆豆蛇" Animation="40104" Preview="Desert/imgNim03102"/&gt;</v>
      </c>
      <c r="O138" s="136" t="s">
        <v>431</v>
      </c>
    </row>
    <row r="139" spans="1:15" hidden="1">
      <c r="A139" s="132" t="str">
        <f t="shared" si="16"/>
        <v>40105</v>
      </c>
      <c r="B139" s="133" t="str">
        <f t="shared" si="17"/>
        <v>4</v>
      </c>
      <c r="C139" s="134" t="str">
        <f t="shared" si="18"/>
        <v>nim0321</v>
      </c>
      <c r="D139" s="134" t="str">
        <f t="shared" si="19"/>
        <v>Home_box_nim_desert daze01 (11)</v>
      </c>
      <c r="E139" s="134" t="str">
        <f t="shared" si="12"/>
        <v/>
      </c>
      <c r="F139" s="134" t="str">
        <f t="shared" si="13"/>
        <v/>
      </c>
      <c r="G139" s="134" t="str">
        <f t="shared" si="14"/>
        <v/>
      </c>
      <c r="H139" s="134" t="str">
        <f t="shared" si="15"/>
        <v/>
      </c>
      <c r="I139" s="133">
        <v>3</v>
      </c>
      <c r="J139" s="134" t="s">
        <v>432</v>
      </c>
      <c r="K139" s="134" t="s">
        <v>433</v>
      </c>
      <c r="L139" s="133">
        <v>40105</v>
      </c>
      <c r="M139" s="134" t="s">
        <v>434</v>
      </c>
      <c r="N139" s="134" t="str">
        <f t="shared" si="20"/>
        <v>&lt;Item Id="40105" Type="4" Name="nim0321" getImage="Home_box_nim_desert daze01 (11)" Icon="" StoryBg="" AudioId="" Description="" PetType="3" Image="atom_icon0095" Audio="Desert/11-1旋风兄弟" Animation="40105" Preview="Desert/imgNim03111"/&gt;</v>
      </c>
      <c r="O139" s="136" t="s">
        <v>435</v>
      </c>
    </row>
    <row r="140" spans="1:15" hidden="1">
      <c r="A140" s="132" t="str">
        <f t="shared" si="16"/>
        <v>40106</v>
      </c>
      <c r="B140" s="133" t="str">
        <f t="shared" si="17"/>
        <v>4</v>
      </c>
      <c r="C140" s="134" t="str">
        <f t="shared" si="18"/>
        <v>nim0322</v>
      </c>
      <c r="D140" s="134" t="str">
        <f t="shared" si="19"/>
        <v>Home_box_nim_desert daze02 (11)</v>
      </c>
      <c r="E140" s="134" t="str">
        <f t="shared" si="12"/>
        <v/>
      </c>
      <c r="F140" s="134" t="str">
        <f t="shared" si="13"/>
        <v/>
      </c>
      <c r="G140" s="134" t="str">
        <f t="shared" si="14"/>
        <v/>
      </c>
      <c r="H140" s="134" t="str">
        <f t="shared" si="15"/>
        <v/>
      </c>
      <c r="I140" s="133">
        <v>3</v>
      </c>
      <c r="J140" s="134" t="s">
        <v>436</v>
      </c>
      <c r="K140" s="134" t="s">
        <v>437</v>
      </c>
      <c r="L140" s="133">
        <v>40106</v>
      </c>
      <c r="M140" s="134" t="s">
        <v>438</v>
      </c>
      <c r="N140" s="134" t="str">
        <f t="shared" si="20"/>
        <v>&lt;Item Id="40106" Type="4" Name="nim0322" getImage="Home_box_nim_desert daze02 (11)" Icon="" StoryBg="" AudioId="" Description="" PetType="3" Image="atom_icon0116" Audio="Desert/11-2旋风兄弟" Animation="40106" Preview="Desert/imgNim03112"/&gt;</v>
      </c>
      <c r="O140" s="136" t="s">
        <v>439</v>
      </c>
    </row>
    <row r="141" spans="1:15" hidden="1">
      <c r="A141" s="132" t="str">
        <f t="shared" si="16"/>
        <v>40107</v>
      </c>
      <c r="B141" s="133" t="str">
        <f t="shared" si="17"/>
        <v>4</v>
      </c>
      <c r="C141" s="134" t="str">
        <f t="shared" si="18"/>
        <v>nim0323</v>
      </c>
      <c r="D141" s="134" t="str">
        <f t="shared" si="19"/>
        <v>Home_box_nim_desert daze01 (12)</v>
      </c>
      <c r="E141" s="134" t="str">
        <f t="shared" si="12"/>
        <v/>
      </c>
      <c r="F141" s="134" t="str">
        <f t="shared" si="13"/>
        <v/>
      </c>
      <c r="G141" s="134" t="str">
        <f t="shared" si="14"/>
        <v/>
      </c>
      <c r="H141" s="134" t="str">
        <f t="shared" si="15"/>
        <v/>
      </c>
      <c r="I141" s="133">
        <v>3</v>
      </c>
      <c r="J141" s="134" t="s">
        <v>440</v>
      </c>
      <c r="K141" s="134" t="s">
        <v>441</v>
      </c>
      <c r="L141" s="133">
        <v>40107</v>
      </c>
      <c r="M141" s="134" t="s">
        <v>442</v>
      </c>
      <c r="N141" s="134" t="str">
        <f t="shared" si="20"/>
        <v>&lt;Item Id="40107" Type="4" Name="nim0323" getImage="Home_box_nim_desert daze01 (12)" Icon="" StoryBg="" AudioId="" Description="" PetType="3" Image="atom_icon0096" Audio="Desert/12-1小甜甜" Animation="40107" Preview="Desert/imgNim03121"/&gt;</v>
      </c>
      <c r="O141" s="136" t="s">
        <v>443</v>
      </c>
    </row>
    <row r="142" spans="1:15" hidden="1">
      <c r="A142" s="132" t="str">
        <f t="shared" si="16"/>
        <v>40108</v>
      </c>
      <c r="B142" s="133" t="str">
        <f t="shared" si="17"/>
        <v>4</v>
      </c>
      <c r="C142" s="134" t="str">
        <f t="shared" si="18"/>
        <v>nim0324</v>
      </c>
      <c r="D142" s="134" t="str">
        <f t="shared" si="19"/>
        <v>Home_box_nim_desert daze02 (12)</v>
      </c>
      <c r="E142" s="134" t="str">
        <f t="shared" si="12"/>
        <v/>
      </c>
      <c r="F142" s="134" t="str">
        <f t="shared" si="13"/>
        <v/>
      </c>
      <c r="G142" s="134" t="str">
        <f t="shared" si="14"/>
        <v/>
      </c>
      <c r="H142" s="134" t="str">
        <f t="shared" si="15"/>
        <v/>
      </c>
      <c r="I142" s="133">
        <v>3</v>
      </c>
      <c r="J142" s="134" t="s">
        <v>444</v>
      </c>
      <c r="K142" s="134" t="s">
        <v>445</v>
      </c>
      <c r="L142" s="133">
        <v>40108</v>
      </c>
      <c r="M142" s="134" t="s">
        <v>446</v>
      </c>
      <c r="N142" s="134" t="str">
        <f t="shared" si="20"/>
        <v>&lt;Item Id="40108" Type="4" Name="nim0324" getImage="Home_box_nim_desert daze02 (12)" Icon="" StoryBg="" AudioId="" Description="" PetType="3" Image="atom_icon0117" Audio="Desert/12-2小甜甜" Animation="40108" Preview="Desert/imgNim03122"/&gt;</v>
      </c>
      <c r="O142" s="136" t="s">
        <v>447</v>
      </c>
    </row>
    <row r="143" spans="1:15" hidden="1">
      <c r="A143" s="132" t="str">
        <f t="shared" si="16"/>
        <v>40109</v>
      </c>
      <c r="B143" s="133" t="str">
        <f t="shared" si="17"/>
        <v>4</v>
      </c>
      <c r="C143" s="134" t="str">
        <f t="shared" si="18"/>
        <v>nim0325</v>
      </c>
      <c r="D143" s="134" t="str">
        <f t="shared" si="19"/>
        <v>Home_box_nim_desert daze01 (13)</v>
      </c>
      <c r="E143" s="134" t="str">
        <f t="shared" si="12"/>
        <v/>
      </c>
      <c r="F143" s="134" t="str">
        <f t="shared" si="13"/>
        <v/>
      </c>
      <c r="G143" s="134" t="str">
        <f t="shared" si="14"/>
        <v/>
      </c>
      <c r="H143" s="134" t="str">
        <f t="shared" si="15"/>
        <v/>
      </c>
      <c r="I143" s="133">
        <v>3</v>
      </c>
      <c r="J143" s="134" t="s">
        <v>448</v>
      </c>
      <c r="K143" s="134" t="s">
        <v>449</v>
      </c>
      <c r="L143" s="133">
        <v>40109</v>
      </c>
      <c r="M143" s="134" t="s">
        <v>450</v>
      </c>
      <c r="N143" s="134" t="str">
        <f t="shared" si="20"/>
        <v>&lt;Item Id="40109" Type="4" Name="nim0325" getImage="Home_box_nim_desert daze01 (13)" Icon="" StoryBg="" AudioId="" Description="" PetType="3" Image="atom_icon0097" Audio="Desert/13-1火焰团团" Animation="40109" Preview="Desert/imgNim03131"/&gt;</v>
      </c>
      <c r="O143" s="136" t="s">
        <v>451</v>
      </c>
    </row>
    <row r="144" spans="1:15" hidden="1">
      <c r="A144" s="132" t="str">
        <f t="shared" si="16"/>
        <v>40110</v>
      </c>
      <c r="B144" s="133" t="str">
        <f t="shared" si="17"/>
        <v>4</v>
      </c>
      <c r="C144" s="134" t="str">
        <f t="shared" si="18"/>
        <v>nim0326</v>
      </c>
      <c r="D144" s="134" t="str">
        <f t="shared" si="19"/>
        <v>Home_box_nim_desert daze02 (13)</v>
      </c>
      <c r="E144" s="134" t="str">
        <f t="shared" si="12"/>
        <v/>
      </c>
      <c r="F144" s="134" t="str">
        <f t="shared" si="13"/>
        <v/>
      </c>
      <c r="G144" s="134" t="str">
        <f t="shared" si="14"/>
        <v/>
      </c>
      <c r="H144" s="134" t="str">
        <f t="shared" si="15"/>
        <v/>
      </c>
      <c r="I144" s="133">
        <v>3</v>
      </c>
      <c r="J144" s="134" t="s">
        <v>452</v>
      </c>
      <c r="K144" s="134" t="s">
        <v>453</v>
      </c>
      <c r="L144" s="133">
        <v>40110</v>
      </c>
      <c r="M144" s="134" t="s">
        <v>454</v>
      </c>
      <c r="N144" s="134" t="str">
        <f t="shared" si="20"/>
        <v>&lt;Item Id="40110" Type="4" Name="nim0326" getImage="Home_box_nim_desert daze02 (13)" Icon="" StoryBg="" AudioId="" Description="" PetType="3" Image="atom_icon0118" Audio="Desert/13-2火焰团团" Animation="40110" Preview="Desert/imgNim03132"/&gt;</v>
      </c>
      <c r="O144" s="136" t="s">
        <v>455</v>
      </c>
    </row>
    <row r="145" spans="1:15" hidden="1">
      <c r="A145" s="132" t="str">
        <f t="shared" si="16"/>
        <v>40111</v>
      </c>
      <c r="B145" s="133" t="str">
        <f t="shared" si="17"/>
        <v>4</v>
      </c>
      <c r="C145" s="134" t="str">
        <f t="shared" si="18"/>
        <v>nim0327</v>
      </c>
      <c r="D145" s="134" t="str">
        <f t="shared" si="19"/>
        <v>Home_box_nim_desert daze01 (14)</v>
      </c>
      <c r="E145" s="134" t="str">
        <f t="shared" si="12"/>
        <v/>
      </c>
      <c r="F145" s="134" t="str">
        <f t="shared" si="13"/>
        <v/>
      </c>
      <c r="G145" s="134" t="str">
        <f t="shared" si="14"/>
        <v/>
      </c>
      <c r="H145" s="134" t="str">
        <f t="shared" si="15"/>
        <v/>
      </c>
      <c r="I145" s="133">
        <v>3</v>
      </c>
      <c r="J145" s="134" t="s">
        <v>456</v>
      </c>
      <c r="K145" s="134" t="s">
        <v>457</v>
      </c>
      <c r="L145" s="133">
        <v>40111</v>
      </c>
      <c r="M145" s="134" t="s">
        <v>458</v>
      </c>
      <c r="N145" s="134" t="str">
        <f t="shared" si="20"/>
        <v>&lt;Item Id="40111" Type="4" Name="nim0327" getImage="Home_box_nim_desert daze01 (14)" Icon="" StoryBg="" AudioId="" Description="" PetType="3" Image="atom_icon0098" Audio="Desert/14-1羞羞果" Animation="40111" Preview="Desert/imgNim03141"/&gt;</v>
      </c>
      <c r="O145" s="136" t="s">
        <v>459</v>
      </c>
    </row>
    <row r="146" spans="1:15" hidden="1">
      <c r="A146" s="132" t="str">
        <f t="shared" si="16"/>
        <v>40112</v>
      </c>
      <c r="B146" s="133" t="str">
        <f t="shared" si="17"/>
        <v>4</v>
      </c>
      <c r="C146" s="134" t="str">
        <f t="shared" si="18"/>
        <v>nim0328</v>
      </c>
      <c r="D146" s="134" t="str">
        <f t="shared" si="19"/>
        <v>Home_box_nim_desert daze02 (14)</v>
      </c>
      <c r="E146" s="134" t="str">
        <f t="shared" si="12"/>
        <v/>
      </c>
      <c r="F146" s="134" t="str">
        <f t="shared" si="13"/>
        <v/>
      </c>
      <c r="G146" s="134" t="str">
        <f t="shared" si="14"/>
        <v/>
      </c>
      <c r="H146" s="134" t="str">
        <f t="shared" si="15"/>
        <v/>
      </c>
      <c r="I146" s="133">
        <v>3</v>
      </c>
      <c r="J146" s="134" t="s">
        <v>460</v>
      </c>
      <c r="K146" s="134" t="s">
        <v>461</v>
      </c>
      <c r="L146" s="133">
        <v>40112</v>
      </c>
      <c r="M146" s="134" t="s">
        <v>462</v>
      </c>
      <c r="N146" s="134" t="str">
        <f t="shared" si="20"/>
        <v>&lt;Item Id="40112" Type="4" Name="nim0328" getImage="Home_box_nim_desert daze02 (14)" Icon="" StoryBg="" AudioId="" Description="" PetType="3" Image="atom_icon0119" Audio="Desert/14-2羞羞果" Animation="40112" Preview="Desert/imgNim03142"/&gt;</v>
      </c>
      <c r="O146" s="136" t="s">
        <v>463</v>
      </c>
    </row>
    <row r="147" spans="1:15" hidden="1">
      <c r="A147" s="132" t="str">
        <f t="shared" si="16"/>
        <v>40113</v>
      </c>
      <c r="B147" s="133" t="str">
        <f t="shared" si="17"/>
        <v>4</v>
      </c>
      <c r="C147" s="134" t="str">
        <f t="shared" si="18"/>
        <v>nim0329</v>
      </c>
      <c r="D147" s="134" t="str">
        <f t="shared" si="19"/>
        <v>Home_box_nim_desert daze01 (15)</v>
      </c>
      <c r="E147" s="134" t="str">
        <f t="shared" si="12"/>
        <v/>
      </c>
      <c r="F147" s="134" t="str">
        <f t="shared" si="13"/>
        <v/>
      </c>
      <c r="G147" s="134" t="str">
        <f t="shared" si="14"/>
        <v/>
      </c>
      <c r="H147" s="134" t="str">
        <f t="shared" si="15"/>
        <v/>
      </c>
      <c r="I147" s="133">
        <v>3</v>
      </c>
      <c r="J147" s="134" t="s">
        <v>464</v>
      </c>
      <c r="K147" s="134" t="s">
        <v>465</v>
      </c>
      <c r="L147" s="133">
        <v>40113</v>
      </c>
      <c r="M147" s="134" t="s">
        <v>466</v>
      </c>
      <c r="N147" s="134" t="str">
        <f t="shared" si="20"/>
        <v>&lt;Item Id="40113" Type="4" Name="nim0329" getImage="Home_box_nim_desert daze01 (15)" Icon="" StoryBg="" AudioId="" Description="" PetType="3" Image="atom_icon0099" Audio="Desert/15-1叮叮当叮叮咚" Animation="40113" Preview="Desert/imgNim03151"/&gt;</v>
      </c>
      <c r="O147" s="136" t="s">
        <v>467</v>
      </c>
    </row>
    <row r="148" spans="1:15" hidden="1">
      <c r="A148" s="132" t="str">
        <f t="shared" si="16"/>
        <v>40114</v>
      </c>
      <c r="B148" s="133" t="str">
        <f t="shared" si="17"/>
        <v>4</v>
      </c>
      <c r="C148" s="134" t="str">
        <f t="shared" si="18"/>
        <v>nim0330</v>
      </c>
      <c r="D148" s="134" t="str">
        <f t="shared" si="19"/>
        <v>Home_box_nim_desert daze02 (15)</v>
      </c>
      <c r="E148" s="134" t="str">
        <f t="shared" si="12"/>
        <v/>
      </c>
      <c r="F148" s="134" t="str">
        <f t="shared" si="13"/>
        <v/>
      </c>
      <c r="G148" s="134" t="str">
        <f t="shared" si="14"/>
        <v/>
      </c>
      <c r="H148" s="134" t="str">
        <f t="shared" si="15"/>
        <v/>
      </c>
      <c r="I148" s="133">
        <v>3</v>
      </c>
      <c r="J148" s="134" t="s">
        <v>468</v>
      </c>
      <c r="K148" s="134" t="s">
        <v>469</v>
      </c>
      <c r="L148" s="133">
        <v>40114</v>
      </c>
      <c r="M148" s="134" t="s">
        <v>470</v>
      </c>
      <c r="N148" s="134" t="str">
        <f t="shared" si="20"/>
        <v>&lt;Item Id="40114" Type="4" Name="nim0330" getImage="Home_box_nim_desert daze02 (15)" Icon="" StoryBg="" AudioId="" Description="" PetType="3" Image="atom_icon0120" Audio="Desert/15-2叮叮当叮叮咚" Animation="40114" Preview="Desert/imgNim03152"/&gt;</v>
      </c>
      <c r="O148" s="136" t="s">
        <v>471</v>
      </c>
    </row>
    <row r="149" spans="1:15" hidden="1">
      <c r="A149" s="132" t="str">
        <f t="shared" si="16"/>
        <v>40115</v>
      </c>
      <c r="B149" s="133" t="str">
        <f t="shared" si="17"/>
        <v>4</v>
      </c>
      <c r="C149" s="134" t="str">
        <f t="shared" si="18"/>
        <v>nim0331</v>
      </c>
      <c r="D149" s="134" t="str">
        <f t="shared" si="19"/>
        <v>Home_box_nim_desert daze01 (16)</v>
      </c>
      <c r="E149" s="134" t="str">
        <f t="shared" si="12"/>
        <v/>
      </c>
      <c r="F149" s="134" t="str">
        <f t="shared" si="13"/>
        <v/>
      </c>
      <c r="G149" s="134" t="str">
        <f t="shared" si="14"/>
        <v/>
      </c>
      <c r="H149" s="134" t="str">
        <f t="shared" si="15"/>
        <v/>
      </c>
      <c r="I149" s="133">
        <v>3</v>
      </c>
      <c r="J149" s="134" t="s">
        <v>472</v>
      </c>
      <c r="K149" s="134" t="s">
        <v>473</v>
      </c>
      <c r="L149" s="133">
        <v>40115</v>
      </c>
      <c r="M149" s="134" t="s">
        <v>474</v>
      </c>
      <c r="N149" s="134" t="str">
        <f t="shared" si="20"/>
        <v>&lt;Item Id="40115" Type="4" Name="nim0331" getImage="Home_box_nim_desert daze01 (16)" Icon="" StoryBg="" AudioId="" Description="" PetType="3" Image="atom_icon0100" Audio="Desert/16-1锥锥怪" Animation="40115" Preview="Desert/imgNim03161"/&gt;</v>
      </c>
      <c r="O149" s="136" t="s">
        <v>475</v>
      </c>
    </row>
    <row r="150" spans="1:15" hidden="1">
      <c r="A150" s="132" t="str">
        <f t="shared" si="16"/>
        <v>40116</v>
      </c>
      <c r="B150" s="133" t="str">
        <f t="shared" si="17"/>
        <v>4</v>
      </c>
      <c r="C150" s="134" t="str">
        <f t="shared" si="18"/>
        <v>nim0332</v>
      </c>
      <c r="D150" s="134" t="str">
        <f t="shared" si="19"/>
        <v>Home_box_nim_desert daze02 (16)</v>
      </c>
      <c r="E150" s="134" t="str">
        <f t="shared" si="12"/>
        <v/>
      </c>
      <c r="F150" s="134" t="str">
        <f t="shared" si="13"/>
        <v/>
      </c>
      <c r="G150" s="134" t="str">
        <f t="shared" si="14"/>
        <v/>
      </c>
      <c r="H150" s="134" t="str">
        <f t="shared" si="15"/>
        <v/>
      </c>
      <c r="I150" s="133">
        <v>3</v>
      </c>
      <c r="J150" s="134" t="s">
        <v>476</v>
      </c>
      <c r="K150" s="134" t="s">
        <v>477</v>
      </c>
      <c r="L150" s="133">
        <v>40116</v>
      </c>
      <c r="M150" s="134" t="s">
        <v>478</v>
      </c>
      <c r="N150" s="134" t="str">
        <f t="shared" si="20"/>
        <v>&lt;Item Id="40116" Type="4" Name="nim0332" getImage="Home_box_nim_desert daze02 (16)" Icon="" StoryBg="" AudioId="" Description="" PetType="3" Image="atom_icon0121" Audio="Desert/16-2锥锥怪" Animation="40116" Preview="Desert/imgNim03162"/&gt;</v>
      </c>
      <c r="O150" s="136" t="s">
        <v>479</v>
      </c>
    </row>
    <row r="151" spans="1:15" hidden="1">
      <c r="A151" s="132" t="str">
        <f t="shared" si="16"/>
        <v>40117</v>
      </c>
      <c r="B151" s="133" t="str">
        <f t="shared" si="17"/>
        <v>4</v>
      </c>
      <c r="C151" s="134" t="str">
        <f t="shared" si="18"/>
        <v>nim0333</v>
      </c>
      <c r="D151" s="134" t="str">
        <f t="shared" si="19"/>
        <v>Home_box_nim_desert daze01 (17)</v>
      </c>
      <c r="E151" s="134" t="str">
        <f t="shared" si="12"/>
        <v/>
      </c>
      <c r="F151" s="134" t="str">
        <f t="shared" si="13"/>
        <v/>
      </c>
      <c r="G151" s="134" t="str">
        <f t="shared" si="14"/>
        <v/>
      </c>
      <c r="H151" s="134" t="str">
        <f t="shared" si="15"/>
        <v/>
      </c>
      <c r="I151" s="133">
        <v>3</v>
      </c>
      <c r="J151" s="134" t="s">
        <v>480</v>
      </c>
      <c r="K151" s="134" t="s">
        <v>481</v>
      </c>
      <c r="L151" s="133">
        <v>40117</v>
      </c>
      <c r="M151" s="134" t="s">
        <v>482</v>
      </c>
      <c r="N151" s="134" t="str">
        <f t="shared" si="20"/>
        <v>&lt;Item Id="40117" Type="4" Name="nim0333" getImage="Home_box_nim_desert daze01 (17)" Icon="" StoryBg="" AudioId="" Description="" PetType="3" Image="atom_icon0101" Audio="Desert/17-1帽帽花" Animation="40117" Preview="Desert/imgNim03171"/&gt;</v>
      </c>
      <c r="O151" s="136" t="s">
        <v>483</v>
      </c>
    </row>
    <row r="152" spans="1:15" hidden="1">
      <c r="A152" s="132" t="str">
        <f t="shared" si="16"/>
        <v>40118</v>
      </c>
      <c r="B152" s="133" t="str">
        <f t="shared" si="17"/>
        <v>4</v>
      </c>
      <c r="C152" s="134" t="str">
        <f t="shared" si="18"/>
        <v>nim0334</v>
      </c>
      <c r="D152" s="134" t="str">
        <f t="shared" si="19"/>
        <v>Home_box_nim_desert daze02 (17)</v>
      </c>
      <c r="E152" s="134" t="str">
        <f t="shared" si="12"/>
        <v/>
      </c>
      <c r="F152" s="134" t="str">
        <f t="shared" si="13"/>
        <v/>
      </c>
      <c r="G152" s="134" t="str">
        <f t="shared" si="14"/>
        <v/>
      </c>
      <c r="H152" s="134" t="str">
        <f t="shared" si="15"/>
        <v/>
      </c>
      <c r="I152" s="133">
        <v>3</v>
      </c>
      <c r="J152" s="134" t="s">
        <v>484</v>
      </c>
      <c r="K152" s="134" t="s">
        <v>485</v>
      </c>
      <c r="L152" s="133">
        <v>40118</v>
      </c>
      <c r="M152" s="134" t="s">
        <v>486</v>
      </c>
      <c r="N152" s="134" t="str">
        <f t="shared" si="20"/>
        <v>&lt;Item Id="40118" Type="4" Name="nim0334" getImage="Home_box_nim_desert daze02 (17)" Icon="" StoryBg="" AudioId="" Description="" PetType="3" Image="atom_icon0122" Audio="Desert/17-2帽帽花" Animation="40118" Preview="Desert/imgNim03172"/&gt;</v>
      </c>
      <c r="O152" s="136" t="s">
        <v>487</v>
      </c>
    </row>
    <row r="153" spans="1:15" hidden="1">
      <c r="A153" s="132" t="str">
        <f t="shared" si="16"/>
        <v>40119</v>
      </c>
      <c r="B153" s="133" t="str">
        <f t="shared" si="17"/>
        <v>4</v>
      </c>
      <c r="C153" s="134" t="str">
        <f t="shared" si="18"/>
        <v>nim0335</v>
      </c>
      <c r="D153" s="134" t="str">
        <f t="shared" si="19"/>
        <v>Home_box_nim_desert daze01 (18)</v>
      </c>
      <c r="E153" s="134" t="str">
        <f t="shared" si="12"/>
        <v/>
      </c>
      <c r="F153" s="134" t="str">
        <f t="shared" si="13"/>
        <v/>
      </c>
      <c r="G153" s="134" t="str">
        <f t="shared" si="14"/>
        <v/>
      </c>
      <c r="H153" s="134" t="str">
        <f t="shared" si="15"/>
        <v/>
      </c>
      <c r="I153" s="133">
        <v>3</v>
      </c>
      <c r="J153" s="134" t="s">
        <v>488</v>
      </c>
      <c r="K153" s="134" t="s">
        <v>489</v>
      </c>
      <c r="L153" s="133">
        <v>40119</v>
      </c>
      <c r="M153" s="134" t="s">
        <v>490</v>
      </c>
      <c r="N153" s="134" t="str">
        <f t="shared" si="20"/>
        <v>&lt;Item Id="40119" Type="4" Name="nim0335" getImage="Home_box_nim_desert daze01 (18)" Icon="" StoryBg="" AudioId="" Description="" PetType="3" Image="atom_icon0102" Audio="Desert/18-1层层魔法师" Animation="40119" Preview="Desert/imgNim03181"/&gt;</v>
      </c>
      <c r="O153" s="136" t="s">
        <v>491</v>
      </c>
    </row>
    <row r="154" spans="1:15" hidden="1">
      <c r="A154" s="132" t="str">
        <f t="shared" si="16"/>
        <v>40120</v>
      </c>
      <c r="B154" s="133" t="str">
        <f t="shared" si="17"/>
        <v>4</v>
      </c>
      <c r="C154" s="134" t="str">
        <f t="shared" si="18"/>
        <v>nim0336</v>
      </c>
      <c r="D154" s="134" t="str">
        <f t="shared" si="19"/>
        <v>Home_box_nim_desert daze02 (18)</v>
      </c>
      <c r="E154" s="134" t="str">
        <f t="shared" si="12"/>
        <v/>
      </c>
      <c r="F154" s="134" t="str">
        <f t="shared" si="13"/>
        <v/>
      </c>
      <c r="G154" s="134" t="str">
        <f t="shared" si="14"/>
        <v/>
      </c>
      <c r="H154" s="134" t="str">
        <f t="shared" si="15"/>
        <v/>
      </c>
      <c r="I154" s="133">
        <v>3</v>
      </c>
      <c r="J154" s="134" t="s">
        <v>492</v>
      </c>
      <c r="K154" s="134" t="s">
        <v>493</v>
      </c>
      <c r="L154" s="133">
        <v>40120</v>
      </c>
      <c r="M154" s="134" t="s">
        <v>494</v>
      </c>
      <c r="N154" s="134" t="str">
        <f t="shared" si="20"/>
        <v>&lt;Item Id="40120" Type="4" Name="nim0336" getImage="Home_box_nim_desert daze02 (18)" Icon="" StoryBg="" AudioId="" Description="" PetType="3" Image="atom_icon0123" Audio="Desert/18-2层层魔法师" Animation="40120" Preview="Desert/imgNim03182"/&gt;</v>
      </c>
      <c r="O154" s="136" t="s">
        <v>495</v>
      </c>
    </row>
    <row r="155" spans="1:15" hidden="1">
      <c r="A155" s="132" t="str">
        <f t="shared" si="16"/>
        <v>40121</v>
      </c>
      <c r="B155" s="133" t="str">
        <f t="shared" si="17"/>
        <v>4</v>
      </c>
      <c r="C155" s="134" t="str">
        <f t="shared" si="18"/>
        <v>nim0337</v>
      </c>
      <c r="D155" s="134" t="str">
        <f t="shared" si="19"/>
        <v>Home_box_nim_desert daze01 (19)</v>
      </c>
      <c r="E155" s="134" t="str">
        <f t="shared" si="12"/>
        <v/>
      </c>
      <c r="F155" s="134" t="str">
        <f t="shared" si="13"/>
        <v/>
      </c>
      <c r="G155" s="134" t="str">
        <f t="shared" si="14"/>
        <v/>
      </c>
      <c r="H155" s="134" t="str">
        <f t="shared" si="15"/>
        <v/>
      </c>
      <c r="I155" s="133">
        <v>3</v>
      </c>
      <c r="J155" s="134" t="s">
        <v>496</v>
      </c>
      <c r="K155" s="134" t="s">
        <v>497</v>
      </c>
      <c r="L155" s="133">
        <v>40121</v>
      </c>
      <c r="M155" s="134" t="s">
        <v>498</v>
      </c>
      <c r="N155" s="134" t="str">
        <f t="shared" si="20"/>
        <v>&lt;Item Id="40121" Type="4" Name="nim0337" getImage="Home_box_nim_desert daze01 (19)" Icon="" StoryBg="" AudioId="" Description="" PetType="3" Image="atom_icon0103" Audio="Desert/19-1魔毯飘飘" Animation="40121" Preview="Desert/imgNim03191"/&gt;</v>
      </c>
      <c r="O155" s="136" t="s">
        <v>499</v>
      </c>
    </row>
    <row r="156" spans="1:15" hidden="1">
      <c r="A156" s="132" t="str">
        <f t="shared" si="16"/>
        <v>40122</v>
      </c>
      <c r="B156" s="133" t="str">
        <f t="shared" si="17"/>
        <v>4</v>
      </c>
      <c r="C156" s="134" t="str">
        <f t="shared" si="18"/>
        <v>nim0338</v>
      </c>
      <c r="D156" s="134" t="str">
        <f t="shared" si="19"/>
        <v>Home_box_nim_desert daze02 (19)</v>
      </c>
      <c r="E156" s="134" t="str">
        <f t="shared" si="12"/>
        <v/>
      </c>
      <c r="F156" s="134" t="str">
        <f t="shared" si="13"/>
        <v/>
      </c>
      <c r="G156" s="134" t="str">
        <f t="shared" si="14"/>
        <v/>
      </c>
      <c r="H156" s="134" t="str">
        <f t="shared" si="15"/>
        <v/>
      </c>
      <c r="I156" s="133">
        <v>3</v>
      </c>
      <c r="J156" s="134" t="s">
        <v>500</v>
      </c>
      <c r="K156" s="134" t="s">
        <v>501</v>
      </c>
      <c r="L156" s="133">
        <v>40122</v>
      </c>
      <c r="M156" s="134" t="s">
        <v>502</v>
      </c>
      <c r="N156" s="134" t="str">
        <f t="shared" si="20"/>
        <v>&lt;Item Id="40122" Type="4" Name="nim0338" getImage="Home_box_nim_desert daze02 (19)" Icon="" StoryBg="" AudioId="" Description="" PetType="3" Image="atom_icon0124" Audio="Desert/19-2魔毯飘飘" Animation="40122" Preview="Desert/imgNim03192"/&gt;</v>
      </c>
      <c r="O156" s="136" t="s">
        <v>503</v>
      </c>
    </row>
    <row r="157" spans="1:15" hidden="1">
      <c r="A157" s="132" t="str">
        <f t="shared" si="16"/>
        <v>40123</v>
      </c>
      <c r="B157" s="133" t="str">
        <f t="shared" si="17"/>
        <v>4</v>
      </c>
      <c r="C157" s="134" t="str">
        <f t="shared" si="18"/>
        <v>nim0339</v>
      </c>
      <c r="D157" s="134" t="str">
        <f t="shared" si="19"/>
        <v>Home_box_nim_desert daze01 (20)</v>
      </c>
      <c r="E157" s="134" t="str">
        <f t="shared" si="12"/>
        <v/>
      </c>
      <c r="F157" s="134" t="str">
        <f t="shared" si="13"/>
        <v/>
      </c>
      <c r="G157" s="134" t="str">
        <f t="shared" si="14"/>
        <v/>
      </c>
      <c r="H157" s="134" t="str">
        <f t="shared" si="15"/>
        <v/>
      </c>
      <c r="I157" s="133">
        <v>3</v>
      </c>
      <c r="J157" s="134" t="s">
        <v>504</v>
      </c>
      <c r="K157" s="134" t="s">
        <v>505</v>
      </c>
      <c r="L157" s="133">
        <v>40123</v>
      </c>
      <c r="M157" s="134" t="s">
        <v>506</v>
      </c>
      <c r="N157" s="134" t="str">
        <f t="shared" si="20"/>
        <v>&lt;Item Id="40123" Type="4" Name="nim0339" getImage="Home_box_nim_desert daze01 (20)" Icon="" StoryBg="" AudioId="" Description="" PetType="3" Image="atom_icon0104" Audio="Desert/20-1蛋糕大厨和贪吃鱼" Animation="40123" Preview="Desert/imgNim03201"/&gt;</v>
      </c>
      <c r="O157" s="136" t="s">
        <v>507</v>
      </c>
    </row>
    <row r="158" spans="1:15" hidden="1">
      <c r="A158" s="132" t="str">
        <f t="shared" si="16"/>
        <v>40124</v>
      </c>
      <c r="B158" s="133" t="str">
        <f t="shared" si="17"/>
        <v>4</v>
      </c>
      <c r="C158" s="134" t="str">
        <f t="shared" si="18"/>
        <v>nim0340</v>
      </c>
      <c r="D158" s="134" t="str">
        <f t="shared" si="19"/>
        <v>Home_box_nim_desert daze02 (20)</v>
      </c>
      <c r="E158" s="134" t="str">
        <f t="shared" si="12"/>
        <v/>
      </c>
      <c r="F158" s="134" t="str">
        <f t="shared" si="13"/>
        <v/>
      </c>
      <c r="G158" s="134" t="str">
        <f t="shared" si="14"/>
        <v/>
      </c>
      <c r="H158" s="134" t="str">
        <f t="shared" si="15"/>
        <v/>
      </c>
      <c r="I158" s="133">
        <v>3</v>
      </c>
      <c r="J158" s="134" t="s">
        <v>508</v>
      </c>
      <c r="K158" s="134" t="s">
        <v>509</v>
      </c>
      <c r="L158" s="133">
        <v>40124</v>
      </c>
      <c r="M158" s="134" t="s">
        <v>510</v>
      </c>
      <c r="N158" s="134" t="str">
        <f t="shared" si="20"/>
        <v>&lt;Item Id="40124" Type="4" Name="nim0340" getImage="Home_box_nim_desert daze02 (20)" Icon="" StoryBg="" AudioId="" Description="" PetType="3" Image="atom_icon0125" Audio="Desert/20-2蛋糕大厨和贪吃鱼" Animation="40124" Preview="Desert/imgNim03202"/&gt;</v>
      </c>
      <c r="O158" s="136" t="s">
        <v>511</v>
      </c>
    </row>
    <row r="159" spans="1:15" hidden="1">
      <c r="A159" s="132" t="str">
        <f t="shared" si="16"/>
        <v>40125</v>
      </c>
      <c r="B159" s="133" t="str">
        <f t="shared" si="17"/>
        <v>4</v>
      </c>
      <c r="C159" s="134" t="str">
        <f t="shared" si="18"/>
        <v>nim0341</v>
      </c>
      <c r="D159" s="134" t="str">
        <f t="shared" si="19"/>
        <v>Home_box_nim_desert daze01 (21)</v>
      </c>
      <c r="E159" s="134" t="str">
        <f t="shared" si="12"/>
        <v/>
      </c>
      <c r="F159" s="134" t="str">
        <f t="shared" si="13"/>
        <v/>
      </c>
      <c r="G159" s="134" t="str">
        <f t="shared" si="14"/>
        <v/>
      </c>
      <c r="H159" s="134" t="str">
        <f t="shared" si="15"/>
        <v/>
      </c>
      <c r="I159" s="133">
        <v>3</v>
      </c>
      <c r="J159" s="134" t="s">
        <v>512</v>
      </c>
      <c r="K159" s="134" t="s">
        <v>513</v>
      </c>
      <c r="L159" s="133">
        <v>40125</v>
      </c>
      <c r="M159" s="134" t="s">
        <v>514</v>
      </c>
      <c r="N159" s="134" t="str">
        <f t="shared" si="20"/>
        <v>&lt;Item Id="40125" Type="4" Name="nim0341" getImage="Home_box_nim_desert daze01 (21)" Icon="" StoryBg="" AudioId="" Description="" PetType="3" Image="atom_icon0105" Audio="Desert/21-1小太阳与小月亮" Animation="40125" Preview="Desert/imgNim03211"/&gt;</v>
      </c>
      <c r="O159" s="136" t="s">
        <v>515</v>
      </c>
    </row>
    <row r="160" spans="1:15" hidden="1">
      <c r="A160" s="132" t="str">
        <f t="shared" si="16"/>
        <v>40126</v>
      </c>
      <c r="B160" s="133" t="str">
        <f t="shared" si="17"/>
        <v>4</v>
      </c>
      <c r="C160" s="134" t="str">
        <f t="shared" si="18"/>
        <v>nim0342</v>
      </c>
      <c r="D160" s="134" t="str">
        <f t="shared" si="19"/>
        <v>Home_box_nim_desert daze02 (21)</v>
      </c>
      <c r="E160" s="134" t="str">
        <f t="shared" si="12"/>
        <v/>
      </c>
      <c r="F160" s="134" t="str">
        <f t="shared" si="13"/>
        <v/>
      </c>
      <c r="G160" s="134" t="str">
        <f t="shared" si="14"/>
        <v/>
      </c>
      <c r="H160" s="134" t="str">
        <f t="shared" si="15"/>
        <v/>
      </c>
      <c r="I160" s="133">
        <v>3</v>
      </c>
      <c r="J160" s="134" t="s">
        <v>516</v>
      </c>
      <c r="K160" s="134" t="s">
        <v>517</v>
      </c>
      <c r="L160" s="133">
        <v>40126</v>
      </c>
      <c r="M160" s="134" t="s">
        <v>518</v>
      </c>
      <c r="N160" s="134" t="str">
        <f t="shared" si="20"/>
        <v>&lt;Item Id="40126" Type="4" Name="nim0342" getImage="Home_box_nim_desert daze02 (21)" Icon="" StoryBg="" AudioId="" Description="" PetType="3" Image="atom_icon0126" Audio="Desert/21-2小太阳与小月亮" Animation="40126" Preview="Desert/imgNim03212"/&gt;</v>
      </c>
      <c r="O160" s="136" t="s">
        <v>519</v>
      </c>
    </row>
    <row r="161" spans="1:15" hidden="1">
      <c r="A161" s="137">
        <v>40147</v>
      </c>
      <c r="B161" s="138">
        <v>4</v>
      </c>
      <c r="C161" s="139" t="s">
        <v>520</v>
      </c>
      <c r="D161" s="139" t="s">
        <v>521</v>
      </c>
      <c r="E161" s="139"/>
      <c r="F161" s="139"/>
      <c r="G161" s="139"/>
      <c r="H161" s="139"/>
      <c r="I161" s="138">
        <v>4</v>
      </c>
      <c r="J161" s="139" t="s">
        <v>522</v>
      </c>
      <c r="K161" s="139" t="s">
        <v>523</v>
      </c>
      <c r="L161" s="138"/>
      <c r="M161" s="139" t="s">
        <v>524</v>
      </c>
      <c r="N161" s="139" t="str">
        <f t="shared" si="20"/>
        <v>&lt;Item Id="40147" Type="4" Name="nim0401" getImage="Home_box_nim_volcano01 (1)" Icon="" StoryBg="" AudioId="" Description="" PetType="4" Image="atom_icon0147" Audio="Rock/1-1" Animation="" Preview="Rock/imgNim04011"/&gt;</v>
      </c>
      <c r="O161" s="147"/>
    </row>
    <row r="162" spans="1:15" hidden="1">
      <c r="A162" s="137">
        <v>40148</v>
      </c>
      <c r="B162" s="138">
        <v>4</v>
      </c>
      <c r="C162" s="139" t="s">
        <v>525</v>
      </c>
      <c r="D162" s="139" t="s">
        <v>526</v>
      </c>
      <c r="E162" s="139"/>
      <c r="F162" s="139"/>
      <c r="G162" s="139"/>
      <c r="H162" s="139"/>
      <c r="I162" s="138">
        <v>4</v>
      </c>
      <c r="J162" s="139" t="s">
        <v>527</v>
      </c>
      <c r="K162" s="139" t="s">
        <v>528</v>
      </c>
      <c r="L162" s="138"/>
      <c r="M162" s="139" t="s">
        <v>529</v>
      </c>
      <c r="N162" s="139" t="str">
        <f t="shared" si="20"/>
        <v>&lt;Item Id="40148" Type="4" Name="nim0402" getImage="Home_box_nim_volcano02 (1)" Icon="" StoryBg="" AudioId="" Description="" PetType="4" Image="atom_icon0157" Audio="Rock/1-2" Animation="" Preview="Rock/imgNim04012"/&gt;</v>
      </c>
      <c r="O162" s="147"/>
    </row>
    <row r="163" spans="1:15" hidden="1">
      <c r="A163" s="137">
        <v>40149</v>
      </c>
      <c r="B163" s="138">
        <v>4</v>
      </c>
      <c r="C163" s="139" t="s">
        <v>530</v>
      </c>
      <c r="D163" s="139" t="s">
        <v>531</v>
      </c>
      <c r="E163" s="139"/>
      <c r="F163" s="139"/>
      <c r="G163" s="139"/>
      <c r="H163" s="139"/>
      <c r="I163" s="138">
        <v>4</v>
      </c>
      <c r="J163" s="139" t="s">
        <v>532</v>
      </c>
      <c r="K163" s="139" t="s">
        <v>533</v>
      </c>
      <c r="L163" s="138"/>
      <c r="M163" s="139" t="s">
        <v>534</v>
      </c>
      <c r="N163" s="139" t="str">
        <f t="shared" si="20"/>
        <v>&lt;Item Id="40149" Type="4" Name="nim0403" getImage="Home_box_nim_volcano01 (2)" Icon="" StoryBg="" AudioId="" Description="" PetType="4" Image="atom_icon0148" Audio="Rock/2-1" Animation="" Preview="Rock/imgNim04021"/&gt;</v>
      </c>
      <c r="O163" s="147"/>
    </row>
    <row r="164" spans="1:15" hidden="1">
      <c r="A164" s="137">
        <v>40150</v>
      </c>
      <c r="B164" s="138">
        <v>4</v>
      </c>
      <c r="C164" s="139" t="s">
        <v>535</v>
      </c>
      <c r="D164" s="139" t="s">
        <v>536</v>
      </c>
      <c r="E164" s="139"/>
      <c r="F164" s="139"/>
      <c r="G164" s="139"/>
      <c r="H164" s="139"/>
      <c r="I164" s="138">
        <v>4</v>
      </c>
      <c r="J164" s="139" t="s">
        <v>537</v>
      </c>
      <c r="K164" s="139" t="s">
        <v>538</v>
      </c>
      <c r="L164" s="138"/>
      <c r="M164" s="139" t="s">
        <v>539</v>
      </c>
      <c r="N164" s="139" t="str">
        <f t="shared" ref="N164:N180" si="21">"&lt;Item Id="""&amp;A164&amp;""" Type="""&amp;B164&amp;""" Name="""&amp;C164&amp;""" getImage="""&amp;D164&amp;""" Icon="""&amp;E164&amp;""" StoryBg="""&amp;F164&amp;""" AudioId="""&amp;G164&amp;""" Description="""&amp;H164&amp;""" PetType="""&amp;I164&amp;""" Image="""&amp;J164&amp;""" Audio="""&amp;K164&amp;""" Animation="""&amp;L164&amp;""" Preview="""&amp;M164&amp;"""/&gt;"</f>
        <v>&lt;Item Id="40150" Type="4" Name="nim0404" getImage="Home_box_nim_volcano02 (2)" Icon="" StoryBg="" AudioId="" Description="" PetType="4" Image="atom_icon0158" Audio="Rock/2-2" Animation="" Preview="Rock/imgNim04022"/&gt;</v>
      </c>
      <c r="O164" s="147"/>
    </row>
    <row r="165" spans="1:15" hidden="1">
      <c r="A165" s="137">
        <v>40151</v>
      </c>
      <c r="B165" s="138">
        <v>4</v>
      </c>
      <c r="C165" s="139" t="s">
        <v>540</v>
      </c>
      <c r="D165" s="139" t="s">
        <v>541</v>
      </c>
      <c r="E165" s="139"/>
      <c r="F165" s="139"/>
      <c r="G165" s="139"/>
      <c r="H165" s="139"/>
      <c r="I165" s="138">
        <v>4</v>
      </c>
      <c r="J165" s="139" t="s">
        <v>542</v>
      </c>
      <c r="K165" s="139" t="s">
        <v>543</v>
      </c>
      <c r="L165" s="138"/>
      <c r="M165" s="139" t="s">
        <v>544</v>
      </c>
      <c r="N165" s="139" t="str">
        <f t="shared" si="21"/>
        <v>&lt;Item Id="40151" Type="4" Name="nim0405" getImage="Home_box_nim_volcano01 (3)" Icon="" StoryBg="" AudioId="" Description="" PetType="4" Image="atom_icon0149" Audio="Rock/3-1" Animation="" Preview="Rock/imgNim04031"/&gt;</v>
      </c>
      <c r="O165" s="147"/>
    </row>
    <row r="166" spans="1:15" hidden="1">
      <c r="A166" s="137">
        <v>40152</v>
      </c>
      <c r="B166" s="138">
        <v>4</v>
      </c>
      <c r="C166" s="139" t="s">
        <v>545</v>
      </c>
      <c r="D166" s="139" t="s">
        <v>546</v>
      </c>
      <c r="E166" s="139"/>
      <c r="F166" s="139"/>
      <c r="G166" s="139"/>
      <c r="H166" s="139"/>
      <c r="I166" s="138">
        <v>4</v>
      </c>
      <c r="J166" s="139" t="s">
        <v>547</v>
      </c>
      <c r="K166" s="139" t="s">
        <v>548</v>
      </c>
      <c r="L166" s="138"/>
      <c r="M166" s="139" t="s">
        <v>549</v>
      </c>
      <c r="N166" s="139" t="str">
        <f t="shared" si="21"/>
        <v>&lt;Item Id="40152" Type="4" Name="nim0406" getImage="Home_box_nim_volcano02 (3)" Icon="" StoryBg="" AudioId="" Description="" PetType="4" Image="atom_icon0159" Audio="Rock/3-2" Animation="" Preview="Rock/imgNim04032"/&gt;</v>
      </c>
      <c r="O166" s="147"/>
    </row>
    <row r="167" spans="1:15" hidden="1">
      <c r="A167" s="137">
        <v>40153</v>
      </c>
      <c r="B167" s="138">
        <v>4</v>
      </c>
      <c r="C167" s="139" t="s">
        <v>550</v>
      </c>
      <c r="D167" s="139" t="s">
        <v>551</v>
      </c>
      <c r="E167" s="139"/>
      <c r="F167" s="139"/>
      <c r="G167" s="139"/>
      <c r="H167" s="139"/>
      <c r="I167" s="138">
        <v>4</v>
      </c>
      <c r="J167" s="139" t="s">
        <v>552</v>
      </c>
      <c r="K167" s="139" t="s">
        <v>553</v>
      </c>
      <c r="L167" s="138"/>
      <c r="M167" s="139" t="s">
        <v>554</v>
      </c>
      <c r="N167" s="139" t="str">
        <f t="shared" si="21"/>
        <v>&lt;Item Id="40153" Type="4" Name="nim0407" getImage="Home_box_nim_volcano01 (4)" Icon="" StoryBg="" AudioId="" Description="" PetType="4" Image="atom_icon0150" Audio="Rock/4-1" Animation="" Preview="Rock/imgNim04041"/&gt;</v>
      </c>
      <c r="O167" s="147"/>
    </row>
    <row r="168" spans="1:15" hidden="1">
      <c r="A168" s="137">
        <v>40154</v>
      </c>
      <c r="B168" s="138">
        <v>4</v>
      </c>
      <c r="C168" s="139" t="s">
        <v>555</v>
      </c>
      <c r="D168" s="139" t="s">
        <v>556</v>
      </c>
      <c r="E168" s="139"/>
      <c r="F168" s="139"/>
      <c r="G168" s="139"/>
      <c r="H168" s="139"/>
      <c r="I168" s="138">
        <v>4</v>
      </c>
      <c r="J168" s="139" t="s">
        <v>557</v>
      </c>
      <c r="K168" s="139" t="s">
        <v>558</v>
      </c>
      <c r="L168" s="138"/>
      <c r="M168" s="139" t="s">
        <v>559</v>
      </c>
      <c r="N168" s="139" t="str">
        <f t="shared" si="21"/>
        <v>&lt;Item Id="40154" Type="4" Name="nim0408" getImage="Home_box_nim_volcano02 (4)" Icon="" StoryBg="" AudioId="" Description="" PetType="4" Image="atom_icon0160" Audio="Rock/4-2" Animation="" Preview="Rock/imgNim04042"/&gt;</v>
      </c>
      <c r="O168" s="147"/>
    </row>
    <row r="169" spans="1:15" hidden="1">
      <c r="A169" s="137">
        <v>40155</v>
      </c>
      <c r="B169" s="138">
        <v>4</v>
      </c>
      <c r="C169" s="139" t="s">
        <v>560</v>
      </c>
      <c r="D169" s="139" t="s">
        <v>561</v>
      </c>
      <c r="E169" s="139"/>
      <c r="F169" s="139"/>
      <c r="G169" s="139"/>
      <c r="H169" s="139"/>
      <c r="I169" s="138">
        <v>4</v>
      </c>
      <c r="J169" s="139" t="s">
        <v>562</v>
      </c>
      <c r="K169" s="139" t="s">
        <v>563</v>
      </c>
      <c r="L169" s="138"/>
      <c r="M169" s="139" t="s">
        <v>564</v>
      </c>
      <c r="N169" s="139" t="str">
        <f t="shared" si="21"/>
        <v>&lt;Item Id="40155" Type="4" Name="nim0409" getImage="Home_box_nim_volcano01 (5)" Icon="" StoryBg="" AudioId="" Description="" PetType="4" Image="atom_icon0151" Audio="Rock/5-1" Animation="" Preview="Rock/imgNim04051"/&gt;</v>
      </c>
      <c r="O169" s="147"/>
    </row>
    <row r="170" spans="1:15" hidden="1">
      <c r="A170" s="137">
        <v>40156</v>
      </c>
      <c r="B170" s="138">
        <v>4</v>
      </c>
      <c r="C170" s="139" t="s">
        <v>565</v>
      </c>
      <c r="D170" s="139" t="s">
        <v>566</v>
      </c>
      <c r="E170" s="139"/>
      <c r="F170" s="139"/>
      <c r="G170" s="139"/>
      <c r="H170" s="139"/>
      <c r="I170" s="138">
        <v>4</v>
      </c>
      <c r="J170" s="139" t="s">
        <v>567</v>
      </c>
      <c r="K170" s="139" t="s">
        <v>568</v>
      </c>
      <c r="L170" s="138"/>
      <c r="M170" s="139" t="s">
        <v>569</v>
      </c>
      <c r="N170" s="139" t="str">
        <f t="shared" si="21"/>
        <v>&lt;Item Id="40156" Type="4" Name="nim0410" getImage="Home_box_nim_volcano02 (5)" Icon="" StoryBg="" AudioId="" Description="" PetType="4" Image="atom_icon0161" Audio="Rock/5-2" Animation="" Preview="Rock/imgNim04052"/&gt;</v>
      </c>
      <c r="O170" s="147"/>
    </row>
    <row r="171" spans="1:15" hidden="1">
      <c r="A171" s="137">
        <v>40157</v>
      </c>
      <c r="B171" s="138">
        <v>4</v>
      </c>
      <c r="C171" s="139" t="s">
        <v>570</v>
      </c>
      <c r="D171" s="139" t="s">
        <v>571</v>
      </c>
      <c r="E171" s="139"/>
      <c r="F171" s="139"/>
      <c r="G171" s="139"/>
      <c r="H171" s="139"/>
      <c r="I171" s="138">
        <v>4</v>
      </c>
      <c r="J171" s="139" t="s">
        <v>572</v>
      </c>
      <c r="K171" s="139" t="s">
        <v>573</v>
      </c>
      <c r="L171" s="138"/>
      <c r="M171" s="139" t="s">
        <v>574</v>
      </c>
      <c r="N171" s="139" t="str">
        <f t="shared" si="21"/>
        <v>&lt;Item Id="40157" Type="4" Name="nim0411" getImage="Home_box_nim_volcano01 (6)" Icon="" StoryBg="" AudioId="" Description="" PetType="4" Image="atom_icon0152" Audio="Rock/6-1" Animation="" Preview="Rock/imgNim04061"/&gt;</v>
      </c>
      <c r="O171" s="147"/>
    </row>
    <row r="172" spans="1:15" hidden="1">
      <c r="A172" s="137">
        <v>40158</v>
      </c>
      <c r="B172" s="138">
        <v>4</v>
      </c>
      <c r="C172" s="139" t="s">
        <v>575</v>
      </c>
      <c r="D172" s="139" t="s">
        <v>576</v>
      </c>
      <c r="E172" s="139"/>
      <c r="F172" s="139"/>
      <c r="G172" s="139"/>
      <c r="H172" s="139"/>
      <c r="I172" s="138">
        <v>4</v>
      </c>
      <c r="J172" s="139" t="s">
        <v>577</v>
      </c>
      <c r="K172" s="139" t="s">
        <v>578</v>
      </c>
      <c r="L172" s="138"/>
      <c r="M172" s="139" t="s">
        <v>579</v>
      </c>
      <c r="N172" s="139" t="str">
        <f t="shared" si="21"/>
        <v>&lt;Item Id="40158" Type="4" Name="nim0412" getImage="Home_box_nim_volcano02 (6)" Icon="" StoryBg="" AudioId="" Description="" PetType="4" Image="atom_icon0162" Audio="Rock/6-2" Animation="" Preview="Rock/imgNim04062"/&gt;</v>
      </c>
      <c r="O172" s="147"/>
    </row>
    <row r="173" spans="1:15" hidden="1">
      <c r="A173" s="137">
        <v>40159</v>
      </c>
      <c r="B173" s="138">
        <v>4</v>
      </c>
      <c r="C173" s="139" t="s">
        <v>580</v>
      </c>
      <c r="D173" s="139" t="s">
        <v>581</v>
      </c>
      <c r="E173" s="139"/>
      <c r="F173" s="139"/>
      <c r="G173" s="139"/>
      <c r="H173" s="139"/>
      <c r="I173" s="138">
        <v>4</v>
      </c>
      <c r="J173" s="139" t="s">
        <v>582</v>
      </c>
      <c r="K173" s="139" t="s">
        <v>583</v>
      </c>
      <c r="L173" s="138"/>
      <c r="M173" s="139" t="s">
        <v>584</v>
      </c>
      <c r="N173" s="139" t="str">
        <f t="shared" si="21"/>
        <v>&lt;Item Id="40159" Type="4" Name="nim0413" getImage="Home_box_nim_volcano01 (7)" Icon="" StoryBg="" AudioId="" Description="" PetType="4" Image="atom_icon0153" Audio="Rock/7-1" Animation="" Preview="Rock/imgNim04071"/&gt;</v>
      </c>
      <c r="O173" s="147"/>
    </row>
    <row r="174" spans="1:15" hidden="1">
      <c r="A174" s="137">
        <v>40160</v>
      </c>
      <c r="B174" s="138">
        <v>4</v>
      </c>
      <c r="C174" s="139" t="s">
        <v>585</v>
      </c>
      <c r="D174" s="139" t="s">
        <v>586</v>
      </c>
      <c r="E174" s="139"/>
      <c r="F174" s="139"/>
      <c r="G174" s="139"/>
      <c r="H174" s="139"/>
      <c r="I174" s="138">
        <v>4</v>
      </c>
      <c r="J174" s="139" t="s">
        <v>587</v>
      </c>
      <c r="K174" s="139" t="s">
        <v>588</v>
      </c>
      <c r="L174" s="138"/>
      <c r="M174" s="139" t="s">
        <v>589</v>
      </c>
      <c r="N174" s="139" t="str">
        <f t="shared" si="21"/>
        <v>&lt;Item Id="40160" Type="4" Name="nim0414" getImage="Home_box_nim_volcano02 (7)" Icon="" StoryBg="" AudioId="" Description="" PetType="4" Image="atom_icon0163" Audio="Rock/7-2" Animation="" Preview="Rock/imgNim04072"/&gt;</v>
      </c>
      <c r="O174" s="147"/>
    </row>
    <row r="175" spans="1:15" hidden="1">
      <c r="A175" s="137">
        <v>40161</v>
      </c>
      <c r="B175" s="138">
        <v>4</v>
      </c>
      <c r="C175" s="139" t="s">
        <v>590</v>
      </c>
      <c r="D175" s="139" t="s">
        <v>591</v>
      </c>
      <c r="E175" s="139"/>
      <c r="F175" s="139"/>
      <c r="G175" s="139"/>
      <c r="H175" s="139"/>
      <c r="I175" s="138">
        <v>4</v>
      </c>
      <c r="J175" s="139" t="s">
        <v>592</v>
      </c>
      <c r="K175" s="139" t="s">
        <v>593</v>
      </c>
      <c r="L175" s="138"/>
      <c r="M175" s="139" t="s">
        <v>594</v>
      </c>
      <c r="N175" s="139" t="str">
        <f t="shared" si="21"/>
        <v>&lt;Item Id="40161" Type="4" Name="nim0415" getImage="Home_box_nim_volcano01 (8)" Icon="" StoryBg="" AudioId="" Description="" PetType="4" Image="atom_icon0154" Audio="Rock/8-1" Animation="" Preview="Rock/imgNim04081"/&gt;</v>
      </c>
      <c r="O175" s="147"/>
    </row>
    <row r="176" spans="1:15" hidden="1">
      <c r="A176" s="137">
        <v>40162</v>
      </c>
      <c r="B176" s="138">
        <v>4</v>
      </c>
      <c r="C176" s="139" t="s">
        <v>595</v>
      </c>
      <c r="D176" s="139" t="s">
        <v>596</v>
      </c>
      <c r="E176" s="139"/>
      <c r="F176" s="139"/>
      <c r="G176" s="139"/>
      <c r="H176" s="139"/>
      <c r="I176" s="138">
        <v>4</v>
      </c>
      <c r="J176" s="139" t="s">
        <v>597</v>
      </c>
      <c r="K176" s="139" t="s">
        <v>598</v>
      </c>
      <c r="L176" s="138"/>
      <c r="M176" s="139" t="s">
        <v>599</v>
      </c>
      <c r="N176" s="139" t="str">
        <f t="shared" si="21"/>
        <v>&lt;Item Id="40162" Type="4" Name="nim0416" getImage="Home_box_nim_volcano02 (8)" Icon="" StoryBg="" AudioId="" Description="" PetType="4" Image="atom_icon0164" Audio="Rock/8-2" Animation="" Preview="Rock/imgNim04082"/&gt;</v>
      </c>
      <c r="O176" s="147"/>
    </row>
    <row r="177" spans="1:15" hidden="1">
      <c r="A177" s="137">
        <v>40163</v>
      </c>
      <c r="B177" s="138">
        <v>4</v>
      </c>
      <c r="C177" s="139" t="s">
        <v>600</v>
      </c>
      <c r="D177" s="139" t="s">
        <v>601</v>
      </c>
      <c r="E177" s="139"/>
      <c r="F177" s="139"/>
      <c r="G177" s="139"/>
      <c r="H177" s="139"/>
      <c r="I177" s="138">
        <v>4</v>
      </c>
      <c r="J177" s="139" t="s">
        <v>602</v>
      </c>
      <c r="K177" s="139" t="s">
        <v>603</v>
      </c>
      <c r="L177" s="138"/>
      <c r="M177" s="139" t="s">
        <v>604</v>
      </c>
      <c r="N177" s="139" t="str">
        <f t="shared" si="21"/>
        <v>&lt;Item Id="40163" Type="4" Name="nim0417" getImage="Home_box_nim_volcano01 (9)" Icon="" StoryBg="" AudioId="" Description="" PetType="4" Image="atom_icon0155" Audio="Rock/9-1" Animation="" Preview="Rock/imgNim04091"/&gt;</v>
      </c>
      <c r="O177" s="147"/>
    </row>
    <row r="178" spans="1:15" hidden="1">
      <c r="A178" s="137">
        <v>40164</v>
      </c>
      <c r="B178" s="138">
        <v>4</v>
      </c>
      <c r="C178" s="139" t="s">
        <v>605</v>
      </c>
      <c r="D178" s="139" t="s">
        <v>606</v>
      </c>
      <c r="E178" s="139"/>
      <c r="F178" s="139"/>
      <c r="G178" s="139"/>
      <c r="H178" s="139"/>
      <c r="I178" s="138">
        <v>4</v>
      </c>
      <c r="J178" s="139" t="s">
        <v>607</v>
      </c>
      <c r="K178" s="139" t="s">
        <v>608</v>
      </c>
      <c r="L178" s="138"/>
      <c r="M178" s="139" t="s">
        <v>609</v>
      </c>
      <c r="N178" s="139" t="str">
        <f t="shared" si="21"/>
        <v>&lt;Item Id="40164" Type="4" Name="nim0418" getImage="Home_box_nim_volcano02 (9)" Icon="" StoryBg="" AudioId="" Description="" PetType="4" Image="atom_icon0165" Audio="Rock/9-2" Animation="" Preview="Rock/imgNim04092"/&gt;</v>
      </c>
      <c r="O178" s="147"/>
    </row>
    <row r="179" spans="1:15" hidden="1">
      <c r="A179" s="137">
        <v>40165</v>
      </c>
      <c r="B179" s="138">
        <v>4</v>
      </c>
      <c r="C179" s="139" t="s">
        <v>610</v>
      </c>
      <c r="D179" s="139" t="s">
        <v>611</v>
      </c>
      <c r="E179" s="139"/>
      <c r="F179" s="139"/>
      <c r="G179" s="139"/>
      <c r="H179" s="139"/>
      <c r="I179" s="138">
        <v>4</v>
      </c>
      <c r="J179" s="139" t="s">
        <v>612</v>
      </c>
      <c r="K179" s="139" t="s">
        <v>613</v>
      </c>
      <c r="L179" s="138"/>
      <c r="M179" s="139" t="s">
        <v>614</v>
      </c>
      <c r="N179" s="139" t="str">
        <f t="shared" si="21"/>
        <v>&lt;Item Id="40165" Type="4" Name="nim0419" getImage="Home_box_nim_volcano01 (10)" Icon="" StoryBg="" AudioId="" Description="" PetType="4" Image="atom_icon0156" Audio="Rock/10-1" Animation="" Preview="Rock/imgNim04101"/&gt;</v>
      </c>
      <c r="O179" s="147"/>
    </row>
    <row r="180" spans="1:15" hidden="1">
      <c r="A180" s="137">
        <v>40166</v>
      </c>
      <c r="B180" s="138">
        <v>4</v>
      </c>
      <c r="C180" s="139" t="s">
        <v>615</v>
      </c>
      <c r="D180" s="139" t="s">
        <v>616</v>
      </c>
      <c r="E180" s="139"/>
      <c r="F180" s="139"/>
      <c r="G180" s="139"/>
      <c r="H180" s="139"/>
      <c r="I180" s="138">
        <v>4</v>
      </c>
      <c r="J180" s="139" t="s">
        <v>617</v>
      </c>
      <c r="K180" s="139" t="s">
        <v>618</v>
      </c>
      <c r="L180" s="138"/>
      <c r="M180" s="139" t="s">
        <v>619</v>
      </c>
      <c r="N180" s="139" t="str">
        <f t="shared" si="21"/>
        <v>&lt;Item Id="40166" Type="4" Name="nim0420" getImage="Home_box_nim_volcano02 (10)" Icon="" StoryBg="" AudioId="" Description="" PetType="4" Image="atom_icon0166" Audio="Rock/10-2" Animation="" Preview="Rock/imgNim04102"/&gt;</v>
      </c>
      <c r="O180" s="147"/>
    </row>
    <row r="181" spans="1:15" ht="15.75" hidden="1">
      <c r="A181" s="162" t="s">
        <v>15</v>
      </c>
      <c r="B181" s="162"/>
      <c r="C181" s="162"/>
      <c r="D181" s="162"/>
      <c r="E181" s="162"/>
      <c r="F181" s="162"/>
      <c r="G181" s="162"/>
      <c r="H181" s="162"/>
      <c r="I181" s="162"/>
      <c r="J181" s="162"/>
      <c r="K181" s="162"/>
      <c r="L181" s="162"/>
      <c r="M181" s="162"/>
      <c r="N181" s="162"/>
      <c r="O181" s="162"/>
    </row>
    <row r="182" spans="1:15">
      <c r="A182" s="140">
        <f>ItemFood!B12</f>
        <v>69004</v>
      </c>
      <c r="B182" s="141">
        <f>ItemFood!C12</f>
        <v>6</v>
      </c>
      <c r="C182" s="142" t="str">
        <f>ItemFood!D12</f>
        <v>flagjuice</v>
      </c>
      <c r="D182" s="142" t="str">
        <f>ItemFood!S12</f>
        <v>food_flagjuice</v>
      </c>
      <c r="E182" s="142"/>
      <c r="F182" s="142"/>
      <c r="G182" s="142"/>
      <c r="H182" s="142"/>
      <c r="I182" s="141"/>
      <c r="J182" s="142"/>
      <c r="K182" s="142"/>
      <c r="L182" s="141"/>
      <c r="M182" s="142"/>
      <c r="N182" s="142" t="str">
        <f t="shared" ref="N182:N202" si="22">"&lt;Item Id="""&amp;A182&amp;""" Type="""&amp;B182&amp;""" Name="""&amp;C182&amp;""" getImage="""&amp;D182&amp;""" Icon="""&amp;E182&amp;""" StoryBg="""&amp;F182&amp;""" AudioId="""&amp;G182&amp;""" Description="""&amp;H182&amp;""" PetType="""&amp;I182&amp;""" Image="""&amp;J182&amp;""" Audio="""&amp;K182&amp;""" Animation="""&amp;L182&amp;""" Preview="""&amp;M182&amp;"""/&gt;"</f>
        <v>&lt;Item Id="69004" Type="6" Name="flagjuice" getImage="food_flagjuice" Icon="" StoryBg="" AudioId="" Description="" PetType="" Image="" Audio="" Animation="" Preview=""/&gt;</v>
      </c>
      <c r="O182" s="148"/>
    </row>
    <row r="183" spans="1:15">
      <c r="A183" s="140">
        <f>ItemFood!B13</f>
        <v>69005</v>
      </c>
      <c r="B183" s="141">
        <f>ItemFood!C13</f>
        <v>6</v>
      </c>
      <c r="C183" s="142" t="str">
        <f>ItemFood!D13</f>
        <v>bombmuffin</v>
      </c>
      <c r="D183" s="142" t="str">
        <f>ItemFood!S13</f>
        <v>food_bombmuffin</v>
      </c>
      <c r="E183" s="142"/>
      <c r="F183" s="142"/>
      <c r="G183" s="142"/>
      <c r="H183" s="142"/>
      <c r="I183" s="141"/>
      <c r="J183" s="142"/>
      <c r="K183" s="142"/>
      <c r="L183" s="141"/>
      <c r="M183" s="142"/>
      <c r="N183" s="142" t="str">
        <f t="shared" si="22"/>
        <v>&lt;Item Id="69005" Type="6" Name="bombmuffin" getImage="food_bombmuffin" Icon="" StoryBg="" AudioId="" Description="" PetType="" Image="" Audio="" Animation="" Preview=""/&gt;</v>
      </c>
      <c r="O183" s="148"/>
    </row>
    <row r="184" spans="1:15">
      <c r="A184" s="140">
        <f>ItemFood!B14</f>
        <v>69006</v>
      </c>
      <c r="B184" s="141">
        <f>ItemFood!C14</f>
        <v>6</v>
      </c>
      <c r="C184" s="142" t="str">
        <f>ItemFood!D14</f>
        <v>nestcake</v>
      </c>
      <c r="D184" s="142" t="str">
        <f>ItemFood!S14</f>
        <v>food_nestcake</v>
      </c>
      <c r="E184" s="142"/>
      <c r="F184" s="142"/>
      <c r="G184" s="142"/>
      <c r="H184" s="142"/>
      <c r="I184" s="141"/>
      <c r="J184" s="142"/>
      <c r="K184" s="142"/>
      <c r="L184" s="141"/>
      <c r="M184" s="142"/>
      <c r="N184" s="142" t="str">
        <f t="shared" si="22"/>
        <v>&lt;Item Id="69006" Type="6" Name="nestcake" getImage="food_nestcake" Icon="" StoryBg="" AudioId="" Description="" PetType="" Image="" Audio="" Animation="" Preview=""/&gt;</v>
      </c>
      <c r="O184" s="148"/>
    </row>
    <row r="185" spans="1:15">
      <c r="A185" s="140">
        <f>ItemFood!B15</f>
        <v>69007</v>
      </c>
      <c r="B185" s="141">
        <f>ItemFood!C15</f>
        <v>6</v>
      </c>
      <c r="C185" s="142" t="str">
        <f>ItemFood!D15</f>
        <v>rocketcookie</v>
      </c>
      <c r="D185" s="142" t="str">
        <f>ItemFood!S15</f>
        <v>food_rocketcookie</v>
      </c>
      <c r="E185" s="142"/>
      <c r="F185" s="142"/>
      <c r="G185" s="142"/>
      <c r="H185" s="142"/>
      <c r="I185" s="141"/>
      <c r="J185" s="142"/>
      <c r="K185" s="142"/>
      <c r="L185" s="141"/>
      <c r="M185" s="142"/>
      <c r="N185" s="142" t="str">
        <f t="shared" si="22"/>
        <v>&lt;Item Id="69007" Type="6" Name="rocketcookie" getImage="food_rocketcookie" Icon="" StoryBg="" AudioId="" Description="" PetType="" Image="" Audio="" Animation="" Preview=""/&gt;</v>
      </c>
      <c r="O185" s="148"/>
    </row>
    <row r="186" spans="1:15">
      <c r="A186" s="143">
        <f>ItemFood!B16</f>
        <v>69008</v>
      </c>
      <c r="B186" s="143">
        <f>ItemFood!C16</f>
        <v>6</v>
      </c>
      <c r="C186" s="143" t="str">
        <f>ItemFood!D16</f>
        <v>spider cake</v>
      </c>
      <c r="D186" s="143" t="str">
        <f>ItemFood!S16</f>
        <v>food_spider_cake</v>
      </c>
      <c r="E186" s="144"/>
      <c r="F186" s="144"/>
      <c r="G186" s="144"/>
      <c r="H186" s="144"/>
      <c r="I186" s="149"/>
      <c r="J186" s="144"/>
      <c r="K186" s="144"/>
      <c r="L186" s="149"/>
      <c r="M186" s="144"/>
      <c r="N186" s="144" t="str">
        <f t="shared" si="22"/>
        <v>&lt;Item Id="69008" Type="6" Name="spider cake" getImage="food_spider_cake" Icon="" StoryBg="" AudioId="" Description="" PetType="" Image="" Audio="" Animation="" Preview=""/&gt;</v>
      </c>
      <c r="O186" s="150"/>
    </row>
    <row r="187" spans="1:15">
      <c r="A187" s="143">
        <f>ItemFood!B17</f>
        <v>69009</v>
      </c>
      <c r="B187" s="143">
        <f>ItemFood!C17</f>
        <v>6</v>
      </c>
      <c r="C187" s="143" t="str">
        <f>ItemFood!D17</f>
        <v>toffee apple</v>
      </c>
      <c r="D187" s="143" t="str">
        <f>ItemFood!S17</f>
        <v>food_toffee_apple</v>
      </c>
      <c r="E187" s="144"/>
      <c r="F187" s="144"/>
      <c r="G187" s="144"/>
      <c r="H187" s="144"/>
      <c r="I187" s="149"/>
      <c r="J187" s="144"/>
      <c r="K187" s="144"/>
      <c r="L187" s="149"/>
      <c r="M187" s="144"/>
      <c r="N187" s="144" t="str">
        <f t="shared" si="22"/>
        <v>&lt;Item Id="69009" Type="6" Name="toffee apple" getImage="food_toffee_apple" Icon="" StoryBg="" AudioId="" Description="" PetType="" Image="" Audio="" Animation="" Preview=""/&gt;</v>
      </c>
      <c r="O187" s="150"/>
    </row>
    <row r="188" spans="1:15">
      <c r="A188" s="143">
        <f>ItemFood!B18</f>
        <v>69010</v>
      </c>
      <c r="B188" s="143">
        <f>ItemFood!C18</f>
        <v>6</v>
      </c>
      <c r="C188" s="143" t="str">
        <f>ItemFood!D18</f>
        <v>mummy chocolate</v>
      </c>
      <c r="D188" s="143" t="str">
        <f>ItemFood!S18</f>
        <v>food_mummy_chocolate</v>
      </c>
      <c r="E188" s="144"/>
      <c r="F188" s="144"/>
      <c r="G188" s="144"/>
      <c r="H188" s="144"/>
      <c r="I188" s="149"/>
      <c r="J188" s="144"/>
      <c r="K188" s="144"/>
      <c r="L188" s="149"/>
      <c r="M188" s="144"/>
      <c r="N188" s="144" t="str">
        <f t="shared" si="22"/>
        <v>&lt;Item Id="69010" Type="6" Name="mummy chocolate" getImage="food_mummy_chocolate" Icon="" StoryBg="" AudioId="" Description="" PetType="" Image="" Audio="" Animation="" Preview=""/&gt;</v>
      </c>
      <c r="O188" s="150"/>
    </row>
    <row r="189" spans="1:15">
      <c r="A189" s="143">
        <f>ItemFood!B19</f>
        <v>69011</v>
      </c>
      <c r="B189" s="143">
        <f>ItemFood!C19</f>
        <v>6</v>
      </c>
      <c r="C189" s="143" t="str">
        <f>ItemFood!D19</f>
        <v>skull cookie</v>
      </c>
      <c r="D189" s="143" t="str">
        <f>ItemFood!S19</f>
        <v>food_skull_cookie</v>
      </c>
      <c r="E189" s="144"/>
      <c r="F189" s="144"/>
      <c r="G189" s="144"/>
      <c r="H189" s="144"/>
      <c r="I189" s="149"/>
      <c r="J189" s="144"/>
      <c r="K189" s="144"/>
      <c r="L189" s="149"/>
      <c r="M189" s="144"/>
      <c r="N189" s="144" t="str">
        <f t="shared" si="22"/>
        <v>&lt;Item Id="69011" Type="6" Name="skull cookie" getImage="food_skull_cookie" Icon="" StoryBg="" AudioId="" Description="" PetType="" Image="" Audio="" Animation="" Preview=""/&gt;</v>
      </c>
      <c r="O189" s="150"/>
    </row>
    <row r="190" spans="1:15">
      <c r="A190" s="145">
        <f>ItemFood!B20</f>
        <v>69012</v>
      </c>
      <c r="B190" s="145">
        <f>ItemFood!C20</f>
        <v>6</v>
      </c>
      <c r="C190" s="145" t="str">
        <f>ItemFood!D20</f>
        <v>opensandwich</v>
      </c>
      <c r="D190" s="145" t="str">
        <f>ItemFood!S20</f>
        <v>food_opensandwich</v>
      </c>
      <c r="E190" s="146"/>
      <c r="F190" s="146"/>
      <c r="G190" s="146"/>
      <c r="H190" s="146"/>
      <c r="I190" s="151"/>
      <c r="J190" s="146"/>
      <c r="K190" s="146"/>
      <c r="L190" s="151"/>
      <c r="M190" s="146"/>
      <c r="N190" s="146" t="str">
        <f t="shared" si="22"/>
        <v>&lt;Item Id="69012" Type="6" Name="opensandwich" getImage="food_opensandwich" Icon="" StoryBg="" AudioId="" Description="" PetType="" Image="" Audio="" Animation="" Preview=""/&gt;</v>
      </c>
      <c r="O190" s="152"/>
    </row>
    <row r="191" spans="1:15">
      <c r="A191" s="145">
        <f>ItemFood!B21</f>
        <v>69013</v>
      </c>
      <c r="B191" s="145">
        <f>ItemFood!C21</f>
        <v>6</v>
      </c>
      <c r="C191" s="145" t="str">
        <f>ItemFood!D21</f>
        <v>fruitdanish</v>
      </c>
      <c r="D191" s="145" t="str">
        <f>ItemFood!S21</f>
        <v>food_fruitdanish</v>
      </c>
      <c r="E191" s="146"/>
      <c r="F191" s="146"/>
      <c r="G191" s="146"/>
      <c r="H191" s="146"/>
      <c r="I191" s="151"/>
      <c r="J191" s="146"/>
      <c r="K191" s="146"/>
      <c r="L191" s="151"/>
      <c r="M191" s="146"/>
      <c r="N191" s="146" t="str">
        <f t="shared" si="22"/>
        <v>&lt;Item Id="69013" Type="6" Name="fruitdanish" getImage="food_fruitdanish" Icon="" StoryBg="" AudioId="" Description="" PetType="" Image="" Audio="" Animation="" Preview=""/&gt;</v>
      </c>
      <c r="O191" s="152"/>
    </row>
    <row r="192" spans="1:15">
      <c r="A192" s="145">
        <f>ItemFood!B22</f>
        <v>69014</v>
      </c>
      <c r="B192" s="145">
        <f>ItemFood!C22</f>
        <v>6</v>
      </c>
      <c r="C192" s="145" t="str">
        <f>ItemFood!D22</f>
        <v>herring</v>
      </c>
      <c r="D192" s="145" t="str">
        <f>ItemFood!S22</f>
        <v>food_herring</v>
      </c>
      <c r="E192" s="146"/>
      <c r="F192" s="146"/>
      <c r="G192" s="146"/>
      <c r="H192" s="146"/>
      <c r="I192" s="151"/>
      <c r="J192" s="146"/>
      <c r="K192" s="146"/>
      <c r="L192" s="151"/>
      <c r="M192" s="146"/>
      <c r="N192" s="146" t="str">
        <f t="shared" si="22"/>
        <v>&lt;Item Id="69014" Type="6" Name="herring" getImage="food_herring" Icon="" StoryBg="" AudioId="" Description="" PetType="" Image="" Audio="" Animation="" Preview=""/&gt;</v>
      </c>
      <c r="O192" s="152"/>
    </row>
    <row r="193" spans="1:15">
      <c r="A193" s="145">
        <f>ItemFood!B23</f>
        <v>69015</v>
      </c>
      <c r="B193" s="145">
        <f>ItemFood!C23</f>
        <v>6</v>
      </c>
      <c r="C193" s="145" t="str">
        <f>ItemFood!D23</f>
        <v>meatball</v>
      </c>
      <c r="D193" s="145" t="str">
        <f>ItemFood!S23</f>
        <v>food_meatball</v>
      </c>
      <c r="E193" s="146"/>
      <c r="F193" s="146"/>
      <c r="G193" s="146"/>
      <c r="H193" s="146"/>
      <c r="I193" s="151"/>
      <c r="J193" s="146"/>
      <c r="K193" s="146"/>
      <c r="L193" s="151"/>
      <c r="M193" s="146"/>
      <c r="N193" s="146" t="str">
        <f t="shared" si="22"/>
        <v>&lt;Item Id="69015" Type="6" Name="meatball" getImage="food_meatball" Icon="" StoryBg="" AudioId="" Description="" PetType="" Image="" Audio="" Animation="" Preview=""/&gt;</v>
      </c>
      <c r="O193" s="152"/>
    </row>
    <row r="194" spans="1:15">
      <c r="A194" s="153">
        <f>ItemFood!B24</f>
        <v>69016</v>
      </c>
      <c r="B194" s="153">
        <f>ItemFood!C24</f>
        <v>6</v>
      </c>
      <c r="C194" s="153" t="str">
        <f>ItemFood!D24</f>
        <v>cake</v>
      </c>
      <c r="D194" s="153" t="str">
        <f>ItemFood!S24</f>
        <v>food_cake</v>
      </c>
      <c r="E194" s="154"/>
      <c r="F194" s="154"/>
      <c r="G194" s="154"/>
      <c r="H194" s="154"/>
      <c r="I194" s="157"/>
      <c r="J194" s="154"/>
      <c r="K194" s="154"/>
      <c r="L194" s="157"/>
      <c r="M194" s="154"/>
      <c r="N194" s="158" t="str">
        <f t="shared" si="22"/>
        <v>&lt;Item Id="69016" Type="6" Name="cake" getImage="food_cake" Icon="" StoryBg="" AudioId="" Description="" PetType="" Image="" Audio="" Animation="" Preview=""/&gt;</v>
      </c>
      <c r="O194" s="159"/>
    </row>
    <row r="195" spans="1:15">
      <c r="A195" s="153">
        <f>ItemFood!B25</f>
        <v>69017</v>
      </c>
      <c r="B195" s="153">
        <f>ItemFood!C25</f>
        <v>6</v>
      </c>
      <c r="C195" s="153" t="str">
        <f>ItemFood!D25</f>
        <v>candy</v>
      </c>
      <c r="D195" s="153" t="str">
        <f>ItemFood!S25</f>
        <v>food_candy</v>
      </c>
      <c r="E195" s="154"/>
      <c r="F195" s="154"/>
      <c r="G195" s="154"/>
      <c r="H195" s="154"/>
      <c r="I195" s="157"/>
      <c r="J195" s="154"/>
      <c r="K195" s="154"/>
      <c r="L195" s="157"/>
      <c r="M195" s="154"/>
      <c r="N195" s="158" t="str">
        <f t="shared" si="22"/>
        <v>&lt;Item Id="69017" Type="6" Name="candy" getImage="food_candy" Icon="" StoryBg="" AudioId="" Description="" PetType="" Image="" Audio="" Animation="" Preview=""/&gt;</v>
      </c>
      <c r="O195" s="159"/>
    </row>
    <row r="196" spans="1:15">
      <c r="A196" s="153">
        <f>ItemFood!B26</f>
        <v>69018</v>
      </c>
      <c r="B196" s="153">
        <f>ItemFood!C26</f>
        <v>6</v>
      </c>
      <c r="C196" s="153" t="str">
        <f>ItemFood!D26</f>
        <v>chicken</v>
      </c>
      <c r="D196" s="153" t="str">
        <f>ItemFood!S26</f>
        <v>food_chicken</v>
      </c>
      <c r="E196" s="154"/>
      <c r="F196" s="154"/>
      <c r="G196" s="154"/>
      <c r="H196" s="154"/>
      <c r="I196" s="157"/>
      <c r="J196" s="154"/>
      <c r="K196" s="154"/>
      <c r="L196" s="157"/>
      <c r="M196" s="154"/>
      <c r="N196" s="158" t="str">
        <f t="shared" si="22"/>
        <v>&lt;Item Id="69018" Type="6" Name="chicken" getImage="food_chicken" Icon="" StoryBg="" AudioId="" Description="" PetType="" Image="" Audio="" Animation="" Preview=""/&gt;</v>
      </c>
      <c r="O196" s="159"/>
    </row>
    <row r="197" spans="1:15">
      <c r="A197" s="153">
        <f>ItemFood!B27</f>
        <v>69019</v>
      </c>
      <c r="B197" s="153">
        <f>ItemFood!C27</f>
        <v>6</v>
      </c>
      <c r="C197" s="153" t="str">
        <f>ItemFood!D27</f>
        <v>ginger bread</v>
      </c>
      <c r="D197" s="153" t="str">
        <f>ItemFood!S27</f>
        <v>food_gingerbread</v>
      </c>
      <c r="E197" s="154"/>
      <c r="F197" s="154"/>
      <c r="G197" s="154"/>
      <c r="H197" s="154"/>
      <c r="I197" s="157"/>
      <c r="J197" s="154"/>
      <c r="K197" s="154"/>
      <c r="L197" s="157"/>
      <c r="M197" s="154"/>
      <c r="N197" s="158" t="str">
        <f t="shared" si="22"/>
        <v>&lt;Item Id="69019" Type="6" Name="ginger bread" getImage="food_gingerbread" Icon="" StoryBg="" AudioId="" Description="" PetType="" Image="" Audio="" Animation="" Preview=""/&gt;</v>
      </c>
      <c r="O197" s="159"/>
    </row>
    <row r="198" spans="1:15">
      <c r="A198" s="153">
        <f>ItemFood!B28</f>
        <v>69020</v>
      </c>
      <c r="B198" s="153">
        <f>ItemFood!C28</f>
        <v>6</v>
      </c>
      <c r="C198" s="153" t="str">
        <f>ItemFood!D28</f>
        <v>pudding</v>
      </c>
      <c r="D198" s="153" t="str">
        <f>ItemFood!S28</f>
        <v>food_pudding</v>
      </c>
      <c r="E198" s="154"/>
      <c r="F198" s="154"/>
      <c r="G198" s="154"/>
      <c r="H198" s="154"/>
      <c r="I198" s="157"/>
      <c r="J198" s="154"/>
      <c r="K198" s="154"/>
      <c r="L198" s="157"/>
      <c r="M198" s="154"/>
      <c r="N198" s="158" t="str">
        <f t="shared" si="22"/>
        <v>&lt;Item Id="69020" Type="6" Name="pudding" getImage="food_pudding" Icon="" StoryBg="" AudioId="" Description="" PetType="" Image="" Audio="" Animation="" Preview=""/&gt;</v>
      </c>
      <c r="O198" s="159"/>
    </row>
    <row r="199" spans="1:15">
      <c r="A199" s="155">
        <f>ItemFood!B29</f>
        <v>69021</v>
      </c>
      <c r="B199" s="155">
        <f>ItemFood!C29</f>
        <v>6</v>
      </c>
      <c r="C199" s="155" t="str">
        <f>ItemFood!D29</f>
        <v>food_dumplings</v>
      </c>
      <c r="D199" s="155" t="str">
        <f>ItemFood!S29</f>
        <v>food_dumplings</v>
      </c>
      <c r="E199" s="156"/>
      <c r="F199" s="156"/>
      <c r="G199" s="156"/>
      <c r="H199" s="156"/>
      <c r="I199" s="160"/>
      <c r="J199" s="156"/>
      <c r="K199" s="156"/>
      <c r="L199" s="160"/>
      <c r="M199" s="156"/>
      <c r="N199" s="161" t="str">
        <f t="shared" si="22"/>
        <v>&lt;Item Id="69021" Type="6" Name="food_dumplings" getImage="food_dumplings" Icon="" StoryBg="" AudioId="" Description="" PetType="" Image="" Audio="" Animation="" Preview=""/&gt;</v>
      </c>
    </row>
    <row r="200" spans="1:15">
      <c r="A200" s="155">
        <f>ItemFood!B30</f>
        <v>69022</v>
      </c>
      <c r="B200" s="155">
        <f>ItemFood!C30</f>
        <v>6</v>
      </c>
      <c r="C200" s="155" t="str">
        <f>ItemFood!D30</f>
        <v>food_orange</v>
      </c>
      <c r="D200" s="155" t="str">
        <f>ItemFood!S30</f>
        <v>food_orange</v>
      </c>
      <c r="E200" s="156"/>
      <c r="F200" s="156"/>
      <c r="G200" s="156"/>
      <c r="H200" s="156"/>
      <c r="I200" s="160"/>
      <c r="J200" s="156"/>
      <c r="K200" s="156"/>
      <c r="L200" s="160"/>
      <c r="M200" s="156"/>
      <c r="N200" s="161" t="str">
        <f t="shared" si="22"/>
        <v>&lt;Item Id="69022" Type="6" Name="food_orange" getImage="food_orange" Icon="" StoryBg="" AudioId="" Description="" PetType="" Image="" Audio="" Animation="" Preview=""/&gt;</v>
      </c>
    </row>
    <row r="201" spans="1:15">
      <c r="A201" s="155">
        <f>ItemFood!B31</f>
        <v>69023</v>
      </c>
      <c r="B201" s="155">
        <f>ItemFood!C31</f>
        <v>6</v>
      </c>
      <c r="C201" s="155" t="str">
        <f>ItemFood!D31</f>
        <v>food_ricecakefish</v>
      </c>
      <c r="D201" s="155" t="str">
        <f>ItemFood!S31</f>
        <v>food_ricecakefish</v>
      </c>
      <c r="E201" s="156"/>
      <c r="F201" s="156"/>
      <c r="G201" s="156"/>
      <c r="H201" s="156"/>
      <c r="I201" s="160"/>
      <c r="J201" s="156"/>
      <c r="K201" s="156"/>
      <c r="L201" s="160"/>
      <c r="M201" s="156"/>
      <c r="N201" s="161" t="str">
        <f t="shared" si="22"/>
        <v>&lt;Item Id="69023" Type="6" Name="food_ricecakefish" getImage="food_ricecakefish" Icon="" StoryBg="" AudioId="" Description="" PetType="" Image="" Audio="" Animation="" Preview=""/&gt;</v>
      </c>
    </row>
    <row r="202" spans="1:15">
      <c r="A202" s="155">
        <f>ItemFood!B32</f>
        <v>69024</v>
      </c>
      <c r="B202" s="155">
        <f>ItemFood!C32</f>
        <v>6</v>
      </c>
      <c r="C202" s="155" t="str">
        <f>ItemFood!D32</f>
        <v>food_sausage</v>
      </c>
      <c r="D202" s="155" t="str">
        <f>ItemFood!S32</f>
        <v>food_sausage</v>
      </c>
      <c r="E202" s="156"/>
      <c r="F202" s="156"/>
      <c r="G202" s="156"/>
      <c r="H202" s="156"/>
      <c r="I202" s="160"/>
      <c r="J202" s="156"/>
      <c r="K202" s="156"/>
      <c r="L202" s="160"/>
      <c r="M202" s="156"/>
      <c r="N202" s="161" t="str">
        <f t="shared" si="22"/>
        <v>&lt;Item Id="69024" Type="6" Name="food_sausage" getImage="food_sausage" Icon="" StoryBg="" AudioId="" Description="" PetType="" Image="" Audio="" Animation="" Preview=""/&gt;</v>
      </c>
    </row>
  </sheetData>
  <autoFilter ref="A1:O202"/>
  <mergeCells count="2">
    <mergeCell ref="A34:O34"/>
    <mergeCell ref="A181:O181"/>
  </mergeCells>
  <phoneticPr fontId="17" type="noConversion"/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>
  <dimension ref="A1:C20"/>
  <sheetViews>
    <sheetView workbookViewId="0">
      <selection activeCell="F1" sqref="F1"/>
    </sheetView>
  </sheetViews>
  <sheetFormatPr defaultColWidth="8.875" defaultRowHeight="13.5"/>
  <cols>
    <col min="1" max="2" width="28.625" customWidth="1"/>
    <col min="3" max="3" width="27.5" customWidth="1"/>
  </cols>
  <sheetData>
    <row r="1" spans="1:3">
      <c r="A1" t="s">
        <v>521</v>
      </c>
      <c r="C1" t="str">
        <f>IF(A1&lt;&gt;"",A1,B1)</f>
        <v>Home_box_nim_volcano01 (1)</v>
      </c>
    </row>
    <row r="2" spans="1:3">
      <c r="B2" t="s">
        <v>526</v>
      </c>
      <c r="C2" t="str">
        <f t="shared" ref="C2:C20" si="0">IF(A2&lt;&gt;"",A2,B2)</f>
        <v>Home_box_nim_volcano02 (1)</v>
      </c>
    </row>
    <row r="3" spans="1:3">
      <c r="A3" t="s">
        <v>531</v>
      </c>
      <c r="C3" t="str">
        <f t="shared" si="0"/>
        <v>Home_box_nim_volcano01 (2)</v>
      </c>
    </row>
    <row r="4" spans="1:3">
      <c r="B4" t="s">
        <v>536</v>
      </c>
      <c r="C4" t="str">
        <f t="shared" si="0"/>
        <v>Home_box_nim_volcano02 (2)</v>
      </c>
    </row>
    <row r="5" spans="1:3">
      <c r="A5" t="s">
        <v>541</v>
      </c>
      <c r="C5" t="str">
        <f t="shared" si="0"/>
        <v>Home_box_nim_volcano01 (3)</v>
      </c>
    </row>
    <row r="6" spans="1:3">
      <c r="B6" t="s">
        <v>546</v>
      </c>
      <c r="C6" t="str">
        <f t="shared" si="0"/>
        <v>Home_box_nim_volcano02 (3)</v>
      </c>
    </row>
    <row r="7" spans="1:3">
      <c r="A7" t="s">
        <v>551</v>
      </c>
      <c r="C7" t="str">
        <f t="shared" si="0"/>
        <v>Home_box_nim_volcano01 (4)</v>
      </c>
    </row>
    <row r="8" spans="1:3">
      <c r="B8" t="s">
        <v>556</v>
      </c>
      <c r="C8" t="str">
        <f t="shared" si="0"/>
        <v>Home_box_nim_volcano02 (4)</v>
      </c>
    </row>
    <row r="9" spans="1:3">
      <c r="A9" t="s">
        <v>561</v>
      </c>
      <c r="C9" t="str">
        <f t="shared" si="0"/>
        <v>Home_box_nim_volcano01 (5)</v>
      </c>
    </row>
    <row r="10" spans="1:3">
      <c r="B10" t="s">
        <v>566</v>
      </c>
      <c r="C10" t="str">
        <f t="shared" si="0"/>
        <v>Home_box_nim_volcano02 (5)</v>
      </c>
    </row>
    <row r="11" spans="1:3">
      <c r="A11" t="s">
        <v>571</v>
      </c>
      <c r="C11" t="str">
        <f t="shared" si="0"/>
        <v>Home_box_nim_volcano01 (6)</v>
      </c>
    </row>
    <row r="12" spans="1:3">
      <c r="B12" t="s">
        <v>576</v>
      </c>
      <c r="C12" t="str">
        <f t="shared" si="0"/>
        <v>Home_box_nim_volcano02 (6)</v>
      </c>
    </row>
    <row r="13" spans="1:3">
      <c r="A13" t="s">
        <v>581</v>
      </c>
      <c r="C13" t="str">
        <f t="shared" si="0"/>
        <v>Home_box_nim_volcano01 (7)</v>
      </c>
    </row>
    <row r="14" spans="1:3">
      <c r="B14" t="s">
        <v>586</v>
      </c>
      <c r="C14" t="str">
        <f t="shared" si="0"/>
        <v>Home_box_nim_volcano02 (7)</v>
      </c>
    </row>
    <row r="15" spans="1:3">
      <c r="A15" t="s">
        <v>591</v>
      </c>
      <c r="C15" t="str">
        <f t="shared" si="0"/>
        <v>Home_box_nim_volcano01 (8)</v>
      </c>
    </row>
    <row r="16" spans="1:3">
      <c r="B16" t="s">
        <v>596</v>
      </c>
      <c r="C16" t="str">
        <f t="shared" si="0"/>
        <v>Home_box_nim_volcano02 (8)</v>
      </c>
    </row>
    <row r="17" spans="1:3">
      <c r="A17" t="s">
        <v>601</v>
      </c>
      <c r="C17" t="str">
        <f t="shared" si="0"/>
        <v>Home_box_nim_volcano01 (9)</v>
      </c>
    </row>
    <row r="18" spans="1:3">
      <c r="B18" t="s">
        <v>606</v>
      </c>
      <c r="C18" t="str">
        <f t="shared" si="0"/>
        <v>Home_box_nim_volcano02 (9)</v>
      </c>
    </row>
    <row r="19" spans="1:3">
      <c r="A19" t="s">
        <v>611</v>
      </c>
      <c r="C19" t="str">
        <f t="shared" si="0"/>
        <v>Home_box_nim_volcano01 (10)</v>
      </c>
    </row>
    <row r="20" spans="1:3">
      <c r="B20" t="s">
        <v>616</v>
      </c>
      <c r="C20" t="str">
        <f t="shared" si="0"/>
        <v>Home_box_nim_volcano02 (10)</v>
      </c>
    </row>
  </sheetData>
  <phoneticPr fontId="17" type="noConversion"/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B102"/>
  <sheetViews>
    <sheetView workbookViewId="0">
      <pane xSplit="4" ySplit="2" topLeftCell="E3" activePane="bottomRight" state="frozen"/>
      <selection pane="topRight"/>
      <selection pane="bottomLeft"/>
      <selection pane="bottomRight" activeCell="A2" sqref="A2"/>
    </sheetView>
  </sheetViews>
  <sheetFormatPr defaultColWidth="8.875" defaultRowHeight="13.5"/>
  <cols>
    <col min="1" max="1" width="29.625" customWidth="1"/>
    <col min="2" max="2" width="5.125" customWidth="1"/>
    <col min="3" max="3" width="8.5" customWidth="1"/>
    <col min="4" max="4" width="1.625" customWidth="1"/>
    <col min="5" max="5" width="5.125" customWidth="1"/>
    <col min="6" max="7" width="8.5" customWidth="1"/>
    <col min="8" max="11" width="7" customWidth="1"/>
    <col min="12" max="14" width="6.625" customWidth="1"/>
    <col min="15" max="15" width="9.125" customWidth="1"/>
    <col min="16" max="17" width="7" style="51" customWidth="1"/>
    <col min="18" max="19" width="6.625" customWidth="1"/>
    <col min="20" max="21" width="7" style="51" customWidth="1"/>
    <col min="22" max="23" width="6.625" customWidth="1"/>
    <col min="24" max="25" width="7" style="51" customWidth="1"/>
    <col min="26" max="27" width="6.625" customWidth="1"/>
    <col min="28" max="28" width="30.625" customWidth="1"/>
  </cols>
  <sheetData>
    <row r="1" spans="1:28">
      <c r="A1" s="167" t="s">
        <v>1237</v>
      </c>
      <c r="B1" s="167"/>
      <c r="C1" s="167"/>
      <c r="D1" s="53"/>
      <c r="E1" s="168" t="s">
        <v>1238</v>
      </c>
      <c r="F1" s="168"/>
      <c r="G1" s="54" t="s">
        <v>1239</v>
      </c>
      <c r="H1" s="169" t="s">
        <v>1240</v>
      </c>
      <c r="I1" s="170"/>
      <c r="J1" s="171" t="s">
        <v>1241</v>
      </c>
      <c r="K1" s="171"/>
      <c r="L1" s="171"/>
      <c r="M1" s="171"/>
      <c r="N1" s="171"/>
      <c r="O1" s="171"/>
      <c r="P1" s="172" t="s">
        <v>1242</v>
      </c>
      <c r="Q1" s="172"/>
      <c r="R1" s="172"/>
      <c r="S1" s="172"/>
      <c r="T1" s="163" t="s">
        <v>1243</v>
      </c>
      <c r="U1" s="163"/>
      <c r="V1" s="163"/>
      <c r="W1" s="163"/>
      <c r="X1" s="164" t="s">
        <v>1244</v>
      </c>
      <c r="Y1" s="164"/>
      <c r="Z1" s="164"/>
      <c r="AA1" s="164"/>
      <c r="AB1" s="165" t="s">
        <v>1245</v>
      </c>
    </row>
    <row r="2" spans="1:28">
      <c r="A2" s="55" t="s">
        <v>1246</v>
      </c>
      <c r="B2" s="52" t="s">
        <v>1247</v>
      </c>
      <c r="C2" s="52" t="s">
        <v>1248</v>
      </c>
      <c r="D2" s="56"/>
      <c r="E2" s="57" t="s">
        <v>1247</v>
      </c>
      <c r="F2" s="57" t="s">
        <v>1248</v>
      </c>
      <c r="G2" s="57" t="s">
        <v>1249</v>
      </c>
      <c r="H2" s="58" t="s">
        <v>1250</v>
      </c>
      <c r="I2" s="58" t="s">
        <v>1251</v>
      </c>
      <c r="J2" s="62" t="s">
        <v>1250</v>
      </c>
      <c r="K2" s="62" t="s">
        <v>1251</v>
      </c>
      <c r="L2" s="62" t="s">
        <v>1252</v>
      </c>
      <c r="M2" s="62" t="s">
        <v>1253</v>
      </c>
      <c r="N2" s="62" t="s">
        <v>1254</v>
      </c>
      <c r="O2" s="62" t="s">
        <v>1255</v>
      </c>
      <c r="P2" s="64" t="s">
        <v>1256</v>
      </c>
      <c r="Q2" s="64" t="s">
        <v>1257</v>
      </c>
      <c r="R2" s="63" t="s">
        <v>1258</v>
      </c>
      <c r="S2" s="63" t="s">
        <v>1259</v>
      </c>
      <c r="T2" s="67" t="s">
        <v>1256</v>
      </c>
      <c r="U2" s="67" t="s">
        <v>1257</v>
      </c>
      <c r="V2" s="68" t="s">
        <v>1258</v>
      </c>
      <c r="W2" s="68" t="s">
        <v>1259</v>
      </c>
      <c r="X2" s="69" t="s">
        <v>1256</v>
      </c>
      <c r="Y2" s="69" t="s">
        <v>1257</v>
      </c>
      <c r="Z2" s="71" t="s">
        <v>1258</v>
      </c>
      <c r="AA2" s="71" t="s">
        <v>1259</v>
      </c>
      <c r="AB2" s="166"/>
    </row>
    <row r="3" spans="1:28">
      <c r="A3" s="59" t="s">
        <v>1260</v>
      </c>
      <c r="B3" s="59" t="str">
        <f>MID(A3,FIND("level=",A3)+7,FIND(""" exp=",A3)-FIND("level=",A3)-7)</f>
        <v>1</v>
      </c>
      <c r="C3" s="59" t="str">
        <f>MID(A3,FIND("exp=",A3)+5,FIND("""/&gt;",A3)-FIND("exp=",A3)-5)</f>
        <v>45</v>
      </c>
      <c r="D3" s="53"/>
      <c r="E3" s="60">
        <v>1</v>
      </c>
      <c r="F3" s="60">
        <v>45</v>
      </c>
      <c r="G3" s="60">
        <v>30</v>
      </c>
      <c r="H3" s="61">
        <v>62</v>
      </c>
      <c r="I3" s="61">
        <v>62</v>
      </c>
      <c r="J3" s="65">
        <v>2</v>
      </c>
      <c r="K3" s="65">
        <v>2</v>
      </c>
      <c r="L3" s="65">
        <v>2</v>
      </c>
      <c r="M3" s="65">
        <f>1+ROUNDDOWN(L3*0.15,0)</f>
        <v>1</v>
      </c>
      <c r="N3" s="65">
        <v>0.8</v>
      </c>
      <c r="O3" s="65">
        <v>0.1</v>
      </c>
      <c r="P3" s="66">
        <v>37</v>
      </c>
      <c r="Q3" s="66">
        <v>10000</v>
      </c>
      <c r="R3" s="70">
        <v>10</v>
      </c>
      <c r="S3" s="70">
        <v>10</v>
      </c>
      <c r="T3" s="68">
        <v>51</v>
      </c>
      <c r="U3" s="67">
        <v>10001</v>
      </c>
      <c r="V3" s="68">
        <v>15</v>
      </c>
      <c r="W3" s="68">
        <v>15</v>
      </c>
      <c r="X3" s="69">
        <v>104</v>
      </c>
      <c r="Y3" s="69">
        <v>10002</v>
      </c>
      <c r="Z3" s="71">
        <v>20</v>
      </c>
      <c r="AA3" s="71">
        <v>20</v>
      </c>
      <c r="AB3" t="str">
        <f>IF(AND(H3&lt;&gt;"",I3&lt;&gt;""),"&lt;LevelUp level="""&amp;E3&amp;""" exp="""&amp;F3&amp;""" hunger="""&amp;G3&amp;""" coinDL="""&amp;H3&amp;""" coinUL="""&amp;I3&amp;"""&gt;"&amp;CHAR(10)&amp;"  &lt;DrinkWater coinDL="""&amp;J3&amp;""" coinUL="""&amp;K3&amp;""" expN="""&amp;L3&amp;""" expG="""&amp;M3&amp;""" rate30="""&amp;N3&amp;""" rateMore="""&amp;O3&amp;""" /&gt;"&amp;CHAR(10)&amp;"  &lt;DailyGoal percent=""0.3"" coin="""&amp;P3&amp;""" award="""&amp;Q3&amp;""" expDL="""&amp;R3&amp;""" expUL="""&amp;S3&amp;""" /&gt;"&amp;CHAR(10)&amp;"  &lt;DailyGoal percent=""0.6"" coin="""&amp;T3&amp;""" award="""&amp;U3&amp;""" expDL="""&amp;V3&amp;""" expUL="""&amp;W3&amp;""" /&gt;"&amp;CHAR(10)&amp;"  &lt;DailyGoal percent=""1.0"" coin="""&amp;X3&amp;""" award="""&amp;Y3&amp;""" expDL="""&amp;Z3&amp;""" expUL="""&amp;AA3&amp;""" /&gt;"&amp;CHAR(10)&amp;"&lt;/LevelUp&gt;","")</f>
        <v>&lt;LevelUp level="1" exp="45" hunger="30" coinDL="62" coinUL="62"&gt;&lt;DrinkWater coinDL="2" coinUL="2" expN="2" expG="1" rate30="0.8" rateMore="0.1" /&gt;&lt;DailyGoal percent="0.3" coin="37" award="10000" expDL="10" expUL="10" /&gt;&lt;DailyGoal percent="0.6" coin="51" award="10001" expDL="15" expUL="15" /&gt;&lt;DailyGoal percent="1.0" coin="104" award="10002" expDL="20" expUL="20" /&gt;&lt;/LevelUp&gt;</v>
      </c>
    </row>
    <row r="4" spans="1:28">
      <c r="A4" s="59" t="s">
        <v>1261</v>
      </c>
      <c r="B4" s="59" t="str">
        <f t="shared" ref="B4:B67" si="0">MID(A4,FIND("level=",A4)+7,FIND(""" exp=",A4)-FIND("level=",A4)-7)</f>
        <v>2</v>
      </c>
      <c r="C4" s="59" t="str">
        <f t="shared" ref="C4:C67" si="1">MID(A4,FIND("exp=",A4)+5,FIND("""/&gt;",A4)-FIND("exp=",A4)-5)</f>
        <v>70</v>
      </c>
      <c r="D4" s="53"/>
      <c r="E4" s="60">
        <v>2</v>
      </c>
      <c r="F4" s="60">
        <v>70</v>
      </c>
      <c r="G4" s="60">
        <v>32</v>
      </c>
      <c r="H4" s="61">
        <v>64</v>
      </c>
      <c r="I4" s="61">
        <v>64</v>
      </c>
      <c r="J4" s="65">
        <v>2</v>
      </c>
      <c r="K4" s="65">
        <v>2</v>
      </c>
      <c r="L4" s="65">
        <v>2</v>
      </c>
      <c r="M4" s="65">
        <f t="shared" ref="M4:M67" si="2">1+ROUNDDOWN(L4*0.15,0)</f>
        <v>1</v>
      </c>
      <c r="N4" s="65">
        <v>0.8</v>
      </c>
      <c r="O4" s="65">
        <v>0.1</v>
      </c>
      <c r="P4" s="66">
        <v>40</v>
      </c>
      <c r="Q4" s="66">
        <v>10000</v>
      </c>
      <c r="R4" s="70">
        <v>12</v>
      </c>
      <c r="S4" s="70">
        <v>12</v>
      </c>
      <c r="T4" s="68">
        <v>53</v>
      </c>
      <c r="U4" s="67">
        <v>10001</v>
      </c>
      <c r="V4" s="68">
        <v>18</v>
      </c>
      <c r="W4" s="68">
        <v>18</v>
      </c>
      <c r="X4" s="69">
        <v>107</v>
      </c>
      <c r="Y4" s="69">
        <v>10002</v>
      </c>
      <c r="Z4" s="71">
        <v>24</v>
      </c>
      <c r="AA4" s="71">
        <v>24</v>
      </c>
      <c r="AB4" t="str">
        <f t="shared" ref="AB4:AB67" si="3">IF(AND(H4&lt;&gt;"",I4&lt;&gt;""),"&lt;LevelUp level="""&amp;E4&amp;""" exp="""&amp;F4&amp;""" hunger="""&amp;G4&amp;""" coinDL="""&amp;H4&amp;""" coinUL="""&amp;I4&amp;"""&gt;"&amp;CHAR(10)&amp;"  &lt;DrinkWater coinDL="""&amp;J4&amp;""" coinUL="""&amp;K4&amp;""" expN="""&amp;L4&amp;""" expG="""&amp;M4&amp;""" rate30="""&amp;N4&amp;""" rateMore="""&amp;O4&amp;""" /&gt;"&amp;CHAR(10)&amp;"  &lt;DailyGoal percent=""0.3"" coin="""&amp;P4&amp;""" award="""&amp;Q4&amp;""" expDL="""&amp;R4&amp;""" expUL="""&amp;S4&amp;""" /&gt;"&amp;CHAR(10)&amp;"  &lt;DailyGoal percent=""0.6"" coin="""&amp;T4&amp;""" award="""&amp;U4&amp;""" expDL="""&amp;V4&amp;""" expUL="""&amp;W4&amp;""" /&gt;"&amp;CHAR(10)&amp;"  &lt;DailyGoal percent=""1.0"" coin="""&amp;X4&amp;""" award="""&amp;Y4&amp;""" expDL="""&amp;Z4&amp;""" expUL="""&amp;AA4&amp;""" /&gt;"&amp;CHAR(10)&amp;"&lt;/LevelUp&gt;","")</f>
        <v>&lt;LevelUp level="2" exp="70" hunger="32" coinDL="64" coinUL="64"&gt;&lt;DrinkWater coinDL="2" coinUL="2" expN="2" expG="1" rate30="0.8" rateMore="0.1" /&gt;&lt;DailyGoal percent="0.3" coin="40" award="10000" expDL="12" expUL="12" /&gt;&lt;DailyGoal percent="0.6" coin="53" award="10001" expDL="18" expUL="18" /&gt;&lt;DailyGoal percent="1.0" coin="107" award="10002" expDL="24" expUL="24" /&gt;&lt;/LevelUp&gt;</v>
      </c>
    </row>
    <row r="5" spans="1:28">
      <c r="A5" s="59" t="s">
        <v>1262</v>
      </c>
      <c r="B5" s="59" t="str">
        <f t="shared" si="0"/>
        <v>3</v>
      </c>
      <c r="C5" s="59" t="str">
        <f t="shared" si="1"/>
        <v>105</v>
      </c>
      <c r="D5" s="53"/>
      <c r="E5" s="60">
        <v>3</v>
      </c>
      <c r="F5" s="60">
        <v>105</v>
      </c>
      <c r="G5" s="60">
        <v>34</v>
      </c>
      <c r="H5" s="61">
        <v>67</v>
      </c>
      <c r="I5" s="61">
        <v>67</v>
      </c>
      <c r="J5" s="65">
        <v>2</v>
      </c>
      <c r="K5" s="65">
        <v>2</v>
      </c>
      <c r="L5" s="65">
        <v>3</v>
      </c>
      <c r="M5" s="65">
        <f t="shared" si="2"/>
        <v>1</v>
      </c>
      <c r="N5" s="65">
        <v>0.8</v>
      </c>
      <c r="O5" s="65">
        <v>0.1</v>
      </c>
      <c r="P5" s="66">
        <v>41</v>
      </c>
      <c r="Q5" s="66">
        <v>10000</v>
      </c>
      <c r="R5" s="70">
        <v>14</v>
      </c>
      <c r="S5" s="70">
        <v>14</v>
      </c>
      <c r="T5" s="68">
        <v>55</v>
      </c>
      <c r="U5" s="67">
        <v>10001</v>
      </c>
      <c r="V5" s="68">
        <v>21</v>
      </c>
      <c r="W5" s="68">
        <v>21</v>
      </c>
      <c r="X5" s="69">
        <v>109</v>
      </c>
      <c r="Y5" s="69">
        <v>10002</v>
      </c>
      <c r="Z5" s="71">
        <v>28</v>
      </c>
      <c r="AA5" s="71">
        <v>28</v>
      </c>
      <c r="AB5" t="str">
        <f t="shared" si="3"/>
        <v>&lt;LevelUp level="3" exp="105" hunger="34" coinDL="67" coinUL="67"&gt;&lt;DrinkWater coinDL="2" coinUL="2" expN="3" expG="1" rate30="0.8" rateMore="0.1" /&gt;&lt;DailyGoal percent="0.3" coin="41" award="10000" expDL="14" expUL="14" /&gt;&lt;DailyGoal percent="0.6" coin="55" award="10001" expDL="21" expUL="21" /&gt;&lt;DailyGoal percent="1.0" coin="109" award="10002" expDL="28" expUL="28" /&gt;&lt;/LevelUp&gt;</v>
      </c>
    </row>
    <row r="6" spans="1:28">
      <c r="A6" s="59" t="s">
        <v>1263</v>
      </c>
      <c r="B6" s="59" t="str">
        <f t="shared" si="0"/>
        <v>4</v>
      </c>
      <c r="C6" s="59" t="str">
        <f t="shared" si="1"/>
        <v>140</v>
      </c>
      <c r="D6" s="53"/>
      <c r="E6" s="60">
        <v>4</v>
      </c>
      <c r="F6" s="60">
        <v>140</v>
      </c>
      <c r="G6" s="60">
        <v>36</v>
      </c>
      <c r="H6" s="61">
        <v>70</v>
      </c>
      <c r="I6" s="61">
        <v>70</v>
      </c>
      <c r="J6" s="65">
        <v>3</v>
      </c>
      <c r="K6" s="65">
        <v>3</v>
      </c>
      <c r="L6" s="65">
        <v>3</v>
      </c>
      <c r="M6" s="65">
        <f t="shared" si="2"/>
        <v>1</v>
      </c>
      <c r="N6" s="65">
        <v>0.8</v>
      </c>
      <c r="O6" s="65">
        <v>0.1</v>
      </c>
      <c r="P6" s="66">
        <v>43</v>
      </c>
      <c r="Q6" s="66">
        <v>10000</v>
      </c>
      <c r="R6" s="70">
        <v>16</v>
      </c>
      <c r="S6" s="70">
        <v>16</v>
      </c>
      <c r="T6" s="68">
        <v>57</v>
      </c>
      <c r="U6" s="67">
        <v>10001</v>
      </c>
      <c r="V6" s="68">
        <v>24</v>
      </c>
      <c r="W6" s="68">
        <v>24</v>
      </c>
      <c r="X6" s="69">
        <v>112</v>
      </c>
      <c r="Y6" s="69">
        <v>10002</v>
      </c>
      <c r="Z6" s="71">
        <v>32</v>
      </c>
      <c r="AA6" s="71">
        <v>32</v>
      </c>
      <c r="AB6" t="str">
        <f t="shared" si="3"/>
        <v>&lt;LevelUp level="4" exp="140" hunger="36" coinDL="70" coinUL="70"&gt;&lt;DrinkWater coinDL="3" coinUL="3" expN="3" expG="1" rate30="0.8" rateMore="0.1" /&gt;&lt;DailyGoal percent="0.3" coin="43" award="10000" expDL="16" expUL="16" /&gt;&lt;DailyGoal percent="0.6" coin="57" award="10001" expDL="24" expUL="24" /&gt;&lt;DailyGoal percent="1.0" coin="112" award="10002" expDL="32" expUL="32" /&gt;&lt;/LevelUp&gt;</v>
      </c>
    </row>
    <row r="7" spans="1:28">
      <c r="A7" s="59" t="s">
        <v>1264</v>
      </c>
      <c r="B7" s="59" t="str">
        <f t="shared" si="0"/>
        <v>5</v>
      </c>
      <c r="C7" s="59" t="str">
        <f t="shared" si="1"/>
        <v>160</v>
      </c>
      <c r="D7" s="53"/>
      <c r="E7" s="60">
        <v>5</v>
      </c>
      <c r="F7" s="60">
        <v>160</v>
      </c>
      <c r="G7" s="60">
        <v>38</v>
      </c>
      <c r="H7" s="61">
        <v>73</v>
      </c>
      <c r="I7" s="61">
        <v>73</v>
      </c>
      <c r="J7" s="65">
        <v>3</v>
      </c>
      <c r="K7" s="65">
        <v>3</v>
      </c>
      <c r="L7" s="65">
        <v>3</v>
      </c>
      <c r="M7" s="65">
        <f t="shared" si="2"/>
        <v>1</v>
      </c>
      <c r="N7" s="65">
        <v>0.8</v>
      </c>
      <c r="O7" s="65">
        <v>0.1</v>
      </c>
      <c r="P7" s="66">
        <v>44</v>
      </c>
      <c r="Q7" s="66">
        <v>10000</v>
      </c>
      <c r="R7" s="70">
        <v>18</v>
      </c>
      <c r="S7" s="70">
        <v>18</v>
      </c>
      <c r="T7" s="68">
        <v>59</v>
      </c>
      <c r="U7" s="67">
        <v>10001</v>
      </c>
      <c r="V7" s="68">
        <v>27</v>
      </c>
      <c r="W7" s="68">
        <v>27</v>
      </c>
      <c r="X7" s="69">
        <v>113</v>
      </c>
      <c r="Y7" s="69">
        <v>10002</v>
      </c>
      <c r="Z7" s="71">
        <v>36</v>
      </c>
      <c r="AA7" s="71">
        <v>36</v>
      </c>
      <c r="AB7" t="str">
        <f t="shared" si="3"/>
        <v>&lt;LevelUp level="5" exp="160" hunger="38" coinDL="73" coinUL="73"&gt;&lt;DrinkWater coinDL="3" coinUL="3" expN="3" expG="1" rate30="0.8" rateMore="0.1" /&gt;&lt;DailyGoal percent="0.3" coin="44" award="10000" expDL="18" expUL="18" /&gt;&lt;DailyGoal percent="0.6" coin="59" award="10001" expDL="27" expUL="27" /&gt;&lt;DailyGoal percent="1.0" coin="113" award="10002" expDL="36" expUL="36" /&gt;&lt;/LevelUp&gt;</v>
      </c>
    </row>
    <row r="8" spans="1:28">
      <c r="A8" s="59" t="s">
        <v>1265</v>
      </c>
      <c r="B8" s="59" t="str">
        <f t="shared" si="0"/>
        <v>6</v>
      </c>
      <c r="C8" s="59" t="str">
        <f t="shared" si="1"/>
        <v>175</v>
      </c>
      <c r="D8" s="53"/>
      <c r="E8" s="60">
        <v>6</v>
      </c>
      <c r="F8" s="60">
        <v>175</v>
      </c>
      <c r="G8" s="60">
        <v>40</v>
      </c>
      <c r="H8" s="61">
        <v>77</v>
      </c>
      <c r="I8" s="61">
        <v>77</v>
      </c>
      <c r="J8" s="65">
        <v>3</v>
      </c>
      <c r="K8" s="65">
        <v>3</v>
      </c>
      <c r="L8" s="65">
        <v>4</v>
      </c>
      <c r="M8" s="65">
        <f t="shared" si="2"/>
        <v>1</v>
      </c>
      <c r="N8" s="65">
        <v>0.8</v>
      </c>
      <c r="O8" s="65">
        <v>0.1</v>
      </c>
      <c r="P8" s="66">
        <v>45</v>
      </c>
      <c r="Q8" s="66">
        <v>10000</v>
      </c>
      <c r="R8" s="70">
        <v>20</v>
      </c>
      <c r="S8" s="70">
        <v>20</v>
      </c>
      <c r="T8" s="68">
        <v>60</v>
      </c>
      <c r="U8" s="67">
        <v>10001</v>
      </c>
      <c r="V8" s="68">
        <v>30</v>
      </c>
      <c r="W8" s="68">
        <v>30</v>
      </c>
      <c r="X8" s="69">
        <v>115</v>
      </c>
      <c r="Y8" s="69">
        <v>10002</v>
      </c>
      <c r="Z8" s="71">
        <v>40</v>
      </c>
      <c r="AA8" s="71">
        <v>40</v>
      </c>
      <c r="AB8" t="str">
        <f t="shared" si="3"/>
        <v>&lt;LevelUp level="6" exp="175" hunger="40" coinDL="77" coinUL="77"&gt;&lt;DrinkWater coinDL="3" coinUL="3" expN="4" expG="1" rate30="0.8" rateMore="0.1" /&gt;&lt;DailyGoal percent="0.3" coin="45" award="10000" expDL="20" expUL="20" /&gt;&lt;DailyGoal percent="0.6" coin="60" award="10001" expDL="30" expUL="30" /&gt;&lt;DailyGoal percent="1.0" coin="115" award="10002" expDL="40" expUL="40" /&gt;&lt;/LevelUp&gt;</v>
      </c>
    </row>
    <row r="9" spans="1:28">
      <c r="A9" s="59" t="s">
        <v>1266</v>
      </c>
      <c r="B9" s="59" t="str">
        <f t="shared" si="0"/>
        <v>7</v>
      </c>
      <c r="C9" s="59" t="str">
        <f t="shared" si="1"/>
        <v>180</v>
      </c>
      <c r="D9" s="53"/>
      <c r="E9" s="60">
        <v>7</v>
      </c>
      <c r="F9" s="60">
        <v>180</v>
      </c>
      <c r="G9" s="60">
        <v>42</v>
      </c>
      <c r="H9" s="61">
        <v>80</v>
      </c>
      <c r="I9" s="61">
        <v>80</v>
      </c>
      <c r="J9" s="65">
        <v>3</v>
      </c>
      <c r="K9" s="65">
        <v>3</v>
      </c>
      <c r="L9" s="65">
        <v>4</v>
      </c>
      <c r="M9" s="65">
        <f t="shared" si="2"/>
        <v>1</v>
      </c>
      <c r="N9" s="65">
        <v>0.8</v>
      </c>
      <c r="O9" s="65">
        <v>0.1</v>
      </c>
      <c r="P9" s="66">
        <v>47</v>
      </c>
      <c r="Q9" s="66">
        <v>10000</v>
      </c>
      <c r="R9" s="70">
        <v>22</v>
      </c>
      <c r="S9" s="70">
        <v>22</v>
      </c>
      <c r="T9" s="68">
        <v>61</v>
      </c>
      <c r="U9" s="67">
        <v>10001</v>
      </c>
      <c r="V9" s="68">
        <v>33</v>
      </c>
      <c r="W9" s="68">
        <v>33</v>
      </c>
      <c r="X9" s="69">
        <v>117</v>
      </c>
      <c r="Y9" s="69">
        <v>10002</v>
      </c>
      <c r="Z9" s="71">
        <v>44</v>
      </c>
      <c r="AA9" s="71">
        <v>44</v>
      </c>
      <c r="AB9" t="str">
        <f t="shared" si="3"/>
        <v>&lt;LevelUp level="7" exp="180" hunger="42" coinDL="80" coinUL="80"&gt;&lt;DrinkWater coinDL="3" coinUL="3" expN="4" expG="1" rate30="0.8" rateMore="0.1" /&gt;&lt;DailyGoal percent="0.3" coin="47" award="10000" expDL="22" expUL="22" /&gt;&lt;DailyGoal percent="0.6" coin="61" award="10001" expDL="33" expUL="33" /&gt;&lt;DailyGoal percent="1.0" coin="117" award="10002" expDL="44" expUL="44" /&gt;&lt;/LevelUp&gt;</v>
      </c>
    </row>
    <row r="10" spans="1:28">
      <c r="A10" s="59" t="s">
        <v>1267</v>
      </c>
      <c r="B10" s="59" t="str">
        <f t="shared" si="0"/>
        <v>8</v>
      </c>
      <c r="C10" s="59" t="str">
        <f t="shared" si="1"/>
        <v>220</v>
      </c>
      <c r="D10" s="53"/>
      <c r="E10" s="60">
        <v>8</v>
      </c>
      <c r="F10" s="60">
        <v>220</v>
      </c>
      <c r="G10" s="60">
        <v>44</v>
      </c>
      <c r="H10" s="61">
        <v>84</v>
      </c>
      <c r="I10" s="61">
        <v>84</v>
      </c>
      <c r="J10" s="65">
        <v>3</v>
      </c>
      <c r="K10" s="65">
        <v>3</v>
      </c>
      <c r="L10" s="65">
        <v>4</v>
      </c>
      <c r="M10" s="65">
        <f t="shared" si="2"/>
        <v>1</v>
      </c>
      <c r="N10" s="65">
        <v>0.8</v>
      </c>
      <c r="O10" s="65">
        <v>0.1</v>
      </c>
      <c r="P10" s="66">
        <v>48</v>
      </c>
      <c r="Q10" s="66">
        <v>10000</v>
      </c>
      <c r="R10" s="70">
        <v>24</v>
      </c>
      <c r="S10" s="70">
        <v>24</v>
      </c>
      <c r="T10" s="68">
        <v>62</v>
      </c>
      <c r="U10" s="67">
        <v>10001</v>
      </c>
      <c r="V10" s="68">
        <v>36</v>
      </c>
      <c r="W10" s="68">
        <v>36</v>
      </c>
      <c r="X10" s="69">
        <v>118</v>
      </c>
      <c r="Y10" s="69">
        <v>10002</v>
      </c>
      <c r="Z10" s="71">
        <v>48</v>
      </c>
      <c r="AA10" s="71">
        <v>48</v>
      </c>
      <c r="AB10" t="str">
        <f t="shared" si="3"/>
        <v>&lt;LevelUp level="8" exp="220" hunger="44" coinDL="84" coinUL="84"&gt;&lt;DrinkWater coinDL="3" coinUL="3" expN="4" expG="1" rate30="0.8" rateMore="0.1" /&gt;&lt;DailyGoal percent="0.3" coin="48" award="10000" expDL="24" expUL="24" /&gt;&lt;DailyGoal percent="0.6" coin="62" award="10001" expDL="36" expUL="36" /&gt;&lt;DailyGoal percent="1.0" coin="118" award="10002" expDL="48" expUL="48" /&gt;&lt;/LevelUp&gt;</v>
      </c>
    </row>
    <row r="11" spans="1:28">
      <c r="A11" s="59" t="s">
        <v>1268</v>
      </c>
      <c r="B11" s="59" t="str">
        <f t="shared" si="0"/>
        <v>9</v>
      </c>
      <c r="C11" s="59" t="str">
        <f t="shared" si="1"/>
        <v>400</v>
      </c>
      <c r="D11" s="53"/>
      <c r="E11" s="60">
        <v>9</v>
      </c>
      <c r="F11" s="60">
        <v>400</v>
      </c>
      <c r="G11" s="60">
        <v>46</v>
      </c>
      <c r="H11" s="61">
        <v>87</v>
      </c>
      <c r="I11" s="61">
        <v>87</v>
      </c>
      <c r="J11" s="65">
        <v>3</v>
      </c>
      <c r="K11" s="65">
        <v>3</v>
      </c>
      <c r="L11" s="65">
        <v>5</v>
      </c>
      <c r="M11" s="65">
        <f t="shared" si="2"/>
        <v>1</v>
      </c>
      <c r="N11" s="65">
        <v>0.8</v>
      </c>
      <c r="O11" s="65">
        <v>0.1</v>
      </c>
      <c r="P11" s="66">
        <v>49</v>
      </c>
      <c r="Q11" s="66">
        <v>10000</v>
      </c>
      <c r="R11" s="70">
        <v>26</v>
      </c>
      <c r="S11" s="70">
        <v>26</v>
      </c>
      <c r="T11" s="68">
        <v>64</v>
      </c>
      <c r="U11" s="67">
        <v>10001</v>
      </c>
      <c r="V11" s="68">
        <v>39</v>
      </c>
      <c r="W11" s="68">
        <v>39</v>
      </c>
      <c r="X11" s="69">
        <v>120</v>
      </c>
      <c r="Y11" s="69">
        <v>10002</v>
      </c>
      <c r="Z11" s="71">
        <v>52</v>
      </c>
      <c r="AA11" s="71">
        <v>52</v>
      </c>
      <c r="AB11" t="str">
        <f t="shared" si="3"/>
        <v>&lt;LevelUp level="9" exp="400" hunger="46" coinDL="87" coinUL="87"&gt;&lt;DrinkWater coinDL="3" coinUL="3" expN="5" expG="1" rate30="0.8" rateMore="0.1" /&gt;&lt;DailyGoal percent="0.3" coin="49" award="10000" expDL="26" expUL="26" /&gt;&lt;DailyGoal percent="0.6" coin="64" award="10001" expDL="39" expUL="39" /&gt;&lt;DailyGoal percent="1.0" coin="120" award="10002" expDL="52" expUL="52" /&gt;&lt;/LevelUp&gt;</v>
      </c>
    </row>
    <row r="12" spans="1:28">
      <c r="A12" s="59" t="s">
        <v>1269</v>
      </c>
      <c r="B12" s="59" t="str">
        <f t="shared" si="0"/>
        <v>10</v>
      </c>
      <c r="C12" s="59" t="str">
        <f t="shared" si="1"/>
        <v>485</v>
      </c>
      <c r="D12" s="53"/>
      <c r="E12" s="60">
        <v>10</v>
      </c>
      <c r="F12" s="60">
        <v>485</v>
      </c>
      <c r="G12" s="60">
        <v>48</v>
      </c>
      <c r="H12" s="61">
        <v>91</v>
      </c>
      <c r="I12" s="61">
        <v>91</v>
      </c>
      <c r="J12" s="65">
        <v>3</v>
      </c>
      <c r="K12" s="65">
        <v>3</v>
      </c>
      <c r="L12" s="65">
        <v>5</v>
      </c>
      <c r="M12" s="65">
        <f t="shared" si="2"/>
        <v>1</v>
      </c>
      <c r="N12" s="65">
        <v>0.8</v>
      </c>
      <c r="O12" s="65">
        <v>0.1</v>
      </c>
      <c r="P12" s="66">
        <v>49</v>
      </c>
      <c r="Q12" s="66">
        <v>10000</v>
      </c>
      <c r="R12" s="70">
        <v>28</v>
      </c>
      <c r="S12" s="70">
        <v>28</v>
      </c>
      <c r="T12" s="68">
        <v>65</v>
      </c>
      <c r="U12" s="67">
        <v>10001</v>
      </c>
      <c r="V12" s="68">
        <v>42</v>
      </c>
      <c r="W12" s="68">
        <v>42</v>
      </c>
      <c r="X12" s="69">
        <v>121</v>
      </c>
      <c r="Y12" s="69">
        <v>10002</v>
      </c>
      <c r="Z12" s="71">
        <v>56</v>
      </c>
      <c r="AA12" s="71">
        <v>56</v>
      </c>
      <c r="AB12" t="str">
        <f t="shared" si="3"/>
        <v>&lt;LevelUp level="10" exp="485" hunger="48" coinDL="91" coinUL="91"&gt;&lt;DrinkWater coinDL="3" coinUL="3" expN="5" expG="1" rate30="0.8" rateMore="0.1" /&gt;&lt;DailyGoal percent="0.3" coin="49" award="10000" expDL="28" expUL="28" /&gt;&lt;DailyGoal percent="0.6" coin="65" award="10001" expDL="42" expUL="42" /&gt;&lt;DailyGoal percent="1.0" coin="121" award="10002" expDL="56" expUL="56" /&gt;&lt;/LevelUp&gt;</v>
      </c>
    </row>
    <row r="13" spans="1:28">
      <c r="A13" s="59" t="s">
        <v>1270</v>
      </c>
      <c r="B13" s="59" t="str">
        <f t="shared" si="0"/>
        <v>11</v>
      </c>
      <c r="C13" s="59" t="str">
        <f t="shared" si="1"/>
        <v>560</v>
      </c>
      <c r="D13" s="53"/>
      <c r="E13" s="60">
        <v>11</v>
      </c>
      <c r="F13" s="60">
        <v>560</v>
      </c>
      <c r="G13" s="60">
        <v>50</v>
      </c>
      <c r="H13" s="61">
        <v>95</v>
      </c>
      <c r="I13" s="61">
        <v>95</v>
      </c>
      <c r="J13" s="65">
        <v>3</v>
      </c>
      <c r="K13" s="65">
        <v>3</v>
      </c>
      <c r="L13" s="65">
        <v>5</v>
      </c>
      <c r="M13" s="65">
        <f t="shared" si="2"/>
        <v>1</v>
      </c>
      <c r="N13" s="65">
        <v>0.8</v>
      </c>
      <c r="O13" s="65">
        <v>0.1</v>
      </c>
      <c r="P13" s="66">
        <v>50</v>
      </c>
      <c r="Q13" s="66">
        <v>10000</v>
      </c>
      <c r="R13" s="70">
        <v>30</v>
      </c>
      <c r="S13" s="70">
        <v>30</v>
      </c>
      <c r="T13" s="68">
        <v>66</v>
      </c>
      <c r="U13" s="67">
        <v>10001</v>
      </c>
      <c r="V13" s="68">
        <v>45</v>
      </c>
      <c r="W13" s="68">
        <v>45</v>
      </c>
      <c r="X13" s="69">
        <v>122</v>
      </c>
      <c r="Y13" s="69">
        <v>10002</v>
      </c>
      <c r="Z13" s="71">
        <v>60</v>
      </c>
      <c r="AA13" s="71">
        <v>60</v>
      </c>
      <c r="AB13" t="str">
        <f t="shared" si="3"/>
        <v>&lt;LevelUp level="11" exp="560" hunger="50" coinDL="95" coinUL="95"&gt;&lt;DrinkWater coinDL="3" coinUL="3" expN="5" expG="1" rate30="0.8" rateMore="0.1" /&gt;&lt;DailyGoal percent="0.3" coin="50" award="10000" expDL="30" expUL="30" /&gt;&lt;DailyGoal percent="0.6" coin="66" award="10001" expDL="45" expUL="45" /&gt;&lt;DailyGoal percent="1.0" coin="122" award="10002" expDL="60" expUL="60" /&gt;&lt;/LevelUp&gt;</v>
      </c>
    </row>
    <row r="14" spans="1:28">
      <c r="A14" s="59" t="s">
        <v>1271</v>
      </c>
      <c r="B14" s="59" t="str">
        <f t="shared" si="0"/>
        <v>12</v>
      </c>
      <c r="C14" s="59" t="str">
        <f t="shared" si="1"/>
        <v>720</v>
      </c>
      <c r="D14" s="53"/>
      <c r="E14" s="60">
        <v>12</v>
      </c>
      <c r="F14" s="60">
        <v>720</v>
      </c>
      <c r="G14" s="60">
        <v>52</v>
      </c>
      <c r="H14" s="61">
        <v>99</v>
      </c>
      <c r="I14" s="61">
        <v>99</v>
      </c>
      <c r="J14" s="65">
        <v>3</v>
      </c>
      <c r="K14" s="65">
        <v>3</v>
      </c>
      <c r="L14" s="65">
        <v>6</v>
      </c>
      <c r="M14" s="65">
        <f t="shared" si="2"/>
        <v>1</v>
      </c>
      <c r="N14" s="65">
        <v>0.8</v>
      </c>
      <c r="O14" s="65">
        <v>0.1</v>
      </c>
      <c r="P14" s="66">
        <v>51</v>
      </c>
      <c r="Q14" s="66">
        <v>10000</v>
      </c>
      <c r="R14" s="70">
        <v>32</v>
      </c>
      <c r="S14" s="70">
        <v>32</v>
      </c>
      <c r="T14" s="68">
        <v>66</v>
      </c>
      <c r="U14" s="67">
        <v>10001</v>
      </c>
      <c r="V14" s="68">
        <v>48</v>
      </c>
      <c r="W14" s="68">
        <v>48</v>
      </c>
      <c r="X14" s="69">
        <v>123</v>
      </c>
      <c r="Y14" s="69">
        <v>10002</v>
      </c>
      <c r="Z14" s="71">
        <v>64</v>
      </c>
      <c r="AA14" s="71">
        <v>64</v>
      </c>
      <c r="AB14" t="str">
        <f t="shared" si="3"/>
        <v>&lt;LevelUp level="12" exp="720" hunger="52" coinDL="99" coinUL="99"&gt;&lt;DrinkWater coinDL="3" coinUL="3" expN="6" expG="1" rate30="0.8" rateMore="0.1" /&gt;&lt;DailyGoal percent="0.3" coin="51" award="10000" expDL="32" expUL="32" /&gt;&lt;DailyGoal percent="0.6" coin="66" award="10001" expDL="48" expUL="48" /&gt;&lt;DailyGoal percent="1.0" coin="123" award="10002" expDL="64" expUL="64" /&gt;&lt;/LevelUp&gt;</v>
      </c>
    </row>
    <row r="15" spans="1:28">
      <c r="A15" s="59" t="s">
        <v>1272</v>
      </c>
      <c r="B15" s="59" t="str">
        <f t="shared" si="0"/>
        <v>13</v>
      </c>
      <c r="C15" s="59" t="str">
        <f t="shared" si="1"/>
        <v>820</v>
      </c>
      <c r="D15" s="53"/>
      <c r="E15" s="60">
        <v>13</v>
      </c>
      <c r="F15" s="60">
        <v>820</v>
      </c>
      <c r="G15" s="60">
        <v>54</v>
      </c>
      <c r="H15" s="61">
        <v>103</v>
      </c>
      <c r="I15" s="61">
        <v>103</v>
      </c>
      <c r="J15" s="65">
        <v>3</v>
      </c>
      <c r="K15" s="65">
        <v>3</v>
      </c>
      <c r="L15" s="65">
        <v>6</v>
      </c>
      <c r="M15" s="65">
        <f t="shared" si="2"/>
        <v>1</v>
      </c>
      <c r="N15" s="65">
        <v>0.8</v>
      </c>
      <c r="O15" s="65">
        <v>0.1</v>
      </c>
      <c r="P15" s="66">
        <v>52</v>
      </c>
      <c r="Q15" s="66">
        <v>10000</v>
      </c>
      <c r="R15" s="70">
        <v>34</v>
      </c>
      <c r="S15" s="70">
        <v>34</v>
      </c>
      <c r="T15" s="68">
        <v>67</v>
      </c>
      <c r="U15" s="67">
        <v>10001</v>
      </c>
      <c r="V15" s="68">
        <v>51</v>
      </c>
      <c r="W15" s="68">
        <v>51</v>
      </c>
      <c r="X15" s="69">
        <v>124</v>
      </c>
      <c r="Y15" s="69">
        <v>10002</v>
      </c>
      <c r="Z15" s="71">
        <v>68</v>
      </c>
      <c r="AA15" s="71">
        <v>68</v>
      </c>
      <c r="AB15" t="str">
        <f t="shared" si="3"/>
        <v>&lt;LevelUp level="13" exp="820" hunger="54" coinDL="103" coinUL="103"&gt;&lt;DrinkWater coinDL="3" coinUL="3" expN="6" expG="1" rate30="0.8" rateMore="0.1" /&gt;&lt;DailyGoal percent="0.3" coin="52" award="10000" expDL="34" expUL="34" /&gt;&lt;DailyGoal percent="0.6" coin="67" award="10001" expDL="51" expUL="51" /&gt;&lt;DailyGoal percent="1.0" coin="124" award="10002" expDL="68" expUL="68" /&gt;&lt;/LevelUp&gt;</v>
      </c>
    </row>
    <row r="16" spans="1:28">
      <c r="A16" s="59" t="s">
        <v>1273</v>
      </c>
      <c r="B16" s="59" t="str">
        <f t="shared" si="0"/>
        <v>14</v>
      </c>
      <c r="C16" s="59" t="str">
        <f t="shared" si="1"/>
        <v>920</v>
      </c>
      <c r="D16" s="53"/>
      <c r="E16" s="60">
        <v>14</v>
      </c>
      <c r="F16" s="60">
        <v>920</v>
      </c>
      <c r="G16" s="60">
        <v>56</v>
      </c>
      <c r="H16" s="61">
        <v>107</v>
      </c>
      <c r="I16" s="61">
        <v>107</v>
      </c>
      <c r="J16" s="65">
        <v>3</v>
      </c>
      <c r="K16" s="65">
        <v>3</v>
      </c>
      <c r="L16" s="65">
        <v>6</v>
      </c>
      <c r="M16" s="65">
        <f t="shared" si="2"/>
        <v>1</v>
      </c>
      <c r="N16" s="65">
        <v>0.8</v>
      </c>
      <c r="O16" s="65">
        <v>0.1</v>
      </c>
      <c r="P16" s="66">
        <v>53</v>
      </c>
      <c r="Q16" s="66">
        <v>10000</v>
      </c>
      <c r="R16" s="70">
        <v>36</v>
      </c>
      <c r="S16" s="70">
        <v>36</v>
      </c>
      <c r="T16" s="68">
        <v>68</v>
      </c>
      <c r="U16" s="67">
        <v>10001</v>
      </c>
      <c r="V16" s="68">
        <v>54</v>
      </c>
      <c r="W16" s="68">
        <v>54</v>
      </c>
      <c r="X16" s="69">
        <v>125</v>
      </c>
      <c r="Y16" s="69">
        <v>10002</v>
      </c>
      <c r="Z16" s="71">
        <v>72</v>
      </c>
      <c r="AA16" s="71">
        <v>72</v>
      </c>
      <c r="AB16" t="str">
        <f t="shared" si="3"/>
        <v>&lt;LevelUp level="14" exp="920" hunger="56" coinDL="107" coinUL="107"&gt;&lt;DrinkWater coinDL="3" coinUL="3" expN="6" expG="1" rate30="0.8" rateMore="0.1" /&gt;&lt;DailyGoal percent="0.3" coin="53" award="10000" expDL="36" expUL="36" /&gt;&lt;DailyGoal percent="0.6" coin="68" award="10001" expDL="54" expUL="54" /&gt;&lt;DailyGoal percent="1.0" coin="125" award="10002" expDL="72" expUL="72" /&gt;&lt;/LevelUp&gt;</v>
      </c>
    </row>
    <row r="17" spans="1:28">
      <c r="A17" s="59" t="s">
        <v>1274</v>
      </c>
      <c r="B17" s="59" t="str">
        <f t="shared" si="0"/>
        <v>15</v>
      </c>
      <c r="C17" s="59" t="str">
        <f t="shared" si="1"/>
        <v>1135</v>
      </c>
      <c r="D17" s="53"/>
      <c r="E17" s="60">
        <v>15</v>
      </c>
      <c r="F17" s="60">
        <v>1135</v>
      </c>
      <c r="G17" s="60">
        <v>58</v>
      </c>
      <c r="H17" s="61">
        <v>111</v>
      </c>
      <c r="I17" s="61">
        <v>111</v>
      </c>
      <c r="J17" s="65">
        <v>3</v>
      </c>
      <c r="K17" s="65">
        <v>3</v>
      </c>
      <c r="L17" s="65">
        <v>7</v>
      </c>
      <c r="M17" s="65">
        <f t="shared" si="2"/>
        <v>2</v>
      </c>
      <c r="N17" s="65">
        <v>0.8</v>
      </c>
      <c r="O17" s="65">
        <v>0.1</v>
      </c>
      <c r="P17" s="66">
        <v>53</v>
      </c>
      <c r="Q17" s="66">
        <v>10000</v>
      </c>
      <c r="R17" s="70">
        <v>38</v>
      </c>
      <c r="S17" s="70">
        <v>38</v>
      </c>
      <c r="T17" s="68">
        <v>69</v>
      </c>
      <c r="U17" s="67">
        <v>10001</v>
      </c>
      <c r="V17" s="68">
        <v>57</v>
      </c>
      <c r="W17" s="68">
        <v>57</v>
      </c>
      <c r="X17" s="69">
        <v>126</v>
      </c>
      <c r="Y17" s="69">
        <v>10002</v>
      </c>
      <c r="Z17" s="71">
        <v>76</v>
      </c>
      <c r="AA17" s="71">
        <v>76</v>
      </c>
      <c r="AB17" t="str">
        <f t="shared" si="3"/>
        <v>&lt;LevelUp level="15" exp="1135" hunger="58" coinDL="111" coinUL="111"&gt;&lt;DrinkWater coinDL="3" coinUL="3" expN="7" expG="2" rate30="0.8" rateMore="0.1" /&gt;&lt;DailyGoal percent="0.3" coin="53" award="10000" expDL="38" expUL="38" /&gt;&lt;DailyGoal percent="0.6" coin="69" award="10001" expDL="57" expUL="57" /&gt;&lt;DailyGoal percent="1.0" coin="126" award="10002" expDL="76" expUL="76" /&gt;&lt;/LevelUp&gt;</v>
      </c>
    </row>
    <row r="18" spans="1:28">
      <c r="A18" s="59" t="s">
        <v>1275</v>
      </c>
      <c r="B18" s="59" t="str">
        <f t="shared" si="0"/>
        <v>16</v>
      </c>
      <c r="C18" s="59" t="str">
        <f t="shared" si="1"/>
        <v>1250</v>
      </c>
      <c r="D18" s="53"/>
      <c r="E18" s="60">
        <v>16</v>
      </c>
      <c r="F18" s="60">
        <v>1250</v>
      </c>
      <c r="G18" s="60">
        <v>60</v>
      </c>
      <c r="H18" s="61">
        <v>115</v>
      </c>
      <c r="I18" s="61">
        <v>115</v>
      </c>
      <c r="J18" s="65">
        <v>4</v>
      </c>
      <c r="K18" s="65">
        <v>4</v>
      </c>
      <c r="L18" s="65">
        <v>7</v>
      </c>
      <c r="M18" s="65">
        <f t="shared" si="2"/>
        <v>2</v>
      </c>
      <c r="N18" s="65">
        <v>0.8</v>
      </c>
      <c r="O18" s="65">
        <v>0.1</v>
      </c>
      <c r="P18" s="66">
        <v>54</v>
      </c>
      <c r="Q18" s="66">
        <v>10000</v>
      </c>
      <c r="R18" s="70">
        <v>40</v>
      </c>
      <c r="S18" s="70">
        <v>40</v>
      </c>
      <c r="T18" s="68">
        <v>70</v>
      </c>
      <c r="U18" s="67">
        <v>10001</v>
      </c>
      <c r="V18" s="68">
        <v>60</v>
      </c>
      <c r="W18" s="68">
        <v>60</v>
      </c>
      <c r="X18" s="69">
        <v>128</v>
      </c>
      <c r="Y18" s="69">
        <v>10002</v>
      </c>
      <c r="Z18" s="71">
        <v>80</v>
      </c>
      <c r="AA18" s="71">
        <v>80</v>
      </c>
      <c r="AB18" t="str">
        <f t="shared" si="3"/>
        <v>&lt;LevelUp level="16" exp="1250" hunger="60" coinDL="115" coinUL="115"&gt;&lt;DrinkWater coinDL="4" coinUL="4" expN="7" expG="2" rate30="0.8" rateMore="0.1" /&gt;&lt;DailyGoal percent="0.3" coin="54" award="10000" expDL="40" expUL="40" /&gt;&lt;DailyGoal percent="0.6" coin="70" award="10001" expDL="60" expUL="60" /&gt;&lt;DailyGoal percent="1.0" coin="128" award="10002" expDL="80" expUL="80" /&gt;&lt;/LevelUp&gt;</v>
      </c>
    </row>
    <row r="19" spans="1:28">
      <c r="A19" s="59" t="s">
        <v>1276</v>
      </c>
      <c r="B19" s="59" t="str">
        <f t="shared" si="0"/>
        <v>17</v>
      </c>
      <c r="C19" s="59" t="str">
        <f t="shared" si="1"/>
        <v>1380</v>
      </c>
      <c r="D19" s="53"/>
      <c r="E19" s="60">
        <v>17</v>
      </c>
      <c r="F19" s="60">
        <v>1380</v>
      </c>
      <c r="G19" s="60">
        <v>62</v>
      </c>
      <c r="H19" s="61">
        <v>119</v>
      </c>
      <c r="I19" s="61">
        <v>119</v>
      </c>
      <c r="J19" s="65">
        <v>4</v>
      </c>
      <c r="K19" s="65">
        <v>4</v>
      </c>
      <c r="L19" s="65">
        <v>7</v>
      </c>
      <c r="M19" s="65">
        <f t="shared" si="2"/>
        <v>2</v>
      </c>
      <c r="N19" s="65">
        <v>0.8</v>
      </c>
      <c r="O19" s="65">
        <v>0.1</v>
      </c>
      <c r="P19" s="66">
        <v>55</v>
      </c>
      <c r="Q19" s="66">
        <v>10000</v>
      </c>
      <c r="R19" s="70">
        <v>42</v>
      </c>
      <c r="S19" s="70">
        <v>42</v>
      </c>
      <c r="T19" s="68">
        <v>71</v>
      </c>
      <c r="U19" s="67">
        <v>10001</v>
      </c>
      <c r="V19" s="68">
        <v>63</v>
      </c>
      <c r="W19" s="68">
        <v>63</v>
      </c>
      <c r="X19" s="69">
        <v>128</v>
      </c>
      <c r="Y19" s="69">
        <v>10002</v>
      </c>
      <c r="Z19" s="71">
        <v>84</v>
      </c>
      <c r="AA19" s="71">
        <v>84</v>
      </c>
      <c r="AB19" t="str">
        <f t="shared" si="3"/>
        <v>&lt;LevelUp level="17" exp="1380" hunger="62" coinDL="119" coinUL="119"&gt;&lt;DrinkWater coinDL="4" coinUL="4" expN="7" expG="2" rate30="0.8" rateMore="0.1" /&gt;&lt;DailyGoal percent="0.3" coin="55" award="10000" expDL="42" expUL="42" /&gt;&lt;DailyGoal percent="0.6" coin="71" award="10001" expDL="63" expUL="63" /&gt;&lt;DailyGoal percent="1.0" coin="128" award="10002" expDL="84" expUL="84" /&gt;&lt;/LevelUp&gt;</v>
      </c>
    </row>
    <row r="20" spans="1:28">
      <c r="A20" s="59" t="s">
        <v>1277</v>
      </c>
      <c r="B20" s="59" t="str">
        <f t="shared" si="0"/>
        <v>18</v>
      </c>
      <c r="C20" s="59" t="str">
        <f t="shared" si="1"/>
        <v>1660</v>
      </c>
      <c r="D20" s="53"/>
      <c r="E20" s="60">
        <v>18</v>
      </c>
      <c r="F20" s="60">
        <v>1660</v>
      </c>
      <c r="G20" s="60">
        <v>64</v>
      </c>
      <c r="H20" s="61">
        <v>124</v>
      </c>
      <c r="I20" s="61">
        <v>124</v>
      </c>
      <c r="J20" s="65">
        <v>4</v>
      </c>
      <c r="K20" s="65">
        <v>4</v>
      </c>
      <c r="L20" s="65">
        <v>8</v>
      </c>
      <c r="M20" s="65">
        <f t="shared" si="2"/>
        <v>2</v>
      </c>
      <c r="N20" s="65">
        <v>0.8</v>
      </c>
      <c r="O20" s="65">
        <v>0.1</v>
      </c>
      <c r="P20" s="66">
        <v>55</v>
      </c>
      <c r="Q20" s="66">
        <v>10000</v>
      </c>
      <c r="R20" s="70">
        <v>44</v>
      </c>
      <c r="S20" s="70">
        <v>44</v>
      </c>
      <c r="T20" s="68">
        <v>71</v>
      </c>
      <c r="U20" s="67">
        <v>10001</v>
      </c>
      <c r="V20" s="68">
        <v>66</v>
      </c>
      <c r="W20" s="68">
        <v>66</v>
      </c>
      <c r="X20" s="69">
        <v>129</v>
      </c>
      <c r="Y20" s="69">
        <v>10002</v>
      </c>
      <c r="Z20" s="71">
        <v>88</v>
      </c>
      <c r="AA20" s="71">
        <v>88</v>
      </c>
      <c r="AB20" t="str">
        <f t="shared" si="3"/>
        <v>&lt;LevelUp level="18" exp="1660" hunger="64" coinDL="124" coinUL="124"&gt;&lt;DrinkWater coinDL="4" coinUL="4" expN="8" expG="2" rate30="0.8" rateMore="0.1" /&gt;&lt;DailyGoal percent="0.3" coin="55" award="10000" expDL="44" expUL="44" /&gt;&lt;DailyGoal percent="0.6" coin="71" award="10001" expDL="66" expUL="66" /&gt;&lt;DailyGoal percent="1.0" coin="129" award="10002" expDL="88" expUL="88" /&gt;&lt;/LevelUp&gt;</v>
      </c>
    </row>
    <row r="21" spans="1:28">
      <c r="A21" s="59" t="s">
        <v>1278</v>
      </c>
      <c r="B21" s="59" t="str">
        <f t="shared" si="0"/>
        <v>19</v>
      </c>
      <c r="C21" s="59" t="str">
        <f t="shared" si="1"/>
        <v>1810</v>
      </c>
      <c r="D21" s="53"/>
      <c r="E21" s="60">
        <v>19</v>
      </c>
      <c r="F21" s="60">
        <v>1810</v>
      </c>
      <c r="G21" s="60">
        <v>66</v>
      </c>
      <c r="H21" s="61">
        <v>128</v>
      </c>
      <c r="I21" s="61">
        <v>128</v>
      </c>
      <c r="J21" s="65">
        <v>4</v>
      </c>
      <c r="K21" s="65">
        <v>4</v>
      </c>
      <c r="L21" s="65">
        <v>8</v>
      </c>
      <c r="M21" s="65">
        <f t="shared" si="2"/>
        <v>2</v>
      </c>
      <c r="N21" s="65">
        <v>0.8</v>
      </c>
      <c r="O21" s="65">
        <v>0.1</v>
      </c>
      <c r="P21" s="66">
        <v>56</v>
      </c>
      <c r="Q21" s="66">
        <v>10000</v>
      </c>
      <c r="R21" s="70">
        <v>46</v>
      </c>
      <c r="S21" s="70">
        <v>46</v>
      </c>
      <c r="T21" s="68">
        <v>72</v>
      </c>
      <c r="U21" s="67">
        <v>10001</v>
      </c>
      <c r="V21" s="68">
        <v>69</v>
      </c>
      <c r="W21" s="68">
        <v>69</v>
      </c>
      <c r="X21" s="69">
        <v>130</v>
      </c>
      <c r="Y21" s="69">
        <v>10002</v>
      </c>
      <c r="Z21" s="71">
        <v>92</v>
      </c>
      <c r="AA21" s="71">
        <v>92</v>
      </c>
      <c r="AB21" t="str">
        <f t="shared" si="3"/>
        <v>&lt;LevelUp level="19" exp="1810" hunger="66" coinDL="128" coinUL="128"&gt;&lt;DrinkWater coinDL="4" coinUL="4" expN="8" expG="2" rate30="0.8" rateMore="0.1" /&gt;&lt;DailyGoal percent="0.3" coin="56" award="10000" expDL="46" expUL="46" /&gt;&lt;DailyGoal percent="0.6" coin="72" award="10001" expDL="69" expUL="69" /&gt;&lt;DailyGoal percent="1.0" coin="130" award="10002" expDL="92" expUL="92" /&gt;&lt;/LevelUp&gt;</v>
      </c>
    </row>
    <row r="22" spans="1:28">
      <c r="A22" s="59" t="s">
        <v>1279</v>
      </c>
      <c r="B22" s="59" t="str">
        <f t="shared" si="0"/>
        <v>20</v>
      </c>
      <c r="C22" s="59" t="str">
        <f t="shared" si="1"/>
        <v>1970</v>
      </c>
      <c r="D22" s="53"/>
      <c r="E22" s="60">
        <v>20</v>
      </c>
      <c r="F22" s="60">
        <v>1970</v>
      </c>
      <c r="G22" s="60">
        <v>68</v>
      </c>
      <c r="H22" s="61">
        <v>132</v>
      </c>
      <c r="I22" s="61">
        <v>132</v>
      </c>
      <c r="J22" s="65">
        <v>4</v>
      </c>
      <c r="K22" s="65">
        <v>4</v>
      </c>
      <c r="L22" s="65">
        <v>8</v>
      </c>
      <c r="M22" s="65">
        <f t="shared" si="2"/>
        <v>2</v>
      </c>
      <c r="N22" s="65">
        <v>0.8</v>
      </c>
      <c r="O22" s="65">
        <v>0.1</v>
      </c>
      <c r="P22" s="66">
        <v>57</v>
      </c>
      <c r="Q22" s="66">
        <v>10000</v>
      </c>
      <c r="R22" s="70">
        <v>48</v>
      </c>
      <c r="S22" s="70">
        <v>48</v>
      </c>
      <c r="T22" s="68">
        <v>73</v>
      </c>
      <c r="U22" s="67">
        <v>10001</v>
      </c>
      <c r="V22" s="68">
        <v>72</v>
      </c>
      <c r="W22" s="68">
        <v>72</v>
      </c>
      <c r="X22" s="69">
        <v>131</v>
      </c>
      <c r="Y22" s="69">
        <v>10002</v>
      </c>
      <c r="Z22" s="71">
        <v>96</v>
      </c>
      <c r="AA22" s="71">
        <v>96</v>
      </c>
      <c r="AB22" t="str">
        <f t="shared" si="3"/>
        <v>&lt;LevelUp level="20" exp="1970" hunger="68" coinDL="132" coinUL="132"&gt;&lt;DrinkWater coinDL="4" coinUL="4" expN="8" expG="2" rate30="0.8" rateMore="0.1" /&gt;&lt;DailyGoal percent="0.3" coin="57" award="10000" expDL="48" expUL="48" /&gt;&lt;DailyGoal percent="0.6" coin="73" award="10001" expDL="72" expUL="72" /&gt;&lt;DailyGoal percent="1.0" coin="131" award="10002" expDL="96" expUL="96" /&gt;&lt;/LevelUp&gt;</v>
      </c>
    </row>
    <row r="23" spans="1:28">
      <c r="A23" s="59" t="s">
        <v>1280</v>
      </c>
      <c r="B23" s="59" t="str">
        <f t="shared" si="0"/>
        <v>21</v>
      </c>
      <c r="C23" s="59" t="str">
        <f t="shared" si="1"/>
        <v>2320</v>
      </c>
      <c r="D23" s="53"/>
      <c r="E23" s="60">
        <v>21</v>
      </c>
      <c r="F23" s="60">
        <v>2320</v>
      </c>
      <c r="G23" s="60">
        <v>70</v>
      </c>
      <c r="H23" s="61">
        <v>137</v>
      </c>
      <c r="I23" s="61">
        <v>137</v>
      </c>
      <c r="J23" s="65">
        <v>4</v>
      </c>
      <c r="K23" s="65">
        <v>4</v>
      </c>
      <c r="L23" s="65">
        <v>9</v>
      </c>
      <c r="M23" s="65">
        <f t="shared" si="2"/>
        <v>2</v>
      </c>
      <c r="N23" s="65">
        <v>0.8</v>
      </c>
      <c r="O23" s="65">
        <v>0.1</v>
      </c>
      <c r="P23" s="66">
        <v>57</v>
      </c>
      <c r="Q23" s="66">
        <v>10000</v>
      </c>
      <c r="R23" s="70">
        <v>50</v>
      </c>
      <c r="S23" s="70">
        <v>50</v>
      </c>
      <c r="T23" s="68">
        <v>74</v>
      </c>
      <c r="U23" s="67">
        <v>10001</v>
      </c>
      <c r="V23" s="68">
        <v>75</v>
      </c>
      <c r="W23" s="68">
        <v>75</v>
      </c>
      <c r="X23" s="69">
        <v>132</v>
      </c>
      <c r="Y23" s="69">
        <v>10002</v>
      </c>
      <c r="Z23" s="71">
        <v>100</v>
      </c>
      <c r="AA23" s="71">
        <v>100</v>
      </c>
      <c r="AB23" t="str">
        <f t="shared" si="3"/>
        <v>&lt;LevelUp level="21" exp="2320" hunger="70" coinDL="137" coinUL="137"&gt;&lt;DrinkWater coinDL="4" coinUL="4" expN="9" expG="2" rate30="0.8" rateMore="0.1" /&gt;&lt;DailyGoal percent="0.3" coin="57" award="10000" expDL="50" expUL="50" /&gt;&lt;DailyGoal percent="0.6" coin="74" award="10001" expDL="75" expUL="75" /&gt;&lt;DailyGoal percent="1.0" coin="132" award="10002" expDL="100" expUL="100" /&gt;&lt;/LevelUp&gt;</v>
      </c>
    </row>
    <row r="24" spans="1:28">
      <c r="A24" s="59" t="s">
        <v>1281</v>
      </c>
      <c r="B24" s="59" t="str">
        <f t="shared" si="0"/>
        <v>22</v>
      </c>
      <c r="C24" s="59" t="str">
        <f t="shared" si="1"/>
        <v>2500</v>
      </c>
      <c r="D24" s="53"/>
      <c r="E24" s="60">
        <v>22</v>
      </c>
      <c r="F24" s="60">
        <v>2500</v>
      </c>
      <c r="G24" s="60">
        <v>72</v>
      </c>
      <c r="H24" s="61">
        <v>141</v>
      </c>
      <c r="I24" s="61">
        <v>141</v>
      </c>
      <c r="J24" s="65">
        <v>4</v>
      </c>
      <c r="K24" s="65">
        <v>4</v>
      </c>
      <c r="L24" s="65">
        <v>9</v>
      </c>
      <c r="M24" s="65">
        <f t="shared" si="2"/>
        <v>2</v>
      </c>
      <c r="N24" s="65">
        <v>0.8</v>
      </c>
      <c r="O24" s="65">
        <v>0.1</v>
      </c>
      <c r="P24" s="66">
        <v>58</v>
      </c>
      <c r="Q24" s="66">
        <v>10000</v>
      </c>
      <c r="R24" s="70">
        <v>52</v>
      </c>
      <c r="S24" s="70">
        <v>52</v>
      </c>
      <c r="T24" s="68">
        <v>74</v>
      </c>
      <c r="U24" s="67">
        <v>10001</v>
      </c>
      <c r="V24" s="68">
        <v>78</v>
      </c>
      <c r="W24" s="68">
        <v>78</v>
      </c>
      <c r="X24" s="69">
        <v>133</v>
      </c>
      <c r="Y24" s="69">
        <v>10002</v>
      </c>
      <c r="Z24" s="71">
        <v>104</v>
      </c>
      <c r="AA24" s="71">
        <v>104</v>
      </c>
      <c r="AB24" t="str">
        <f t="shared" si="3"/>
        <v>&lt;LevelUp level="22" exp="2500" hunger="72" coinDL="141" coinUL="141"&gt;&lt;DrinkWater coinDL="4" coinUL="4" expN="9" expG="2" rate30="0.8" rateMore="0.1" /&gt;&lt;DailyGoal percent="0.3" coin="58" award="10000" expDL="52" expUL="52" /&gt;&lt;DailyGoal percent="0.6" coin="74" award="10001" expDL="78" expUL="78" /&gt;&lt;DailyGoal percent="1.0" coin="133" award="10002" expDL="104" expUL="104" /&gt;&lt;/LevelUp&gt;</v>
      </c>
    </row>
    <row r="25" spans="1:28">
      <c r="A25" s="59" t="s">
        <v>1282</v>
      </c>
      <c r="B25" s="59" t="str">
        <f t="shared" si="0"/>
        <v>23</v>
      </c>
      <c r="C25" s="59" t="str">
        <f t="shared" si="1"/>
        <v>2700</v>
      </c>
      <c r="D25" s="53"/>
      <c r="E25" s="60">
        <v>23</v>
      </c>
      <c r="F25" s="60">
        <v>2700</v>
      </c>
      <c r="G25" s="60">
        <v>74</v>
      </c>
      <c r="H25" s="61">
        <v>146</v>
      </c>
      <c r="I25" s="61">
        <v>146</v>
      </c>
      <c r="J25" s="65">
        <v>4</v>
      </c>
      <c r="K25" s="65">
        <v>4</v>
      </c>
      <c r="L25" s="65">
        <v>9</v>
      </c>
      <c r="M25" s="65">
        <f t="shared" si="2"/>
        <v>2</v>
      </c>
      <c r="N25" s="65">
        <v>0.8</v>
      </c>
      <c r="O25" s="65">
        <v>0.1</v>
      </c>
      <c r="P25" s="66">
        <v>59</v>
      </c>
      <c r="Q25" s="66">
        <v>10000</v>
      </c>
      <c r="R25" s="70">
        <v>54</v>
      </c>
      <c r="S25" s="70">
        <v>54</v>
      </c>
      <c r="T25" s="68">
        <v>75</v>
      </c>
      <c r="U25" s="67">
        <v>10001</v>
      </c>
      <c r="V25" s="68">
        <v>81</v>
      </c>
      <c r="W25" s="68">
        <v>81</v>
      </c>
      <c r="X25" s="69">
        <v>134</v>
      </c>
      <c r="Y25" s="69">
        <v>10002</v>
      </c>
      <c r="Z25" s="71">
        <v>108</v>
      </c>
      <c r="AA25" s="71">
        <v>108</v>
      </c>
      <c r="AB25" t="str">
        <f t="shared" si="3"/>
        <v>&lt;LevelUp level="23" exp="2700" hunger="74" coinDL="146" coinUL="146"&gt;&lt;DrinkWater coinDL="4" coinUL="4" expN="9" expG="2" rate30="0.8" rateMore="0.1" /&gt;&lt;DailyGoal percent="0.3" coin="59" award="10000" expDL="54" expUL="54" /&gt;&lt;DailyGoal percent="0.6" coin="75" award="10001" expDL="81" expUL="81" /&gt;&lt;DailyGoal percent="1.0" coin="134" award="10002" expDL="108" expUL="108" /&gt;&lt;/LevelUp&gt;</v>
      </c>
    </row>
    <row r="26" spans="1:28">
      <c r="A26" s="59" t="s">
        <v>1283</v>
      </c>
      <c r="B26" s="59" t="str">
        <f t="shared" si="0"/>
        <v>24</v>
      </c>
      <c r="C26" s="59" t="str">
        <f t="shared" si="1"/>
        <v>3110</v>
      </c>
      <c r="D26" s="53"/>
      <c r="E26" s="60">
        <v>24</v>
      </c>
      <c r="F26" s="60">
        <v>3110</v>
      </c>
      <c r="G26" s="60">
        <v>76</v>
      </c>
      <c r="H26" s="61">
        <v>150</v>
      </c>
      <c r="I26" s="61">
        <v>150</v>
      </c>
      <c r="J26" s="65">
        <v>4</v>
      </c>
      <c r="K26" s="65">
        <v>4</v>
      </c>
      <c r="L26" s="65">
        <v>10</v>
      </c>
      <c r="M26" s="65">
        <f t="shared" si="2"/>
        <v>2</v>
      </c>
      <c r="N26" s="65">
        <v>0.8</v>
      </c>
      <c r="O26" s="65">
        <v>0.1</v>
      </c>
      <c r="P26" s="66">
        <v>59</v>
      </c>
      <c r="Q26" s="66">
        <v>10000</v>
      </c>
      <c r="R26" s="70">
        <v>56</v>
      </c>
      <c r="S26" s="70">
        <v>56</v>
      </c>
      <c r="T26" s="68">
        <v>76</v>
      </c>
      <c r="U26" s="67">
        <v>10001</v>
      </c>
      <c r="V26" s="68">
        <v>84</v>
      </c>
      <c r="W26" s="68">
        <v>84</v>
      </c>
      <c r="X26" s="69">
        <v>135</v>
      </c>
      <c r="Y26" s="69">
        <v>10002</v>
      </c>
      <c r="Z26" s="71">
        <v>112</v>
      </c>
      <c r="AA26" s="71">
        <v>112</v>
      </c>
      <c r="AB26" t="str">
        <f t="shared" si="3"/>
        <v>&lt;LevelUp level="24" exp="3110" hunger="76" coinDL="150" coinUL="150"&gt;&lt;DrinkWater coinDL="4" coinUL="4" expN="10" expG="2" rate30="0.8" rateMore="0.1" /&gt;&lt;DailyGoal percent="0.3" coin="59" award="10000" expDL="56" expUL="56" /&gt;&lt;DailyGoal percent="0.6" coin="76" award="10001" expDL="84" expUL="84" /&gt;&lt;DailyGoal percent="1.0" coin="135" award="10002" expDL="112" expUL="112" /&gt;&lt;/LevelUp&gt;</v>
      </c>
    </row>
    <row r="27" spans="1:28">
      <c r="A27" s="59" t="s">
        <v>1284</v>
      </c>
      <c r="B27" s="59" t="str">
        <f t="shared" si="0"/>
        <v>25</v>
      </c>
      <c r="C27" s="59" t="str">
        <f t="shared" si="1"/>
        <v>3330</v>
      </c>
      <c r="D27" s="53"/>
      <c r="E27" s="60">
        <v>25</v>
      </c>
      <c r="F27" s="60">
        <v>3330</v>
      </c>
      <c r="G27" s="60">
        <v>78</v>
      </c>
      <c r="H27" s="61">
        <v>155</v>
      </c>
      <c r="I27" s="61">
        <v>155</v>
      </c>
      <c r="J27" s="65">
        <v>4</v>
      </c>
      <c r="K27" s="65">
        <v>4</v>
      </c>
      <c r="L27" s="65">
        <v>10</v>
      </c>
      <c r="M27" s="65">
        <f t="shared" si="2"/>
        <v>2</v>
      </c>
      <c r="N27" s="65">
        <v>0.8</v>
      </c>
      <c r="O27" s="65">
        <v>0.1</v>
      </c>
      <c r="P27" s="66">
        <v>60</v>
      </c>
      <c r="Q27" s="66">
        <v>10000</v>
      </c>
      <c r="R27" s="70">
        <v>58</v>
      </c>
      <c r="S27" s="70">
        <v>58</v>
      </c>
      <c r="T27" s="68">
        <v>76</v>
      </c>
      <c r="U27" s="67">
        <v>10001</v>
      </c>
      <c r="V27" s="68">
        <v>87</v>
      </c>
      <c r="W27" s="68">
        <v>87</v>
      </c>
      <c r="X27" s="69">
        <v>136</v>
      </c>
      <c r="Y27" s="69">
        <v>10002</v>
      </c>
      <c r="Z27" s="71">
        <v>116</v>
      </c>
      <c r="AA27" s="71">
        <v>116</v>
      </c>
      <c r="AB27" t="str">
        <f t="shared" si="3"/>
        <v>&lt;LevelUp level="25" exp="3330" hunger="78" coinDL="155" coinUL="155"&gt;&lt;DrinkWater coinDL="4" coinUL="4" expN="10" expG="2" rate30="0.8" rateMore="0.1" /&gt;&lt;DailyGoal percent="0.3" coin="60" award="10000" expDL="58" expUL="58" /&gt;&lt;DailyGoal percent="0.6" coin="76" award="10001" expDL="87" expUL="87" /&gt;&lt;DailyGoal percent="1.0" coin="136" award="10002" expDL="116" expUL="116" /&gt;&lt;/LevelUp&gt;</v>
      </c>
    </row>
    <row r="28" spans="1:28">
      <c r="A28" s="59" t="s">
        <v>1285</v>
      </c>
      <c r="B28" s="59" t="str">
        <f t="shared" si="0"/>
        <v>26</v>
      </c>
      <c r="C28" s="59" t="str">
        <f t="shared" si="1"/>
        <v>3565</v>
      </c>
      <c r="D28" s="53"/>
      <c r="E28" s="60">
        <v>26</v>
      </c>
      <c r="F28" s="60">
        <v>3565</v>
      </c>
      <c r="G28" s="60">
        <v>80</v>
      </c>
      <c r="H28" s="61">
        <v>159</v>
      </c>
      <c r="I28" s="61">
        <v>159</v>
      </c>
      <c r="J28" s="65">
        <v>4</v>
      </c>
      <c r="K28" s="65">
        <v>4</v>
      </c>
      <c r="L28" s="65">
        <v>10</v>
      </c>
      <c r="M28" s="65">
        <f t="shared" si="2"/>
        <v>2</v>
      </c>
      <c r="N28" s="65">
        <v>0.8</v>
      </c>
      <c r="O28" s="65">
        <v>0.1</v>
      </c>
      <c r="P28" s="66">
        <v>60</v>
      </c>
      <c r="Q28" s="66">
        <v>10000</v>
      </c>
      <c r="R28" s="70">
        <v>60</v>
      </c>
      <c r="S28" s="70">
        <v>60</v>
      </c>
      <c r="T28" s="68">
        <v>77</v>
      </c>
      <c r="U28" s="67">
        <v>10001</v>
      </c>
      <c r="V28" s="68">
        <v>90</v>
      </c>
      <c r="W28" s="68">
        <v>90</v>
      </c>
      <c r="X28" s="69">
        <v>136</v>
      </c>
      <c r="Y28" s="69">
        <v>10002</v>
      </c>
      <c r="Z28" s="71">
        <v>120</v>
      </c>
      <c r="AA28" s="71">
        <v>120</v>
      </c>
      <c r="AB28" t="str">
        <f t="shared" si="3"/>
        <v>&lt;LevelUp level="26" exp="3565" hunger="80" coinDL="159" coinUL="159"&gt;&lt;DrinkWater coinDL="4" coinUL="4" expN="10" expG="2" rate30="0.8" rateMore="0.1" /&gt;&lt;DailyGoal percent="0.3" coin="60" award="10000" expDL="60" expUL="60" /&gt;&lt;DailyGoal percent="0.6" coin="77" award="10001" expDL="90" expUL="90" /&gt;&lt;DailyGoal percent="1.0" coin="136" award="10002" expDL="120" expUL="120" /&gt;&lt;/LevelUp&gt;</v>
      </c>
    </row>
    <row r="29" spans="1:28">
      <c r="A29" s="59" t="s">
        <v>1286</v>
      </c>
      <c r="B29" s="59" t="str">
        <f t="shared" si="0"/>
        <v>27</v>
      </c>
      <c r="C29" s="59" t="str">
        <f t="shared" si="1"/>
        <v>4060</v>
      </c>
      <c r="D29" s="53"/>
      <c r="E29" s="60">
        <v>27</v>
      </c>
      <c r="F29" s="60">
        <v>4060</v>
      </c>
      <c r="G29" s="60">
        <v>82</v>
      </c>
      <c r="H29" s="61">
        <v>164</v>
      </c>
      <c r="I29" s="61">
        <v>164</v>
      </c>
      <c r="J29" s="65">
        <v>4</v>
      </c>
      <c r="K29" s="65">
        <v>4</v>
      </c>
      <c r="L29" s="65">
        <v>11</v>
      </c>
      <c r="M29" s="65">
        <f t="shared" si="2"/>
        <v>2</v>
      </c>
      <c r="N29" s="65">
        <v>0.8</v>
      </c>
      <c r="O29" s="65">
        <v>0.1</v>
      </c>
      <c r="P29" s="66">
        <v>61</v>
      </c>
      <c r="Q29" s="66">
        <v>10000</v>
      </c>
      <c r="R29" s="70">
        <v>62</v>
      </c>
      <c r="S29" s="70">
        <v>62</v>
      </c>
      <c r="T29" s="68">
        <v>78</v>
      </c>
      <c r="U29" s="67">
        <v>10001</v>
      </c>
      <c r="V29" s="68">
        <v>93</v>
      </c>
      <c r="W29" s="68">
        <v>93</v>
      </c>
      <c r="X29" s="69">
        <v>137</v>
      </c>
      <c r="Y29" s="69">
        <v>10002</v>
      </c>
      <c r="Z29" s="71">
        <v>124</v>
      </c>
      <c r="AA29" s="71">
        <v>124</v>
      </c>
      <c r="AB29" t="str">
        <f t="shared" si="3"/>
        <v>&lt;LevelUp level="27" exp="4060" hunger="82" coinDL="164" coinUL="164"&gt;&lt;DrinkWater coinDL="4" coinUL="4" expN="11" expG="2" rate30="0.8" rateMore="0.1" /&gt;&lt;DailyGoal percent="0.3" coin="61" award="10000" expDL="62" expUL="62" /&gt;&lt;DailyGoal percent="0.6" coin="78" award="10001" expDL="93" expUL="93" /&gt;&lt;DailyGoal percent="1.0" coin="137" award="10002" expDL="124" expUL="124" /&gt;&lt;/LevelUp&gt;</v>
      </c>
    </row>
    <row r="30" spans="1:28">
      <c r="A30" s="59" t="s">
        <v>1287</v>
      </c>
      <c r="B30" s="59" t="str">
        <f t="shared" si="0"/>
        <v>28</v>
      </c>
      <c r="C30" s="59" t="str">
        <f t="shared" si="1"/>
        <v>4320</v>
      </c>
      <c r="D30" s="53"/>
      <c r="E30" s="60">
        <v>28</v>
      </c>
      <c r="F30" s="60">
        <v>4320</v>
      </c>
      <c r="G30" s="60">
        <v>84</v>
      </c>
      <c r="H30" s="61">
        <v>169</v>
      </c>
      <c r="I30" s="61">
        <v>169</v>
      </c>
      <c r="J30" s="65">
        <v>4</v>
      </c>
      <c r="K30" s="65">
        <v>4</v>
      </c>
      <c r="L30" s="65">
        <v>11</v>
      </c>
      <c r="M30" s="65">
        <f t="shared" si="2"/>
        <v>2</v>
      </c>
      <c r="N30" s="65">
        <v>0.8</v>
      </c>
      <c r="O30" s="65">
        <v>0.1</v>
      </c>
      <c r="P30" s="66">
        <v>61</v>
      </c>
      <c r="Q30" s="66">
        <v>10000</v>
      </c>
      <c r="R30" s="70">
        <v>64</v>
      </c>
      <c r="S30" s="70">
        <v>64</v>
      </c>
      <c r="T30" s="68">
        <v>78</v>
      </c>
      <c r="U30" s="67">
        <v>10001</v>
      </c>
      <c r="V30" s="68">
        <v>96</v>
      </c>
      <c r="W30" s="68">
        <v>96</v>
      </c>
      <c r="X30" s="69">
        <v>138</v>
      </c>
      <c r="Y30" s="69">
        <v>10002</v>
      </c>
      <c r="Z30" s="71">
        <v>128</v>
      </c>
      <c r="AA30" s="71">
        <v>128</v>
      </c>
      <c r="AB30" t="str">
        <f t="shared" si="3"/>
        <v>&lt;LevelUp level="28" exp="4320" hunger="84" coinDL="169" coinUL="169"&gt;&lt;DrinkWater coinDL="4" coinUL="4" expN="11" expG="2" rate30="0.8" rateMore="0.1" /&gt;&lt;DailyGoal percent="0.3" coin="61" award="10000" expDL="64" expUL="64" /&gt;&lt;DailyGoal percent="0.6" coin="78" award="10001" expDL="96" expUL="96" /&gt;&lt;DailyGoal percent="1.0" coin="138" award="10002" expDL="128" expUL="128" /&gt;&lt;/LevelUp&gt;</v>
      </c>
    </row>
    <row r="31" spans="1:28">
      <c r="A31" s="59" t="s">
        <v>1288</v>
      </c>
      <c r="B31" s="59" t="str">
        <f t="shared" si="0"/>
        <v>29</v>
      </c>
      <c r="C31" s="59" t="str">
        <f t="shared" si="1"/>
        <v>4590</v>
      </c>
      <c r="D31" s="53"/>
      <c r="E31" s="60">
        <v>29</v>
      </c>
      <c r="F31" s="60">
        <v>4590</v>
      </c>
      <c r="G31" s="60">
        <v>86</v>
      </c>
      <c r="H31" s="61">
        <v>173</v>
      </c>
      <c r="I31" s="61">
        <v>173</v>
      </c>
      <c r="J31" s="65">
        <v>4</v>
      </c>
      <c r="K31" s="65">
        <v>4</v>
      </c>
      <c r="L31" s="65">
        <v>11</v>
      </c>
      <c r="M31" s="65">
        <f t="shared" si="2"/>
        <v>2</v>
      </c>
      <c r="N31" s="65">
        <v>0.8</v>
      </c>
      <c r="O31" s="65">
        <v>0.1</v>
      </c>
      <c r="P31" s="66">
        <v>62</v>
      </c>
      <c r="Q31" s="66">
        <v>10000</v>
      </c>
      <c r="R31" s="70">
        <v>66</v>
      </c>
      <c r="S31" s="70">
        <v>66</v>
      </c>
      <c r="T31" s="68">
        <v>79</v>
      </c>
      <c r="U31" s="67">
        <v>10001</v>
      </c>
      <c r="V31" s="68">
        <v>99</v>
      </c>
      <c r="W31" s="68">
        <v>99</v>
      </c>
      <c r="X31" s="69">
        <v>139</v>
      </c>
      <c r="Y31" s="69">
        <v>10002</v>
      </c>
      <c r="Z31" s="71">
        <v>132</v>
      </c>
      <c r="AA31" s="71">
        <v>132</v>
      </c>
      <c r="AB31" t="str">
        <f t="shared" si="3"/>
        <v>&lt;LevelUp level="29" exp="4590" hunger="86" coinDL="173" coinUL="173"&gt;&lt;DrinkWater coinDL="4" coinUL="4" expN="11" expG="2" rate30="0.8" rateMore="0.1" /&gt;&lt;DailyGoal percent="0.3" coin="62" award="10000" expDL="66" expUL="66" /&gt;&lt;DailyGoal percent="0.6" coin="79" award="10001" expDL="99" expUL="99" /&gt;&lt;DailyGoal percent="1.0" coin="139" award="10002" expDL="132" expUL="132" /&gt;&lt;/LevelUp&gt;</v>
      </c>
    </row>
    <row r="32" spans="1:28">
      <c r="A32" s="59" t="s">
        <v>1289</v>
      </c>
      <c r="B32" s="59" t="str">
        <f t="shared" si="0"/>
        <v>30</v>
      </c>
      <c r="C32" s="59" t="str">
        <f t="shared" si="1"/>
        <v>5165</v>
      </c>
      <c r="D32" s="53"/>
      <c r="E32" s="60">
        <v>30</v>
      </c>
      <c r="F32" s="60">
        <v>5165</v>
      </c>
      <c r="G32" s="60">
        <v>88</v>
      </c>
      <c r="H32" s="61">
        <v>178</v>
      </c>
      <c r="I32" s="61">
        <v>178</v>
      </c>
      <c r="J32" s="65">
        <v>4</v>
      </c>
      <c r="K32" s="65">
        <v>4</v>
      </c>
      <c r="L32" s="65">
        <v>12</v>
      </c>
      <c r="M32" s="65">
        <f t="shared" si="2"/>
        <v>2</v>
      </c>
      <c r="N32" s="65">
        <v>0.8</v>
      </c>
      <c r="O32" s="65">
        <v>0.1</v>
      </c>
      <c r="P32" s="66">
        <v>62</v>
      </c>
      <c r="Q32" s="66">
        <v>10000</v>
      </c>
      <c r="R32" s="70">
        <v>68</v>
      </c>
      <c r="S32" s="70">
        <v>68</v>
      </c>
      <c r="T32" s="68">
        <v>79</v>
      </c>
      <c r="U32" s="67">
        <v>10001</v>
      </c>
      <c r="V32" s="68">
        <v>102</v>
      </c>
      <c r="W32" s="68">
        <v>102</v>
      </c>
      <c r="X32" s="69">
        <v>139</v>
      </c>
      <c r="Y32" s="69">
        <v>10002</v>
      </c>
      <c r="Z32" s="71">
        <v>136</v>
      </c>
      <c r="AA32" s="71">
        <v>136</v>
      </c>
      <c r="AB32" t="str">
        <f t="shared" si="3"/>
        <v>&lt;LevelUp level="30" exp="5165" hunger="88" coinDL="178" coinUL="178"&gt;&lt;DrinkWater coinDL="4" coinUL="4" expN="12" expG="2" rate30="0.8" rateMore="0.1" /&gt;&lt;DailyGoal percent="0.3" coin="62" award="10000" expDL="68" expUL="68" /&gt;&lt;DailyGoal percent="0.6" coin="79" award="10001" expDL="102" expUL="102" /&gt;&lt;DailyGoal percent="1.0" coin="139" award="10002" expDL="136" expUL="136" /&gt;&lt;/LevelUp&gt;</v>
      </c>
    </row>
    <row r="33" spans="1:28">
      <c r="A33" s="59" t="s">
        <v>1290</v>
      </c>
      <c r="B33" s="59" t="str">
        <f t="shared" si="0"/>
        <v>31</v>
      </c>
      <c r="C33" s="59" t="str">
        <f t="shared" si="1"/>
        <v>5465</v>
      </c>
      <c r="D33" s="53"/>
      <c r="E33" s="60">
        <v>31</v>
      </c>
      <c r="F33" s="60">
        <v>5465</v>
      </c>
      <c r="G33" s="60">
        <v>90</v>
      </c>
      <c r="H33" s="61">
        <v>183</v>
      </c>
      <c r="I33" s="61">
        <v>183</v>
      </c>
      <c r="J33" s="65">
        <v>4</v>
      </c>
      <c r="K33" s="65">
        <v>4</v>
      </c>
      <c r="L33" s="65">
        <v>12</v>
      </c>
      <c r="M33" s="65">
        <f t="shared" si="2"/>
        <v>2</v>
      </c>
      <c r="N33" s="65">
        <v>0.8</v>
      </c>
      <c r="O33" s="65">
        <v>0.1</v>
      </c>
      <c r="P33" s="66">
        <v>63</v>
      </c>
      <c r="Q33" s="66">
        <v>10000</v>
      </c>
      <c r="R33" s="70">
        <v>70</v>
      </c>
      <c r="S33" s="70">
        <v>70</v>
      </c>
      <c r="T33" s="68">
        <v>80</v>
      </c>
      <c r="U33" s="67">
        <v>10001</v>
      </c>
      <c r="V33" s="68">
        <v>105</v>
      </c>
      <c r="W33" s="68">
        <v>105</v>
      </c>
      <c r="X33" s="69">
        <v>140</v>
      </c>
      <c r="Y33" s="69">
        <v>10002</v>
      </c>
      <c r="Z33" s="71">
        <v>140</v>
      </c>
      <c r="AA33" s="71">
        <v>140</v>
      </c>
      <c r="AB33" t="str">
        <f t="shared" si="3"/>
        <v>&lt;LevelUp level="31" exp="5465" hunger="90" coinDL="183" coinUL="183"&gt;&lt;DrinkWater coinDL="4" coinUL="4" expN="12" expG="2" rate30="0.8" rateMore="0.1" /&gt;&lt;DailyGoal percent="0.3" coin="63" award="10000" expDL="70" expUL="70" /&gt;&lt;DailyGoal percent="0.6" coin="80" award="10001" expDL="105" expUL="105" /&gt;&lt;DailyGoal percent="1.0" coin="140" award="10002" expDL="140" expUL="140" /&gt;&lt;/LevelUp&gt;</v>
      </c>
    </row>
    <row r="34" spans="1:28">
      <c r="A34" s="59" t="s">
        <v>1291</v>
      </c>
      <c r="B34" s="59" t="str">
        <f t="shared" si="0"/>
        <v>32</v>
      </c>
      <c r="C34" s="59" t="str">
        <f t="shared" si="1"/>
        <v>5770</v>
      </c>
      <c r="D34" s="53"/>
      <c r="E34" s="60">
        <v>32</v>
      </c>
      <c r="F34" s="60">
        <v>5770</v>
      </c>
      <c r="G34" s="60">
        <v>92</v>
      </c>
      <c r="H34" s="61">
        <v>188</v>
      </c>
      <c r="I34" s="61">
        <v>188</v>
      </c>
      <c r="J34" s="65">
        <v>4</v>
      </c>
      <c r="K34" s="65">
        <v>4</v>
      </c>
      <c r="L34" s="65">
        <v>12</v>
      </c>
      <c r="M34" s="65">
        <f t="shared" si="2"/>
        <v>2</v>
      </c>
      <c r="N34" s="65">
        <v>0.8</v>
      </c>
      <c r="O34" s="65">
        <v>0.1</v>
      </c>
      <c r="P34" s="66">
        <v>63</v>
      </c>
      <c r="Q34" s="66">
        <v>10000</v>
      </c>
      <c r="R34" s="70">
        <v>72</v>
      </c>
      <c r="S34" s="70">
        <v>72</v>
      </c>
      <c r="T34" s="68">
        <v>81</v>
      </c>
      <c r="U34" s="67">
        <v>10001</v>
      </c>
      <c r="V34" s="68">
        <v>108</v>
      </c>
      <c r="W34" s="68">
        <v>108</v>
      </c>
      <c r="X34" s="69">
        <v>141</v>
      </c>
      <c r="Y34" s="69">
        <v>10002</v>
      </c>
      <c r="Z34" s="71">
        <v>144</v>
      </c>
      <c r="AA34" s="71">
        <v>144</v>
      </c>
      <c r="AB34" t="str">
        <f t="shared" si="3"/>
        <v>&lt;LevelUp level="32" exp="5770" hunger="92" coinDL="188" coinUL="188"&gt;&lt;DrinkWater coinDL="4" coinUL="4" expN="12" expG="2" rate30="0.8" rateMore="0.1" /&gt;&lt;DailyGoal percent="0.3" coin="63" award="10000" expDL="72" expUL="72" /&gt;&lt;DailyGoal percent="0.6" coin="81" award="10001" expDL="108" expUL="108" /&gt;&lt;DailyGoal percent="1.0" coin="141" award="10002" expDL="144" expUL="144" /&gt;&lt;/LevelUp&gt;</v>
      </c>
    </row>
    <row r="35" spans="1:28">
      <c r="A35" s="59" t="s">
        <v>1292</v>
      </c>
      <c r="B35" s="59" t="str">
        <f t="shared" si="0"/>
        <v>33</v>
      </c>
      <c r="C35" s="59" t="str">
        <f t="shared" si="1"/>
        <v>6435</v>
      </c>
      <c r="D35" s="53"/>
      <c r="E35" s="60">
        <v>33</v>
      </c>
      <c r="F35" s="60">
        <v>6435</v>
      </c>
      <c r="G35" s="60">
        <v>94</v>
      </c>
      <c r="H35" s="61">
        <v>192</v>
      </c>
      <c r="I35" s="61">
        <v>192</v>
      </c>
      <c r="J35" s="65">
        <v>4</v>
      </c>
      <c r="K35" s="65">
        <v>4</v>
      </c>
      <c r="L35" s="65">
        <v>13</v>
      </c>
      <c r="M35" s="65">
        <f t="shared" si="2"/>
        <v>2</v>
      </c>
      <c r="N35" s="65">
        <v>0.8</v>
      </c>
      <c r="O35" s="65">
        <v>0.1</v>
      </c>
      <c r="P35" s="66">
        <v>64</v>
      </c>
      <c r="Q35" s="66">
        <v>10000</v>
      </c>
      <c r="R35" s="70">
        <v>74</v>
      </c>
      <c r="S35" s="70">
        <v>74</v>
      </c>
      <c r="T35" s="68">
        <v>81</v>
      </c>
      <c r="U35" s="67">
        <v>10001</v>
      </c>
      <c r="V35" s="68">
        <v>111</v>
      </c>
      <c r="W35" s="68">
        <v>111</v>
      </c>
      <c r="X35" s="69">
        <v>141</v>
      </c>
      <c r="Y35" s="69">
        <v>10002</v>
      </c>
      <c r="Z35" s="71">
        <v>148</v>
      </c>
      <c r="AA35" s="71">
        <v>148</v>
      </c>
      <c r="AB35" t="str">
        <f t="shared" si="3"/>
        <v>&lt;LevelUp level="33" exp="6435" hunger="94" coinDL="192" coinUL="192"&gt;&lt;DrinkWater coinDL="4" coinUL="4" expN="13" expG="2" rate30="0.8" rateMore="0.1" /&gt;&lt;DailyGoal percent="0.3" coin="64" award="10000" expDL="74" expUL="74" /&gt;&lt;DailyGoal percent="0.6" coin="81" award="10001" expDL="111" expUL="111" /&gt;&lt;DailyGoal percent="1.0" coin="141" award="10002" expDL="148" expUL="148" /&gt;&lt;/LevelUp&gt;</v>
      </c>
    </row>
    <row r="36" spans="1:28">
      <c r="A36" s="59" t="s">
        <v>1293</v>
      </c>
      <c r="B36" s="59" t="str">
        <f t="shared" si="0"/>
        <v>34</v>
      </c>
      <c r="C36" s="59" t="str">
        <f t="shared" si="1"/>
        <v>6775</v>
      </c>
      <c r="D36" s="53"/>
      <c r="E36" s="60">
        <v>34</v>
      </c>
      <c r="F36" s="60">
        <v>6775</v>
      </c>
      <c r="G36" s="60">
        <v>96</v>
      </c>
      <c r="H36" s="61">
        <v>197</v>
      </c>
      <c r="I36" s="61">
        <v>197</v>
      </c>
      <c r="J36" s="65">
        <v>4</v>
      </c>
      <c r="K36" s="65">
        <v>4</v>
      </c>
      <c r="L36" s="65">
        <v>13</v>
      </c>
      <c r="M36" s="65">
        <f t="shared" si="2"/>
        <v>2</v>
      </c>
      <c r="N36" s="65">
        <v>0.8</v>
      </c>
      <c r="O36" s="65">
        <v>0.1</v>
      </c>
      <c r="P36" s="66">
        <v>64</v>
      </c>
      <c r="Q36" s="66">
        <v>10000</v>
      </c>
      <c r="R36" s="70">
        <v>76</v>
      </c>
      <c r="S36" s="70">
        <v>76</v>
      </c>
      <c r="T36" s="68">
        <v>82</v>
      </c>
      <c r="U36" s="67">
        <v>10001</v>
      </c>
      <c r="V36" s="68">
        <v>114</v>
      </c>
      <c r="W36" s="68">
        <v>114</v>
      </c>
      <c r="X36" s="69">
        <v>142</v>
      </c>
      <c r="Y36" s="69">
        <v>10002</v>
      </c>
      <c r="Z36" s="71">
        <v>152</v>
      </c>
      <c r="AA36" s="71">
        <v>152</v>
      </c>
      <c r="AB36" t="str">
        <f t="shared" si="3"/>
        <v>&lt;LevelUp level="34" exp="6775" hunger="96" coinDL="197" coinUL="197"&gt;&lt;DrinkWater coinDL="4" coinUL="4" expN="13" expG="2" rate30="0.8" rateMore="0.1" /&gt;&lt;DailyGoal percent="0.3" coin="64" award="10000" expDL="76" expUL="76" /&gt;&lt;DailyGoal percent="0.6" coin="82" award="10001" expDL="114" expUL="114" /&gt;&lt;DailyGoal percent="1.0" coin="142" award="10002" expDL="152" expUL="152" /&gt;&lt;/LevelUp&gt;</v>
      </c>
    </row>
    <row r="37" spans="1:28">
      <c r="A37" s="59" t="s">
        <v>1294</v>
      </c>
      <c r="B37" s="59" t="str">
        <f t="shared" si="0"/>
        <v>35</v>
      </c>
      <c r="C37" s="59" t="str">
        <f t="shared" si="1"/>
        <v>7120</v>
      </c>
      <c r="D37" s="53"/>
      <c r="E37" s="60">
        <v>35</v>
      </c>
      <c r="F37" s="60">
        <v>7120</v>
      </c>
      <c r="G37" s="60">
        <v>98</v>
      </c>
      <c r="H37" s="61">
        <v>202</v>
      </c>
      <c r="I37" s="61">
        <v>202</v>
      </c>
      <c r="J37" s="65">
        <v>4</v>
      </c>
      <c r="K37" s="65">
        <v>4</v>
      </c>
      <c r="L37" s="65">
        <v>13</v>
      </c>
      <c r="M37" s="65">
        <f t="shared" si="2"/>
        <v>2</v>
      </c>
      <c r="N37" s="65">
        <v>0.8</v>
      </c>
      <c r="O37" s="65">
        <v>0.1</v>
      </c>
      <c r="P37" s="66">
        <v>65</v>
      </c>
      <c r="Q37" s="66">
        <v>10000</v>
      </c>
      <c r="R37" s="70">
        <v>78</v>
      </c>
      <c r="S37" s="70">
        <v>78</v>
      </c>
      <c r="T37" s="68">
        <v>82</v>
      </c>
      <c r="U37" s="67">
        <v>10001</v>
      </c>
      <c r="V37" s="68">
        <v>117</v>
      </c>
      <c r="W37" s="68">
        <v>117</v>
      </c>
      <c r="X37" s="69">
        <v>143</v>
      </c>
      <c r="Y37" s="69">
        <v>10002</v>
      </c>
      <c r="Z37" s="71">
        <v>156</v>
      </c>
      <c r="AA37" s="71">
        <v>156</v>
      </c>
      <c r="AB37" t="str">
        <f t="shared" si="3"/>
        <v>&lt;LevelUp level="35" exp="7120" hunger="98" coinDL="202" coinUL="202"&gt;&lt;DrinkWater coinDL="4" coinUL="4" expN="13" expG="2" rate30="0.8" rateMore="0.1" /&gt;&lt;DailyGoal percent="0.3" coin="65" award="10000" expDL="78" expUL="78" /&gt;&lt;DailyGoal percent="0.6" coin="82" award="10001" expDL="117" expUL="117" /&gt;&lt;DailyGoal percent="1.0" coin="143" award="10002" expDL="156" expUL="156" /&gt;&lt;/LevelUp&gt;</v>
      </c>
    </row>
    <row r="38" spans="1:28">
      <c r="A38" s="59" t="s">
        <v>1295</v>
      </c>
      <c r="B38" s="59" t="str">
        <f t="shared" si="0"/>
        <v>36</v>
      </c>
      <c r="C38" s="59" t="str">
        <f t="shared" si="1"/>
        <v>7875</v>
      </c>
      <c r="D38" s="53"/>
      <c r="E38" s="60">
        <v>36</v>
      </c>
      <c r="F38" s="60">
        <v>7875</v>
      </c>
      <c r="G38" s="60">
        <v>100</v>
      </c>
      <c r="H38" s="61">
        <v>207</v>
      </c>
      <c r="I38" s="61">
        <v>207</v>
      </c>
      <c r="J38" s="65">
        <v>5</v>
      </c>
      <c r="K38" s="65">
        <v>5</v>
      </c>
      <c r="L38" s="65">
        <v>14</v>
      </c>
      <c r="M38" s="65">
        <f t="shared" si="2"/>
        <v>3</v>
      </c>
      <c r="N38" s="65">
        <v>0.8</v>
      </c>
      <c r="O38" s="65">
        <v>0.1</v>
      </c>
      <c r="P38" s="66">
        <v>65</v>
      </c>
      <c r="Q38" s="66">
        <v>10000</v>
      </c>
      <c r="R38" s="70">
        <v>80</v>
      </c>
      <c r="S38" s="70">
        <v>80</v>
      </c>
      <c r="T38" s="68">
        <v>83</v>
      </c>
      <c r="U38" s="67">
        <v>10001</v>
      </c>
      <c r="V38" s="68">
        <v>120</v>
      </c>
      <c r="W38" s="68">
        <v>120</v>
      </c>
      <c r="X38" s="69">
        <v>144</v>
      </c>
      <c r="Y38" s="69">
        <v>10002</v>
      </c>
      <c r="Z38" s="71">
        <v>160</v>
      </c>
      <c r="AA38" s="71">
        <v>160</v>
      </c>
      <c r="AB38" t="str">
        <f t="shared" si="3"/>
        <v>&lt;LevelUp level="36" exp="7875" hunger="100" coinDL="207" coinUL="207"&gt;&lt;DrinkWater coinDL="5" coinUL="5" expN="14" expG="3" rate30="0.8" rateMore="0.1" /&gt;&lt;DailyGoal percent="0.3" coin="65" award="10000" expDL="80" expUL="80" /&gt;&lt;DailyGoal percent="0.6" coin="83" award="10001" expDL="120" expUL="120" /&gt;&lt;DailyGoal percent="1.0" coin="144" award="10002" expDL="160" expUL="160" /&gt;&lt;/LevelUp&gt;</v>
      </c>
    </row>
    <row r="39" spans="1:28">
      <c r="A39" s="59" t="s">
        <v>1296</v>
      </c>
      <c r="B39" s="59" t="str">
        <f t="shared" si="0"/>
        <v>37</v>
      </c>
      <c r="C39" s="59" t="str">
        <f t="shared" si="1"/>
        <v>8255</v>
      </c>
      <c r="D39" s="53"/>
      <c r="E39" s="60">
        <v>37</v>
      </c>
      <c r="F39" s="60">
        <v>8255</v>
      </c>
      <c r="G39" s="60">
        <v>102</v>
      </c>
      <c r="H39" s="61">
        <v>212</v>
      </c>
      <c r="I39" s="61">
        <v>212</v>
      </c>
      <c r="J39" s="65">
        <v>5</v>
      </c>
      <c r="K39" s="65">
        <v>5</v>
      </c>
      <c r="L39" s="65">
        <v>14</v>
      </c>
      <c r="M39" s="65">
        <f t="shared" si="2"/>
        <v>3</v>
      </c>
      <c r="N39" s="65">
        <v>0.8</v>
      </c>
      <c r="O39" s="65">
        <v>0.1</v>
      </c>
      <c r="P39" s="66">
        <v>66</v>
      </c>
      <c r="Q39" s="66">
        <v>10000</v>
      </c>
      <c r="R39" s="70">
        <v>82</v>
      </c>
      <c r="S39" s="70">
        <v>82</v>
      </c>
      <c r="T39" s="68">
        <v>83</v>
      </c>
      <c r="U39" s="67">
        <v>10001</v>
      </c>
      <c r="V39" s="68">
        <v>123</v>
      </c>
      <c r="W39" s="68">
        <v>123</v>
      </c>
      <c r="X39" s="69">
        <v>144</v>
      </c>
      <c r="Y39" s="69">
        <v>10002</v>
      </c>
      <c r="Z39" s="71">
        <v>164</v>
      </c>
      <c r="AA39" s="71">
        <v>164</v>
      </c>
      <c r="AB39" t="str">
        <f t="shared" si="3"/>
        <v>&lt;LevelUp level="37" exp="8255" hunger="102" coinDL="212" coinUL="212"&gt;&lt;DrinkWater coinDL="5" coinUL="5" expN="14" expG="3" rate30="0.8" rateMore="0.1" /&gt;&lt;DailyGoal percent="0.3" coin="66" award="10000" expDL="82" expUL="82" /&gt;&lt;DailyGoal percent="0.6" coin="83" award="10001" expDL="123" expUL="123" /&gt;&lt;DailyGoal percent="1.0" coin="144" award="10002" expDL="164" expUL="164" /&gt;&lt;/LevelUp&gt;</v>
      </c>
    </row>
    <row r="40" spans="1:28">
      <c r="A40" s="59" t="s">
        <v>1297</v>
      </c>
      <c r="B40" s="59" t="str">
        <f t="shared" si="0"/>
        <v>38</v>
      </c>
      <c r="C40" s="59" t="str">
        <f t="shared" si="1"/>
        <v>8650</v>
      </c>
      <c r="D40" s="53"/>
      <c r="E40" s="60">
        <v>38</v>
      </c>
      <c r="F40" s="60">
        <v>8650</v>
      </c>
      <c r="G40" s="60">
        <v>104</v>
      </c>
      <c r="H40" s="61">
        <v>217</v>
      </c>
      <c r="I40" s="61">
        <v>217</v>
      </c>
      <c r="J40" s="65">
        <v>5</v>
      </c>
      <c r="K40" s="65">
        <v>5</v>
      </c>
      <c r="L40" s="65">
        <v>14</v>
      </c>
      <c r="M40" s="65">
        <f t="shared" si="2"/>
        <v>3</v>
      </c>
      <c r="N40" s="65">
        <v>0.8</v>
      </c>
      <c r="O40" s="65">
        <v>0.1</v>
      </c>
      <c r="P40" s="66">
        <v>66</v>
      </c>
      <c r="Q40" s="66">
        <v>10000</v>
      </c>
      <c r="R40" s="70">
        <v>84</v>
      </c>
      <c r="S40" s="70">
        <v>84</v>
      </c>
      <c r="T40" s="68">
        <v>84</v>
      </c>
      <c r="U40" s="67">
        <v>10001</v>
      </c>
      <c r="V40" s="68">
        <v>126</v>
      </c>
      <c r="W40" s="68">
        <v>126</v>
      </c>
      <c r="X40" s="69">
        <v>145</v>
      </c>
      <c r="Y40" s="69">
        <v>10002</v>
      </c>
      <c r="Z40" s="71">
        <v>168</v>
      </c>
      <c r="AA40" s="71">
        <v>168</v>
      </c>
      <c r="AB40" t="str">
        <f t="shared" si="3"/>
        <v>&lt;LevelUp level="38" exp="8650" hunger="104" coinDL="217" coinUL="217"&gt;&lt;DrinkWater coinDL="5" coinUL="5" expN="14" expG="3" rate30="0.8" rateMore="0.1" /&gt;&lt;DailyGoal percent="0.3" coin="66" award="10000" expDL="84" expUL="84" /&gt;&lt;DailyGoal percent="0.6" coin="84" award="10001" expDL="126" expUL="126" /&gt;&lt;DailyGoal percent="1.0" coin="145" award="10002" expDL="168" expUL="168" /&gt;&lt;/LevelUp&gt;</v>
      </c>
    </row>
    <row r="41" spans="1:28">
      <c r="A41" s="59" t="s">
        <v>1298</v>
      </c>
      <c r="B41" s="59" t="str">
        <f t="shared" si="0"/>
        <v>39</v>
      </c>
      <c r="C41" s="59" t="str">
        <f t="shared" si="1"/>
        <v>9495</v>
      </c>
      <c r="D41" s="53"/>
      <c r="E41" s="60">
        <v>39</v>
      </c>
      <c r="F41" s="60">
        <v>9495</v>
      </c>
      <c r="G41" s="60">
        <v>106</v>
      </c>
      <c r="H41" s="61">
        <v>222</v>
      </c>
      <c r="I41" s="61">
        <v>222</v>
      </c>
      <c r="J41" s="65">
        <v>5</v>
      </c>
      <c r="K41" s="65">
        <v>5</v>
      </c>
      <c r="L41" s="65">
        <v>15</v>
      </c>
      <c r="M41" s="65">
        <f t="shared" si="2"/>
        <v>3</v>
      </c>
      <c r="N41" s="65">
        <v>0.8</v>
      </c>
      <c r="O41" s="65">
        <v>0.1</v>
      </c>
      <c r="P41" s="66">
        <v>67</v>
      </c>
      <c r="Q41" s="66">
        <v>10000</v>
      </c>
      <c r="R41" s="70">
        <v>86</v>
      </c>
      <c r="S41" s="70">
        <v>86</v>
      </c>
      <c r="T41" s="68">
        <v>84</v>
      </c>
      <c r="U41" s="67">
        <v>10001</v>
      </c>
      <c r="V41" s="68">
        <v>129</v>
      </c>
      <c r="W41" s="68">
        <v>129</v>
      </c>
      <c r="X41" s="69">
        <v>145</v>
      </c>
      <c r="Y41" s="69">
        <v>10002</v>
      </c>
      <c r="Z41" s="71">
        <v>172</v>
      </c>
      <c r="AA41" s="71">
        <v>172</v>
      </c>
      <c r="AB41" t="str">
        <f t="shared" si="3"/>
        <v>&lt;LevelUp level="39" exp="9495" hunger="106" coinDL="222" coinUL="222"&gt;&lt;DrinkWater coinDL="5" coinUL="5" expN="15" expG="3" rate30="0.8" rateMore="0.1" /&gt;&lt;DailyGoal percent="0.3" coin="67" award="10000" expDL="86" expUL="86" /&gt;&lt;DailyGoal percent="0.6" coin="84" award="10001" expDL="129" expUL="129" /&gt;&lt;DailyGoal percent="1.0" coin="145" award="10002" expDL="172" expUL="172" /&gt;&lt;/LevelUp&gt;</v>
      </c>
    </row>
    <row r="42" spans="1:28">
      <c r="A42" s="59" t="s">
        <v>1299</v>
      </c>
      <c r="B42" s="59" t="str">
        <f t="shared" si="0"/>
        <v>40</v>
      </c>
      <c r="C42" s="59" t="str">
        <f t="shared" si="1"/>
        <v>9920</v>
      </c>
      <c r="D42" s="53"/>
      <c r="E42" s="60">
        <v>40</v>
      </c>
      <c r="F42" s="60">
        <v>9920</v>
      </c>
      <c r="G42" s="60">
        <v>108</v>
      </c>
      <c r="H42" s="61">
        <v>227</v>
      </c>
      <c r="I42" s="61">
        <v>227</v>
      </c>
      <c r="J42" s="65">
        <v>5</v>
      </c>
      <c r="K42" s="65">
        <v>5</v>
      </c>
      <c r="L42" s="65">
        <v>15</v>
      </c>
      <c r="M42" s="65">
        <f t="shared" si="2"/>
        <v>3</v>
      </c>
      <c r="N42" s="65">
        <v>0.8</v>
      </c>
      <c r="O42" s="65">
        <v>0.1</v>
      </c>
      <c r="P42" s="66">
        <v>67</v>
      </c>
      <c r="Q42" s="66">
        <v>10000</v>
      </c>
      <c r="R42" s="70">
        <v>88</v>
      </c>
      <c r="S42" s="70">
        <v>88</v>
      </c>
      <c r="T42" s="68">
        <v>85</v>
      </c>
      <c r="U42" s="67">
        <v>10001</v>
      </c>
      <c r="V42" s="68">
        <v>132</v>
      </c>
      <c r="W42" s="68">
        <v>132</v>
      </c>
      <c r="X42" s="69">
        <v>146</v>
      </c>
      <c r="Y42" s="69">
        <v>10002</v>
      </c>
      <c r="Z42" s="71">
        <v>176</v>
      </c>
      <c r="AA42" s="71">
        <v>176</v>
      </c>
      <c r="AB42" t="str">
        <f t="shared" si="3"/>
        <v>&lt;LevelUp level="40" exp="9920" hunger="108" coinDL="227" coinUL="227"&gt;&lt;DrinkWater coinDL="5" coinUL="5" expN="15" expG="3" rate30="0.8" rateMore="0.1" /&gt;&lt;DailyGoal percent="0.3" coin="67" award="10000" expDL="88" expUL="88" /&gt;&lt;DailyGoal percent="0.6" coin="85" award="10001" expDL="132" expUL="132" /&gt;&lt;DailyGoal percent="1.0" coin="146" award="10002" expDL="176" expUL="176" /&gt;&lt;/LevelUp&gt;</v>
      </c>
    </row>
    <row r="43" spans="1:28">
      <c r="A43" s="59" t="s">
        <v>1300</v>
      </c>
      <c r="B43" s="59" t="str">
        <f t="shared" si="0"/>
        <v>41</v>
      </c>
      <c r="C43" s="59" t="str">
        <f t="shared" si="1"/>
        <v>10360</v>
      </c>
      <c r="D43" s="53"/>
      <c r="E43" s="60">
        <v>41</v>
      </c>
      <c r="F43" s="60">
        <v>10360</v>
      </c>
      <c r="G43" s="60">
        <v>110</v>
      </c>
      <c r="H43" s="61">
        <v>232</v>
      </c>
      <c r="I43" s="61">
        <v>232</v>
      </c>
      <c r="J43" s="65">
        <v>5</v>
      </c>
      <c r="K43" s="65">
        <v>5</v>
      </c>
      <c r="L43" s="65">
        <v>15</v>
      </c>
      <c r="M43" s="65">
        <f t="shared" si="2"/>
        <v>3</v>
      </c>
      <c r="N43" s="65">
        <v>0.8</v>
      </c>
      <c r="O43" s="65">
        <v>0.1</v>
      </c>
      <c r="P43" s="66">
        <v>68</v>
      </c>
      <c r="Q43" s="66">
        <v>10000</v>
      </c>
      <c r="R43" s="70">
        <v>90</v>
      </c>
      <c r="S43" s="70">
        <v>90</v>
      </c>
      <c r="T43" s="68">
        <v>85</v>
      </c>
      <c r="U43" s="67">
        <v>10001</v>
      </c>
      <c r="V43" s="68">
        <v>135</v>
      </c>
      <c r="W43" s="68">
        <v>135</v>
      </c>
      <c r="X43" s="69">
        <v>147</v>
      </c>
      <c r="Y43" s="69">
        <v>10002</v>
      </c>
      <c r="Z43" s="71">
        <v>180</v>
      </c>
      <c r="AA43" s="71">
        <v>180</v>
      </c>
      <c r="AB43" t="str">
        <f t="shared" si="3"/>
        <v>&lt;LevelUp level="41" exp="10360" hunger="110" coinDL="232" coinUL="232"&gt;&lt;DrinkWater coinDL="5" coinUL="5" expN="15" expG="3" rate30="0.8" rateMore="0.1" /&gt;&lt;DailyGoal percent="0.3" coin="68" award="10000" expDL="90" expUL="90" /&gt;&lt;DailyGoal percent="0.6" coin="85" award="10001" expDL="135" expUL="135" /&gt;&lt;DailyGoal percent="1.0" coin="147" award="10002" expDL="180" expUL="180" /&gt;&lt;/LevelUp&gt;</v>
      </c>
    </row>
    <row r="44" spans="1:28">
      <c r="A44" s="59" t="s">
        <v>1301</v>
      </c>
      <c r="B44" s="59" t="str">
        <f t="shared" si="0"/>
        <v>42</v>
      </c>
      <c r="C44" s="59" t="str">
        <f t="shared" si="1"/>
        <v>11300</v>
      </c>
      <c r="D44" s="53"/>
      <c r="E44" s="60">
        <v>42</v>
      </c>
      <c r="F44" s="60">
        <v>11300</v>
      </c>
      <c r="G44" s="60">
        <v>112</v>
      </c>
      <c r="H44" s="61">
        <v>237</v>
      </c>
      <c r="I44" s="61">
        <v>237</v>
      </c>
      <c r="J44" s="65">
        <v>5</v>
      </c>
      <c r="K44" s="65">
        <v>5</v>
      </c>
      <c r="L44" s="65">
        <v>16</v>
      </c>
      <c r="M44" s="65">
        <f t="shared" si="2"/>
        <v>3</v>
      </c>
      <c r="N44" s="65">
        <v>0.8</v>
      </c>
      <c r="O44" s="65">
        <v>0.1</v>
      </c>
      <c r="P44" s="66">
        <v>68</v>
      </c>
      <c r="Q44" s="66">
        <v>10000</v>
      </c>
      <c r="R44" s="70">
        <v>92</v>
      </c>
      <c r="S44" s="70">
        <v>92</v>
      </c>
      <c r="T44" s="68">
        <v>86</v>
      </c>
      <c r="U44" s="67">
        <v>10001</v>
      </c>
      <c r="V44" s="68">
        <v>138</v>
      </c>
      <c r="W44" s="68">
        <v>138</v>
      </c>
      <c r="X44" s="69">
        <v>147</v>
      </c>
      <c r="Y44" s="69">
        <v>10002</v>
      </c>
      <c r="Z44" s="71">
        <v>184</v>
      </c>
      <c r="AA44" s="71">
        <v>184</v>
      </c>
      <c r="AB44" t="str">
        <f t="shared" si="3"/>
        <v>&lt;LevelUp level="42" exp="11300" hunger="112" coinDL="237" coinUL="237"&gt;&lt;DrinkWater coinDL="5" coinUL="5" expN="16" expG="3" rate30="0.8" rateMore="0.1" /&gt;&lt;DailyGoal percent="0.3" coin="68" award="10000" expDL="92" expUL="92" /&gt;&lt;DailyGoal percent="0.6" coin="86" award="10001" expDL="138" expUL="138" /&gt;&lt;DailyGoal percent="1.0" coin="147" award="10002" expDL="184" expUL="184" /&gt;&lt;/LevelUp&gt;</v>
      </c>
    </row>
    <row r="45" spans="1:28">
      <c r="A45" s="59" t="s">
        <v>1302</v>
      </c>
      <c r="B45" s="59" t="str">
        <f t="shared" si="0"/>
        <v>43</v>
      </c>
      <c r="C45" s="59" t="str">
        <f t="shared" si="1"/>
        <v>11775</v>
      </c>
      <c r="D45" s="53"/>
      <c r="E45" s="60">
        <v>43</v>
      </c>
      <c r="F45" s="60">
        <v>11775</v>
      </c>
      <c r="G45" s="60">
        <v>114</v>
      </c>
      <c r="H45" s="61">
        <v>242</v>
      </c>
      <c r="I45" s="61">
        <v>242</v>
      </c>
      <c r="J45" s="65">
        <v>5</v>
      </c>
      <c r="K45" s="65">
        <v>5</v>
      </c>
      <c r="L45" s="65">
        <v>16</v>
      </c>
      <c r="M45" s="65">
        <f t="shared" si="2"/>
        <v>3</v>
      </c>
      <c r="N45" s="65">
        <v>0.8</v>
      </c>
      <c r="O45" s="65">
        <v>0.1</v>
      </c>
      <c r="P45" s="66">
        <v>68</v>
      </c>
      <c r="Q45" s="66">
        <v>10000</v>
      </c>
      <c r="R45" s="70">
        <v>94</v>
      </c>
      <c r="S45" s="70">
        <v>94</v>
      </c>
      <c r="T45" s="68">
        <v>86</v>
      </c>
      <c r="U45" s="67">
        <v>10001</v>
      </c>
      <c r="V45" s="68">
        <v>141</v>
      </c>
      <c r="W45" s="68">
        <v>141</v>
      </c>
      <c r="X45" s="69">
        <v>148</v>
      </c>
      <c r="Y45" s="69">
        <v>10002</v>
      </c>
      <c r="Z45" s="71">
        <v>188</v>
      </c>
      <c r="AA45" s="71">
        <v>188</v>
      </c>
      <c r="AB45" t="str">
        <f t="shared" si="3"/>
        <v>&lt;LevelUp level="43" exp="11775" hunger="114" coinDL="242" coinUL="242"&gt;&lt;DrinkWater coinDL="5" coinUL="5" expN="16" expG="3" rate30="0.8" rateMore="0.1" /&gt;&lt;DailyGoal percent="0.3" coin="68" award="10000" expDL="94" expUL="94" /&gt;&lt;DailyGoal percent="0.6" coin="86" award="10001" expDL="141" expUL="141" /&gt;&lt;DailyGoal percent="1.0" coin="148" award="10002" expDL="188" expUL="188" /&gt;&lt;/LevelUp&gt;</v>
      </c>
    </row>
    <row r="46" spans="1:28">
      <c r="A46" s="59" t="s">
        <v>1303</v>
      </c>
      <c r="B46" s="59" t="str">
        <f t="shared" si="0"/>
        <v>44</v>
      </c>
      <c r="C46" s="59" t="str">
        <f t="shared" si="1"/>
        <v>12260</v>
      </c>
      <c r="D46" s="53"/>
      <c r="E46" s="60">
        <v>44</v>
      </c>
      <c r="F46" s="60">
        <v>12260</v>
      </c>
      <c r="G46" s="60">
        <v>116</v>
      </c>
      <c r="H46" s="61">
        <v>247</v>
      </c>
      <c r="I46" s="61">
        <v>247</v>
      </c>
      <c r="J46" s="65">
        <v>5</v>
      </c>
      <c r="K46" s="65">
        <v>5</v>
      </c>
      <c r="L46" s="65">
        <v>16</v>
      </c>
      <c r="M46" s="65">
        <f t="shared" si="2"/>
        <v>3</v>
      </c>
      <c r="N46" s="65">
        <v>0.8</v>
      </c>
      <c r="O46" s="65">
        <v>0.1</v>
      </c>
      <c r="P46" s="66">
        <v>69</v>
      </c>
      <c r="Q46" s="66">
        <v>10000</v>
      </c>
      <c r="R46" s="70">
        <v>96</v>
      </c>
      <c r="S46" s="70">
        <v>96</v>
      </c>
      <c r="T46" s="68">
        <v>87</v>
      </c>
      <c r="U46" s="67">
        <v>10001</v>
      </c>
      <c r="V46" s="68">
        <v>144</v>
      </c>
      <c r="W46" s="68">
        <v>144</v>
      </c>
      <c r="X46" s="69">
        <v>149</v>
      </c>
      <c r="Y46" s="69">
        <v>10002</v>
      </c>
      <c r="Z46" s="71">
        <v>192</v>
      </c>
      <c r="AA46" s="71">
        <v>192</v>
      </c>
      <c r="AB46" t="str">
        <f t="shared" si="3"/>
        <v>&lt;LevelUp level="44" exp="12260" hunger="116" coinDL="247" coinUL="247"&gt;&lt;DrinkWater coinDL="5" coinUL="5" expN="16" expG="3" rate30="0.8" rateMore="0.1" /&gt;&lt;DailyGoal percent="0.3" coin="69" award="10000" expDL="96" expUL="96" /&gt;&lt;DailyGoal percent="0.6" coin="87" award="10001" expDL="144" expUL="144" /&gt;&lt;DailyGoal percent="1.0" coin="149" award="10002" expDL="192" expUL="192" /&gt;&lt;/LevelUp&gt;</v>
      </c>
    </row>
    <row r="47" spans="1:28">
      <c r="A47" s="59" t="s">
        <v>1304</v>
      </c>
      <c r="B47" s="59" t="str">
        <f t="shared" si="0"/>
        <v>45</v>
      </c>
      <c r="C47" s="59" t="str">
        <f t="shared" si="1"/>
        <v>13305</v>
      </c>
      <c r="D47" s="53"/>
      <c r="E47" s="60">
        <v>45</v>
      </c>
      <c r="F47" s="60">
        <v>13305</v>
      </c>
      <c r="G47" s="60">
        <v>118</v>
      </c>
      <c r="H47" s="61">
        <v>252</v>
      </c>
      <c r="I47" s="61">
        <v>252</v>
      </c>
      <c r="J47" s="65">
        <v>5</v>
      </c>
      <c r="K47" s="65">
        <v>5</v>
      </c>
      <c r="L47" s="65">
        <v>17</v>
      </c>
      <c r="M47" s="65">
        <f t="shared" si="2"/>
        <v>3</v>
      </c>
      <c r="N47" s="65">
        <v>0.8</v>
      </c>
      <c r="O47" s="65">
        <v>0.1</v>
      </c>
      <c r="P47" s="66">
        <v>69</v>
      </c>
      <c r="Q47" s="66">
        <v>10000</v>
      </c>
      <c r="R47" s="70">
        <v>98</v>
      </c>
      <c r="S47" s="70">
        <v>98</v>
      </c>
      <c r="T47" s="68">
        <v>87</v>
      </c>
      <c r="U47" s="67">
        <v>10001</v>
      </c>
      <c r="V47" s="68">
        <v>147</v>
      </c>
      <c r="W47" s="68">
        <v>147</v>
      </c>
      <c r="X47" s="69">
        <v>149</v>
      </c>
      <c r="Y47" s="69">
        <v>10002</v>
      </c>
      <c r="Z47" s="71">
        <v>196</v>
      </c>
      <c r="AA47" s="71">
        <v>196</v>
      </c>
      <c r="AB47" t="str">
        <f t="shared" si="3"/>
        <v>&lt;LevelUp level="45" exp="13305" hunger="118" coinDL="252" coinUL="252"&gt;&lt;DrinkWater coinDL="5" coinUL="5" expN="17" expG="3" rate30="0.8" rateMore="0.1" /&gt;&lt;DailyGoal percent="0.3" coin="69" award="10000" expDL="98" expUL="98" /&gt;&lt;DailyGoal percent="0.6" coin="87" award="10001" expDL="147" expUL="147" /&gt;&lt;DailyGoal percent="1.0" coin="149" award="10002" expDL="196" expUL="196" /&gt;&lt;/LevelUp&gt;</v>
      </c>
    </row>
    <row r="48" spans="1:28">
      <c r="A48" s="59" t="s">
        <v>1305</v>
      </c>
      <c r="B48" s="59" t="str">
        <f t="shared" si="0"/>
        <v>46</v>
      </c>
      <c r="C48" s="59" t="str">
        <f t="shared" si="1"/>
        <v>13825</v>
      </c>
      <c r="D48" s="53"/>
      <c r="E48" s="60">
        <v>46</v>
      </c>
      <c r="F48" s="60">
        <v>13825</v>
      </c>
      <c r="G48" s="60">
        <v>120</v>
      </c>
      <c r="H48" s="61">
        <v>257</v>
      </c>
      <c r="I48" s="61">
        <v>257</v>
      </c>
      <c r="J48" s="65">
        <v>5</v>
      </c>
      <c r="K48" s="65">
        <v>5</v>
      </c>
      <c r="L48" s="65">
        <v>17</v>
      </c>
      <c r="M48" s="65">
        <f t="shared" si="2"/>
        <v>3</v>
      </c>
      <c r="N48" s="65">
        <v>0.8</v>
      </c>
      <c r="O48" s="65">
        <v>0.1</v>
      </c>
      <c r="P48" s="66">
        <v>70</v>
      </c>
      <c r="Q48" s="66">
        <v>10000</v>
      </c>
      <c r="R48" s="70">
        <v>100</v>
      </c>
      <c r="S48" s="70">
        <v>100</v>
      </c>
      <c r="T48" s="68">
        <v>88</v>
      </c>
      <c r="U48" s="67">
        <v>10001</v>
      </c>
      <c r="V48" s="68">
        <v>150</v>
      </c>
      <c r="W48" s="68">
        <v>150</v>
      </c>
      <c r="X48" s="69">
        <v>150</v>
      </c>
      <c r="Y48" s="69">
        <v>10002</v>
      </c>
      <c r="Z48" s="71">
        <v>200</v>
      </c>
      <c r="AA48" s="71">
        <v>200</v>
      </c>
      <c r="AB48" t="str">
        <f t="shared" si="3"/>
        <v>&lt;LevelUp level="46" exp="13825" hunger="120" coinDL="257" coinUL="257"&gt;&lt;DrinkWater coinDL="5" coinUL="5" expN="17" expG="3" rate30="0.8" rateMore="0.1" /&gt;&lt;DailyGoal percent="0.3" coin="70" award="10000" expDL="100" expUL="100" /&gt;&lt;DailyGoal percent="0.6" coin="88" award="10001" expDL="150" expUL="150" /&gt;&lt;DailyGoal percent="1.0" coin="150" award="10002" expDL="200" expUL="200" /&gt;&lt;/LevelUp&gt;</v>
      </c>
    </row>
    <row r="49" spans="1:28">
      <c r="A49" s="59" t="s">
        <v>1306</v>
      </c>
      <c r="B49" s="59" t="str">
        <f t="shared" si="0"/>
        <v>47</v>
      </c>
      <c r="C49" s="59" t="str">
        <f t="shared" si="1"/>
        <v>14360</v>
      </c>
      <c r="D49" s="53"/>
      <c r="E49" s="60">
        <v>47</v>
      </c>
      <c r="F49" s="60">
        <v>14360</v>
      </c>
      <c r="G49" s="60">
        <v>122</v>
      </c>
      <c r="H49" s="61">
        <v>263</v>
      </c>
      <c r="I49" s="61">
        <v>263</v>
      </c>
      <c r="J49" s="65">
        <v>5</v>
      </c>
      <c r="K49" s="65">
        <v>5</v>
      </c>
      <c r="L49" s="65">
        <v>17</v>
      </c>
      <c r="M49" s="65">
        <f t="shared" si="2"/>
        <v>3</v>
      </c>
      <c r="N49" s="65">
        <v>0.8</v>
      </c>
      <c r="O49" s="65">
        <v>0.1</v>
      </c>
      <c r="P49" s="66">
        <v>70</v>
      </c>
      <c r="Q49" s="66">
        <v>10000</v>
      </c>
      <c r="R49" s="70">
        <v>102</v>
      </c>
      <c r="S49" s="70">
        <v>102</v>
      </c>
      <c r="T49" s="68">
        <v>88</v>
      </c>
      <c r="U49" s="67">
        <v>10001</v>
      </c>
      <c r="V49" s="68">
        <v>153</v>
      </c>
      <c r="W49" s="68">
        <v>153</v>
      </c>
      <c r="X49" s="69">
        <v>150</v>
      </c>
      <c r="Y49" s="69">
        <v>10002</v>
      </c>
      <c r="Z49" s="71">
        <v>204</v>
      </c>
      <c r="AA49" s="71">
        <v>204</v>
      </c>
      <c r="AB49" t="str">
        <f t="shared" si="3"/>
        <v>&lt;LevelUp level="47" exp="14360" hunger="122" coinDL="263" coinUL="263"&gt;&lt;DrinkWater coinDL="5" coinUL="5" expN="17" expG="3" rate30="0.8" rateMore="0.1" /&gt;&lt;DailyGoal percent="0.3" coin="70" award="10000" expDL="102" expUL="102" /&gt;&lt;DailyGoal percent="0.6" coin="88" award="10001" expDL="153" expUL="153" /&gt;&lt;DailyGoal percent="1.0" coin="150" award="10002" expDL="204" expUL="204" /&gt;&lt;/LevelUp&gt;</v>
      </c>
    </row>
    <row r="50" spans="1:28">
      <c r="A50" s="59" t="s">
        <v>1307</v>
      </c>
      <c r="B50" s="59" t="str">
        <f t="shared" si="0"/>
        <v>48</v>
      </c>
      <c r="C50" s="59" t="str">
        <f t="shared" si="1"/>
        <v>15505</v>
      </c>
      <c r="D50" s="53"/>
      <c r="E50" s="60">
        <v>48</v>
      </c>
      <c r="F50" s="60">
        <v>15505</v>
      </c>
      <c r="G50" s="60">
        <v>124</v>
      </c>
      <c r="H50" s="61">
        <v>268</v>
      </c>
      <c r="I50" s="61">
        <v>268</v>
      </c>
      <c r="J50" s="65">
        <v>5</v>
      </c>
      <c r="K50" s="65">
        <v>5</v>
      </c>
      <c r="L50" s="65">
        <v>18</v>
      </c>
      <c r="M50" s="65">
        <f t="shared" si="2"/>
        <v>3</v>
      </c>
      <c r="N50" s="65">
        <v>0.8</v>
      </c>
      <c r="O50" s="65">
        <v>0.1</v>
      </c>
      <c r="P50" s="66">
        <v>70</v>
      </c>
      <c r="Q50" s="66">
        <v>10000</v>
      </c>
      <c r="R50" s="70">
        <v>104</v>
      </c>
      <c r="S50" s="70">
        <v>104</v>
      </c>
      <c r="T50" s="68">
        <v>89</v>
      </c>
      <c r="U50" s="67">
        <v>10001</v>
      </c>
      <c r="V50" s="68">
        <v>156</v>
      </c>
      <c r="W50" s="68">
        <v>156</v>
      </c>
      <c r="X50" s="69">
        <v>151</v>
      </c>
      <c r="Y50" s="69">
        <v>10002</v>
      </c>
      <c r="Z50" s="71">
        <v>208</v>
      </c>
      <c r="AA50" s="71">
        <v>208</v>
      </c>
      <c r="AB50" t="str">
        <f t="shared" si="3"/>
        <v>&lt;LevelUp level="48" exp="15505" hunger="124" coinDL="268" coinUL="268"&gt;&lt;DrinkWater coinDL="5" coinUL="5" expN="18" expG="3" rate30="0.8" rateMore="0.1" /&gt;&lt;DailyGoal percent="0.3" coin="70" award="10000" expDL="104" expUL="104" /&gt;&lt;DailyGoal percent="0.6" coin="89" award="10001" expDL="156" expUL="156" /&gt;&lt;DailyGoal percent="1.0" coin="151" award="10002" expDL="208" expUL="208" /&gt;&lt;/LevelUp&gt;</v>
      </c>
    </row>
    <row r="51" spans="1:28">
      <c r="A51" s="59" t="s">
        <v>1308</v>
      </c>
      <c r="B51" s="59" t="str">
        <f t="shared" si="0"/>
        <v>49</v>
      </c>
      <c r="C51" s="59" t="str">
        <f t="shared" si="1"/>
        <v>16080</v>
      </c>
      <c r="D51" s="53"/>
      <c r="E51" s="60">
        <v>49</v>
      </c>
      <c r="F51" s="60">
        <v>16080</v>
      </c>
      <c r="G51" s="60">
        <v>126</v>
      </c>
      <c r="H51" s="61">
        <v>273</v>
      </c>
      <c r="I51" s="61">
        <v>273</v>
      </c>
      <c r="J51" s="65">
        <v>5</v>
      </c>
      <c r="K51" s="65">
        <v>5</v>
      </c>
      <c r="L51" s="65">
        <v>18</v>
      </c>
      <c r="M51" s="65">
        <f t="shared" si="2"/>
        <v>3</v>
      </c>
      <c r="N51" s="65">
        <v>0.8</v>
      </c>
      <c r="O51" s="65">
        <v>0.1</v>
      </c>
      <c r="P51" s="66">
        <v>71</v>
      </c>
      <c r="Q51" s="66">
        <v>10000</v>
      </c>
      <c r="R51" s="70">
        <v>106</v>
      </c>
      <c r="S51" s="70">
        <v>106</v>
      </c>
      <c r="T51" s="68">
        <v>89</v>
      </c>
      <c r="U51" s="67">
        <v>10001</v>
      </c>
      <c r="V51" s="68">
        <v>159</v>
      </c>
      <c r="W51" s="68">
        <v>159</v>
      </c>
      <c r="X51" s="69">
        <v>152</v>
      </c>
      <c r="Y51" s="69">
        <v>10002</v>
      </c>
      <c r="Z51" s="71">
        <v>212</v>
      </c>
      <c r="AA51" s="71">
        <v>212</v>
      </c>
      <c r="AB51" t="str">
        <f t="shared" si="3"/>
        <v>&lt;LevelUp level="49" exp="16080" hunger="126" coinDL="273" coinUL="273"&gt;&lt;DrinkWater coinDL="5" coinUL="5" expN="18" expG="3" rate30="0.8" rateMore="0.1" /&gt;&lt;DailyGoal percent="0.3" coin="71" award="10000" expDL="106" expUL="106" /&gt;&lt;DailyGoal percent="0.6" coin="89" award="10001" expDL="159" expUL="159" /&gt;&lt;DailyGoal percent="1.0" coin="152" award="10002" expDL="212" expUL="212" /&gt;&lt;/LevelUp&gt;</v>
      </c>
    </row>
    <row r="52" spans="1:28">
      <c r="A52" s="59" t="s">
        <v>1309</v>
      </c>
      <c r="B52" s="59" t="str">
        <f t="shared" si="0"/>
        <v>50</v>
      </c>
      <c r="C52" s="59" t="str">
        <f t="shared" si="1"/>
        <v>16660</v>
      </c>
      <c r="D52" s="53"/>
      <c r="E52" s="60">
        <v>50</v>
      </c>
      <c r="F52" s="60">
        <v>16660</v>
      </c>
      <c r="G52" s="60">
        <v>128</v>
      </c>
      <c r="H52" s="61">
        <v>278</v>
      </c>
      <c r="I52" s="61">
        <v>278</v>
      </c>
      <c r="J52" s="65">
        <v>5</v>
      </c>
      <c r="K52" s="65">
        <v>5</v>
      </c>
      <c r="L52" s="65">
        <v>18</v>
      </c>
      <c r="M52" s="65">
        <f t="shared" si="2"/>
        <v>3</v>
      </c>
      <c r="N52" s="65">
        <v>0.8</v>
      </c>
      <c r="O52" s="65">
        <v>0.1</v>
      </c>
      <c r="P52" s="66">
        <v>71</v>
      </c>
      <c r="Q52" s="66">
        <v>10000</v>
      </c>
      <c r="R52" s="70">
        <v>108</v>
      </c>
      <c r="S52" s="70">
        <v>108</v>
      </c>
      <c r="T52" s="68">
        <v>90</v>
      </c>
      <c r="U52" s="67">
        <v>10001</v>
      </c>
      <c r="V52" s="68">
        <v>162</v>
      </c>
      <c r="W52" s="68">
        <v>162</v>
      </c>
      <c r="X52" s="69">
        <v>152</v>
      </c>
      <c r="Y52" s="69">
        <v>10002</v>
      </c>
      <c r="Z52" s="71">
        <v>216</v>
      </c>
      <c r="AA52" s="71">
        <v>216</v>
      </c>
      <c r="AB52" t="str">
        <f t="shared" si="3"/>
        <v>&lt;LevelUp level="50" exp="16660" hunger="128" coinDL="278" coinUL="278"&gt;&lt;DrinkWater coinDL="5" coinUL="5" expN="18" expG="3" rate30="0.8" rateMore="0.1" /&gt;&lt;DailyGoal percent="0.3" coin="71" award="10000" expDL="108" expUL="108" /&gt;&lt;DailyGoal percent="0.6" coin="90" award="10001" expDL="162" expUL="162" /&gt;&lt;DailyGoal percent="1.0" coin="152" award="10002" expDL="216" expUL="216" /&gt;&lt;/LevelUp&gt;</v>
      </c>
    </row>
    <row r="53" spans="1:28">
      <c r="A53" s="59" t="s">
        <v>1310</v>
      </c>
      <c r="B53" s="59" t="str">
        <f t="shared" si="0"/>
        <v>51</v>
      </c>
      <c r="C53" s="59" t="str">
        <f t="shared" si="1"/>
        <v>17915</v>
      </c>
      <c r="D53" s="53"/>
      <c r="E53" s="60">
        <v>51</v>
      </c>
      <c r="F53" s="60">
        <v>17915</v>
      </c>
      <c r="G53" s="60">
        <v>130</v>
      </c>
      <c r="H53" s="61">
        <v>283</v>
      </c>
      <c r="I53" s="61">
        <v>283</v>
      </c>
      <c r="J53" s="65">
        <v>5</v>
      </c>
      <c r="K53" s="65">
        <v>5</v>
      </c>
      <c r="L53" s="65">
        <v>19</v>
      </c>
      <c r="M53" s="65">
        <f t="shared" si="2"/>
        <v>3</v>
      </c>
      <c r="N53" s="65">
        <v>0.8</v>
      </c>
      <c r="O53" s="65">
        <v>0.1</v>
      </c>
      <c r="P53" s="66">
        <v>72</v>
      </c>
      <c r="Q53" s="66">
        <v>10000</v>
      </c>
      <c r="R53" s="70">
        <v>110</v>
      </c>
      <c r="S53" s="70">
        <v>110</v>
      </c>
      <c r="T53" s="68">
        <v>90</v>
      </c>
      <c r="U53" s="67">
        <v>10001</v>
      </c>
      <c r="V53" s="68">
        <v>165</v>
      </c>
      <c r="W53" s="68">
        <v>165</v>
      </c>
      <c r="X53" s="69">
        <v>153</v>
      </c>
      <c r="Y53" s="69">
        <v>10002</v>
      </c>
      <c r="Z53" s="71">
        <v>220</v>
      </c>
      <c r="AA53" s="71">
        <v>220</v>
      </c>
      <c r="AB53" t="str">
        <f t="shared" si="3"/>
        <v>&lt;LevelUp level="51" exp="17915" hunger="130" coinDL="283" coinUL="283"&gt;&lt;DrinkWater coinDL="5" coinUL="5" expN="19" expG="3" rate30="0.8" rateMore="0.1" /&gt;&lt;DailyGoal percent="0.3" coin="72" award="10000" expDL="110" expUL="110" /&gt;&lt;DailyGoal percent="0.6" coin="90" award="10001" expDL="165" expUL="165" /&gt;&lt;DailyGoal percent="1.0" coin="153" award="10002" expDL="220" expUL="220" /&gt;&lt;/LevelUp&gt;</v>
      </c>
    </row>
    <row r="54" spans="1:28">
      <c r="A54" s="59" t="s">
        <v>1311</v>
      </c>
      <c r="B54" s="59" t="str">
        <f t="shared" si="0"/>
        <v>52</v>
      </c>
      <c r="C54" s="59" t="str">
        <f t="shared" si="1"/>
        <v>18540</v>
      </c>
      <c r="D54" s="53"/>
      <c r="E54" s="60">
        <v>52</v>
      </c>
      <c r="F54" s="60">
        <v>18540</v>
      </c>
      <c r="G54" s="60">
        <v>132</v>
      </c>
      <c r="H54" s="61">
        <v>289</v>
      </c>
      <c r="I54" s="61">
        <v>289</v>
      </c>
      <c r="J54" s="65">
        <v>5</v>
      </c>
      <c r="K54" s="65">
        <v>5</v>
      </c>
      <c r="L54" s="65">
        <v>19</v>
      </c>
      <c r="M54" s="65">
        <f t="shared" si="2"/>
        <v>3</v>
      </c>
      <c r="N54" s="65">
        <v>0.8</v>
      </c>
      <c r="O54" s="65">
        <v>0.1</v>
      </c>
      <c r="P54" s="66">
        <v>72</v>
      </c>
      <c r="Q54" s="66">
        <v>10000</v>
      </c>
      <c r="R54" s="70">
        <v>112</v>
      </c>
      <c r="S54" s="70">
        <v>112</v>
      </c>
      <c r="T54" s="68">
        <v>90</v>
      </c>
      <c r="U54" s="67">
        <v>10001</v>
      </c>
      <c r="V54" s="68">
        <v>168</v>
      </c>
      <c r="W54" s="68">
        <v>168</v>
      </c>
      <c r="X54" s="69">
        <v>153</v>
      </c>
      <c r="Y54" s="69">
        <v>10002</v>
      </c>
      <c r="Z54" s="71">
        <v>224</v>
      </c>
      <c r="AA54" s="71">
        <v>224</v>
      </c>
      <c r="AB54" t="str">
        <f t="shared" si="3"/>
        <v>&lt;LevelUp level="52" exp="18540" hunger="132" coinDL="289" coinUL="289"&gt;&lt;DrinkWater coinDL="5" coinUL="5" expN="19" expG="3" rate30="0.8" rateMore="0.1" /&gt;&lt;DailyGoal percent="0.3" coin="72" award="10000" expDL="112" expUL="112" /&gt;&lt;DailyGoal percent="0.6" coin="90" award="10001" expDL="168" expUL="168" /&gt;&lt;DailyGoal percent="1.0" coin="153" award="10002" expDL="224" expUL="224" /&gt;&lt;/LevelUp&gt;</v>
      </c>
    </row>
    <row r="55" spans="1:28">
      <c r="A55" s="59" t="s">
        <v>1312</v>
      </c>
      <c r="B55" s="59" t="str">
        <f t="shared" si="0"/>
        <v>53</v>
      </c>
      <c r="C55" s="59" t="str">
        <f t="shared" si="1"/>
        <v>19175</v>
      </c>
      <c r="D55" s="53"/>
      <c r="E55" s="60">
        <v>53</v>
      </c>
      <c r="F55" s="60">
        <v>19175</v>
      </c>
      <c r="G55" s="60">
        <v>134</v>
      </c>
      <c r="H55" s="61">
        <v>294</v>
      </c>
      <c r="I55" s="61">
        <v>294</v>
      </c>
      <c r="J55" s="65">
        <v>5</v>
      </c>
      <c r="K55" s="65">
        <v>5</v>
      </c>
      <c r="L55" s="65">
        <v>19</v>
      </c>
      <c r="M55" s="65">
        <f t="shared" si="2"/>
        <v>3</v>
      </c>
      <c r="N55" s="65">
        <v>0.8</v>
      </c>
      <c r="O55" s="65">
        <v>0.1</v>
      </c>
      <c r="P55" s="66">
        <v>72</v>
      </c>
      <c r="Q55" s="66">
        <v>10000</v>
      </c>
      <c r="R55" s="70">
        <v>114</v>
      </c>
      <c r="S55" s="70">
        <v>114</v>
      </c>
      <c r="T55" s="68">
        <v>91</v>
      </c>
      <c r="U55" s="67">
        <v>10001</v>
      </c>
      <c r="V55" s="68">
        <v>171</v>
      </c>
      <c r="W55" s="68">
        <v>171</v>
      </c>
      <c r="X55" s="69">
        <v>154</v>
      </c>
      <c r="Y55" s="69">
        <v>10002</v>
      </c>
      <c r="Z55" s="71">
        <v>228</v>
      </c>
      <c r="AA55" s="71">
        <v>228</v>
      </c>
      <c r="AB55" t="str">
        <f t="shared" si="3"/>
        <v>&lt;LevelUp level="53" exp="19175" hunger="134" coinDL="294" coinUL="294"&gt;&lt;DrinkWater coinDL="5" coinUL="5" expN="19" expG="3" rate30="0.8" rateMore="0.1" /&gt;&lt;DailyGoal percent="0.3" coin="72" award="10000" expDL="114" expUL="114" /&gt;&lt;DailyGoal percent="0.6" coin="91" award="10001" expDL="171" expUL="171" /&gt;&lt;DailyGoal percent="1.0" coin="154" award="10002" expDL="228" expUL="228" /&gt;&lt;/LevelUp&gt;</v>
      </c>
    </row>
    <row r="56" spans="1:28">
      <c r="A56" s="59" t="s">
        <v>1313</v>
      </c>
      <c r="B56" s="59" t="str">
        <f t="shared" si="0"/>
        <v>54</v>
      </c>
      <c r="C56" s="59" t="str">
        <f t="shared" si="1"/>
        <v>20535</v>
      </c>
      <c r="D56" s="53"/>
      <c r="E56" s="60">
        <v>54</v>
      </c>
      <c r="F56" s="60">
        <v>20535</v>
      </c>
      <c r="G56" s="60">
        <v>136</v>
      </c>
      <c r="H56" s="61">
        <v>299</v>
      </c>
      <c r="I56" s="61">
        <v>299</v>
      </c>
      <c r="J56" s="65">
        <v>5</v>
      </c>
      <c r="K56" s="65">
        <v>5</v>
      </c>
      <c r="L56" s="65">
        <v>20</v>
      </c>
      <c r="M56" s="65">
        <f t="shared" si="2"/>
        <v>4</v>
      </c>
      <c r="N56" s="65">
        <v>0.8</v>
      </c>
      <c r="O56" s="65">
        <v>0.1</v>
      </c>
      <c r="P56" s="66">
        <v>73</v>
      </c>
      <c r="Q56" s="66">
        <v>10000</v>
      </c>
      <c r="R56" s="70">
        <v>116</v>
      </c>
      <c r="S56" s="70">
        <v>116</v>
      </c>
      <c r="T56" s="68">
        <v>91</v>
      </c>
      <c r="U56" s="67">
        <v>10001</v>
      </c>
      <c r="V56" s="68">
        <v>174</v>
      </c>
      <c r="W56" s="68">
        <v>174</v>
      </c>
      <c r="X56" s="69">
        <v>154</v>
      </c>
      <c r="Y56" s="69">
        <v>10002</v>
      </c>
      <c r="Z56" s="71">
        <v>232</v>
      </c>
      <c r="AA56" s="71">
        <v>232</v>
      </c>
      <c r="AB56" t="str">
        <f t="shared" si="3"/>
        <v>&lt;LevelUp level="54" exp="20535" hunger="136" coinDL="299" coinUL="299"&gt;&lt;DrinkWater coinDL="5" coinUL="5" expN="20" expG="4" rate30="0.8" rateMore="0.1" /&gt;&lt;DailyGoal percent="0.3" coin="73" award="10000" expDL="116" expUL="116" /&gt;&lt;DailyGoal percent="0.6" coin="91" award="10001" expDL="174" expUL="174" /&gt;&lt;DailyGoal percent="1.0" coin="154" award="10002" expDL="232" expUL="232" /&gt;&lt;/LevelUp&gt;</v>
      </c>
    </row>
    <row r="57" spans="1:28">
      <c r="A57" s="59" t="s">
        <v>1314</v>
      </c>
      <c r="B57" s="59" t="str">
        <f t="shared" si="0"/>
        <v>55</v>
      </c>
      <c r="C57" s="59" t="str">
        <f t="shared" si="1"/>
        <v>21215</v>
      </c>
      <c r="D57" s="53"/>
      <c r="E57" s="60">
        <v>55</v>
      </c>
      <c r="F57" s="60">
        <v>21215</v>
      </c>
      <c r="G57" s="60">
        <v>138</v>
      </c>
      <c r="H57" s="61">
        <v>305</v>
      </c>
      <c r="I57" s="61">
        <v>305</v>
      </c>
      <c r="J57" s="65">
        <v>5</v>
      </c>
      <c r="K57" s="65">
        <v>5</v>
      </c>
      <c r="L57" s="65">
        <v>20</v>
      </c>
      <c r="M57" s="65">
        <f t="shared" si="2"/>
        <v>4</v>
      </c>
      <c r="N57" s="65">
        <v>0.8</v>
      </c>
      <c r="O57" s="65">
        <v>0.1</v>
      </c>
      <c r="P57" s="66">
        <v>73</v>
      </c>
      <c r="Q57" s="66">
        <v>10000</v>
      </c>
      <c r="R57" s="70">
        <v>118</v>
      </c>
      <c r="S57" s="70">
        <v>118</v>
      </c>
      <c r="T57" s="68">
        <v>92</v>
      </c>
      <c r="U57" s="67">
        <v>10001</v>
      </c>
      <c r="V57" s="68">
        <v>177</v>
      </c>
      <c r="W57" s="68">
        <v>177</v>
      </c>
      <c r="X57" s="69">
        <v>155</v>
      </c>
      <c r="Y57" s="69">
        <v>10002</v>
      </c>
      <c r="Z57" s="71">
        <v>236</v>
      </c>
      <c r="AA57" s="71">
        <v>236</v>
      </c>
      <c r="AB57" t="str">
        <f t="shared" si="3"/>
        <v>&lt;LevelUp level="55" exp="21215" hunger="138" coinDL="305" coinUL="305"&gt;&lt;DrinkWater coinDL="5" coinUL="5" expN="20" expG="4" rate30="0.8" rateMore="0.1" /&gt;&lt;DailyGoal percent="0.3" coin="73" award="10000" expDL="118" expUL="118" /&gt;&lt;DailyGoal percent="0.6" coin="92" award="10001" expDL="177" expUL="177" /&gt;&lt;DailyGoal percent="1.0" coin="155" award="10002" expDL="236" expUL="236" /&gt;&lt;/LevelUp&gt;</v>
      </c>
    </row>
    <row r="58" spans="1:28">
      <c r="A58" s="59" t="s">
        <v>1315</v>
      </c>
      <c r="B58" s="59" t="str">
        <f t="shared" si="0"/>
        <v>56</v>
      </c>
      <c r="C58" s="59" t="str">
        <f t="shared" si="1"/>
        <v>21900</v>
      </c>
      <c r="D58" s="53"/>
      <c r="E58" s="60">
        <v>56</v>
      </c>
      <c r="F58" s="60">
        <v>21900</v>
      </c>
      <c r="G58" s="60">
        <v>140</v>
      </c>
      <c r="H58" s="61">
        <v>310</v>
      </c>
      <c r="I58" s="61">
        <v>310</v>
      </c>
      <c r="J58" s="65">
        <v>5</v>
      </c>
      <c r="K58" s="65">
        <v>5</v>
      </c>
      <c r="L58" s="65">
        <v>20</v>
      </c>
      <c r="M58" s="65">
        <f t="shared" si="2"/>
        <v>4</v>
      </c>
      <c r="N58" s="65">
        <v>0.8</v>
      </c>
      <c r="O58" s="65">
        <v>0.1</v>
      </c>
      <c r="P58" s="66">
        <v>74</v>
      </c>
      <c r="Q58" s="66">
        <v>10000</v>
      </c>
      <c r="R58" s="70">
        <v>120</v>
      </c>
      <c r="S58" s="70">
        <v>120</v>
      </c>
      <c r="T58" s="68">
        <v>92</v>
      </c>
      <c r="U58" s="67">
        <v>10001</v>
      </c>
      <c r="V58" s="68">
        <v>180</v>
      </c>
      <c r="W58" s="68">
        <v>180</v>
      </c>
      <c r="X58" s="69">
        <v>155</v>
      </c>
      <c r="Y58" s="69">
        <v>10002</v>
      </c>
      <c r="Z58" s="71">
        <v>240</v>
      </c>
      <c r="AA58" s="71">
        <v>240</v>
      </c>
      <c r="AB58" t="str">
        <f t="shared" si="3"/>
        <v>&lt;LevelUp level="56" exp="21900" hunger="140" coinDL="310" coinUL="310"&gt;&lt;DrinkWater coinDL="5" coinUL="5" expN="20" expG="4" rate30="0.8" rateMore="0.1" /&gt;&lt;DailyGoal percent="0.3" coin="74" award="10000" expDL="120" expUL="120" /&gt;&lt;DailyGoal percent="0.6" coin="92" award="10001" expDL="180" expUL="180" /&gt;&lt;DailyGoal percent="1.0" coin="155" award="10002" expDL="240" expUL="240" /&gt;&lt;/LevelUp&gt;</v>
      </c>
    </row>
    <row r="59" spans="1:28">
      <c r="A59" s="59" t="s">
        <v>1316</v>
      </c>
      <c r="B59" s="59" t="str">
        <f t="shared" si="0"/>
        <v>57</v>
      </c>
      <c r="C59" s="59" t="str">
        <f t="shared" si="1"/>
        <v>23375</v>
      </c>
      <c r="D59" s="53"/>
      <c r="E59" s="60">
        <v>57</v>
      </c>
      <c r="F59" s="60">
        <v>23375</v>
      </c>
      <c r="G59" s="60">
        <v>142</v>
      </c>
      <c r="H59" s="61">
        <v>315</v>
      </c>
      <c r="I59" s="61">
        <v>315</v>
      </c>
      <c r="J59" s="65">
        <v>5</v>
      </c>
      <c r="K59" s="65">
        <v>5</v>
      </c>
      <c r="L59" s="65">
        <v>21</v>
      </c>
      <c r="M59" s="65">
        <f t="shared" si="2"/>
        <v>4</v>
      </c>
      <c r="N59" s="65">
        <v>0.8</v>
      </c>
      <c r="O59" s="65">
        <v>0.1</v>
      </c>
      <c r="P59" s="66">
        <v>74</v>
      </c>
      <c r="Q59" s="66">
        <v>10000</v>
      </c>
      <c r="R59" s="70">
        <v>122</v>
      </c>
      <c r="S59" s="70">
        <v>122</v>
      </c>
      <c r="T59" s="68">
        <v>93</v>
      </c>
      <c r="U59" s="67">
        <v>10001</v>
      </c>
      <c r="V59" s="68">
        <v>183</v>
      </c>
      <c r="W59" s="68">
        <v>183</v>
      </c>
      <c r="X59" s="69">
        <v>156</v>
      </c>
      <c r="Y59" s="69">
        <v>10002</v>
      </c>
      <c r="Z59" s="71">
        <v>244</v>
      </c>
      <c r="AA59" s="71">
        <v>244</v>
      </c>
      <c r="AB59" t="str">
        <f t="shared" si="3"/>
        <v>&lt;LevelUp level="57" exp="23375" hunger="142" coinDL="315" coinUL="315"&gt;&lt;DrinkWater coinDL="5" coinUL="5" expN="21" expG="4" rate30="0.8" rateMore="0.1" /&gt;&lt;DailyGoal percent="0.3" coin="74" award="10000" expDL="122" expUL="122" /&gt;&lt;DailyGoal percent="0.6" coin="93" award="10001" expDL="183" expUL="183" /&gt;&lt;DailyGoal percent="1.0" coin="156" award="10002" expDL="244" expUL="244" /&gt;&lt;/LevelUp&gt;</v>
      </c>
    </row>
    <row r="60" spans="1:28">
      <c r="A60" s="59" t="s">
        <v>1317</v>
      </c>
      <c r="B60" s="59" t="str">
        <f t="shared" si="0"/>
        <v>58</v>
      </c>
      <c r="C60" s="59" t="str">
        <f t="shared" si="1"/>
        <v>24105</v>
      </c>
      <c r="D60" s="53"/>
      <c r="E60" s="60">
        <v>58</v>
      </c>
      <c r="F60" s="60">
        <v>24105</v>
      </c>
      <c r="G60" s="60">
        <v>144</v>
      </c>
      <c r="H60" s="61">
        <v>321</v>
      </c>
      <c r="I60" s="61">
        <v>321</v>
      </c>
      <c r="J60" s="65">
        <v>5</v>
      </c>
      <c r="K60" s="65">
        <v>5</v>
      </c>
      <c r="L60" s="65">
        <v>21</v>
      </c>
      <c r="M60" s="65">
        <f t="shared" si="2"/>
        <v>4</v>
      </c>
      <c r="N60" s="65">
        <v>0.8</v>
      </c>
      <c r="O60" s="65">
        <v>0.1</v>
      </c>
      <c r="P60" s="66">
        <v>74</v>
      </c>
      <c r="Q60" s="66">
        <v>10000</v>
      </c>
      <c r="R60" s="70">
        <v>124</v>
      </c>
      <c r="S60" s="70">
        <v>124</v>
      </c>
      <c r="T60" s="68">
        <v>93</v>
      </c>
      <c r="U60" s="67">
        <v>10001</v>
      </c>
      <c r="V60" s="68">
        <v>186</v>
      </c>
      <c r="W60" s="68">
        <v>186</v>
      </c>
      <c r="X60" s="69">
        <v>156</v>
      </c>
      <c r="Y60" s="69">
        <v>10002</v>
      </c>
      <c r="Z60" s="71">
        <v>248</v>
      </c>
      <c r="AA60" s="71">
        <v>248</v>
      </c>
      <c r="AB60" t="str">
        <f t="shared" si="3"/>
        <v>&lt;LevelUp level="58" exp="24105" hunger="144" coinDL="321" coinUL="321"&gt;&lt;DrinkWater coinDL="5" coinUL="5" expN="21" expG="4" rate30="0.8" rateMore="0.1" /&gt;&lt;DailyGoal percent="0.3" coin="74" award="10000" expDL="124" expUL="124" /&gt;&lt;DailyGoal percent="0.6" coin="93" award="10001" expDL="186" expUL="186" /&gt;&lt;DailyGoal percent="1.0" coin="156" award="10002" expDL="248" expUL="248" /&gt;&lt;/LevelUp&gt;</v>
      </c>
    </row>
    <row r="61" spans="1:28">
      <c r="A61" s="59" t="s">
        <v>1318</v>
      </c>
      <c r="B61" s="59" t="str">
        <f t="shared" si="0"/>
        <v>59</v>
      </c>
      <c r="C61" s="59" t="str">
        <f t="shared" si="1"/>
        <v>24850</v>
      </c>
      <c r="D61" s="53"/>
      <c r="E61" s="60">
        <v>59</v>
      </c>
      <c r="F61" s="60">
        <v>24850</v>
      </c>
      <c r="G61" s="60">
        <v>146</v>
      </c>
      <c r="H61" s="61">
        <v>326</v>
      </c>
      <c r="I61" s="61">
        <v>326</v>
      </c>
      <c r="J61" s="65">
        <v>5</v>
      </c>
      <c r="K61" s="65">
        <v>5</v>
      </c>
      <c r="L61" s="65">
        <v>21</v>
      </c>
      <c r="M61" s="65">
        <f t="shared" si="2"/>
        <v>4</v>
      </c>
      <c r="N61" s="65">
        <v>0.8</v>
      </c>
      <c r="O61" s="65">
        <v>0.1</v>
      </c>
      <c r="P61" s="66">
        <v>75</v>
      </c>
      <c r="Q61" s="66">
        <v>10000</v>
      </c>
      <c r="R61" s="70">
        <v>126</v>
      </c>
      <c r="S61" s="70">
        <v>126</v>
      </c>
      <c r="T61" s="68">
        <v>93</v>
      </c>
      <c r="U61" s="67">
        <v>10001</v>
      </c>
      <c r="V61" s="68">
        <v>189</v>
      </c>
      <c r="W61" s="68">
        <v>189</v>
      </c>
      <c r="X61" s="69">
        <v>157</v>
      </c>
      <c r="Y61" s="69">
        <v>10002</v>
      </c>
      <c r="Z61" s="71">
        <v>252</v>
      </c>
      <c r="AA61" s="71">
        <v>252</v>
      </c>
      <c r="AB61" t="str">
        <f t="shared" si="3"/>
        <v>&lt;LevelUp level="59" exp="24850" hunger="146" coinDL="326" coinUL="326"&gt;&lt;DrinkWater coinDL="5" coinUL="5" expN="21" expG="4" rate30="0.8" rateMore="0.1" /&gt;&lt;DailyGoal percent="0.3" coin="75" award="10000" expDL="126" expUL="126" /&gt;&lt;DailyGoal percent="0.6" coin="93" award="10001" expDL="189" expUL="189" /&gt;&lt;DailyGoal percent="1.0" coin="157" award="10002" expDL="252" expUL="252" /&gt;&lt;/LevelUp&gt;</v>
      </c>
    </row>
    <row r="62" spans="1:28">
      <c r="A62" s="59" t="s">
        <v>1319</v>
      </c>
      <c r="B62" s="59" t="str">
        <f t="shared" si="0"/>
        <v>60</v>
      </c>
      <c r="C62" s="59" t="str">
        <f t="shared" si="1"/>
        <v>26440</v>
      </c>
      <c r="D62" s="53"/>
      <c r="E62" s="60">
        <v>60</v>
      </c>
      <c r="F62" s="60">
        <v>26440</v>
      </c>
      <c r="G62" s="60">
        <v>148</v>
      </c>
      <c r="H62" s="61">
        <v>332</v>
      </c>
      <c r="I62" s="61">
        <v>332</v>
      </c>
      <c r="J62" s="65">
        <v>5</v>
      </c>
      <c r="K62" s="65">
        <v>5</v>
      </c>
      <c r="L62" s="65">
        <v>22</v>
      </c>
      <c r="M62" s="65">
        <f t="shared" si="2"/>
        <v>4</v>
      </c>
      <c r="N62" s="65">
        <v>0.8</v>
      </c>
      <c r="O62" s="65">
        <v>0.1</v>
      </c>
      <c r="P62" s="66">
        <v>75</v>
      </c>
      <c r="Q62" s="66">
        <v>10000</v>
      </c>
      <c r="R62" s="70">
        <v>128</v>
      </c>
      <c r="S62" s="70">
        <v>128</v>
      </c>
      <c r="T62" s="68">
        <v>94</v>
      </c>
      <c r="U62" s="67">
        <v>10001</v>
      </c>
      <c r="V62" s="68">
        <v>192</v>
      </c>
      <c r="W62" s="68">
        <v>192</v>
      </c>
      <c r="X62" s="69">
        <v>157</v>
      </c>
      <c r="Y62" s="69">
        <v>10002</v>
      </c>
      <c r="Z62" s="71">
        <v>256</v>
      </c>
      <c r="AA62" s="71">
        <v>256</v>
      </c>
      <c r="AB62" t="str">
        <f t="shared" si="3"/>
        <v>&lt;LevelUp level="60" exp="26440" hunger="148" coinDL="332" coinUL="332"&gt;&lt;DrinkWater coinDL="5" coinUL="5" expN="22" expG="4" rate30="0.8" rateMore="0.1" /&gt;&lt;DailyGoal percent="0.3" coin="75" award="10000" expDL="128" expUL="128" /&gt;&lt;DailyGoal percent="0.6" coin="94" award="10001" expDL="192" expUL="192" /&gt;&lt;DailyGoal percent="1.0" coin="157" award="10002" expDL="256" expUL="256" /&gt;&lt;/LevelUp&gt;</v>
      </c>
    </row>
    <row r="63" spans="1:28">
      <c r="A63" s="59" t="s">
        <v>1320</v>
      </c>
      <c r="B63" s="59" t="str">
        <f t="shared" si="0"/>
        <v>61</v>
      </c>
      <c r="C63" s="59" t="str">
        <f t="shared" si="1"/>
        <v>27230</v>
      </c>
      <c r="D63" s="53"/>
      <c r="E63" s="60">
        <v>61</v>
      </c>
      <c r="F63" s="60">
        <v>27230</v>
      </c>
      <c r="G63" s="60">
        <v>150</v>
      </c>
      <c r="H63" s="61">
        <v>337</v>
      </c>
      <c r="I63" s="61">
        <v>337</v>
      </c>
      <c r="J63" s="65">
        <v>5</v>
      </c>
      <c r="K63" s="65">
        <v>5</v>
      </c>
      <c r="L63" s="65">
        <v>22</v>
      </c>
      <c r="M63" s="65">
        <f t="shared" si="2"/>
        <v>4</v>
      </c>
      <c r="N63" s="65">
        <v>0.8</v>
      </c>
      <c r="O63" s="65">
        <v>0.1</v>
      </c>
      <c r="P63" s="66">
        <v>75</v>
      </c>
      <c r="Q63" s="66">
        <v>10000</v>
      </c>
      <c r="R63" s="70">
        <v>130</v>
      </c>
      <c r="S63" s="70">
        <v>130</v>
      </c>
      <c r="T63" s="68">
        <v>94</v>
      </c>
      <c r="U63" s="67">
        <v>10001</v>
      </c>
      <c r="V63" s="68">
        <v>195</v>
      </c>
      <c r="W63" s="68">
        <v>195</v>
      </c>
      <c r="X63" s="69">
        <v>158</v>
      </c>
      <c r="Y63" s="69">
        <v>10002</v>
      </c>
      <c r="Z63" s="71">
        <v>260</v>
      </c>
      <c r="AA63" s="71">
        <v>260</v>
      </c>
      <c r="AB63" t="str">
        <f t="shared" si="3"/>
        <v>&lt;LevelUp level="61" exp="27230" hunger="150" coinDL="337" coinUL="337"&gt;&lt;DrinkWater coinDL="5" coinUL="5" expN="22" expG="4" rate30="0.8" rateMore="0.1" /&gt;&lt;DailyGoal percent="0.3" coin="75" award="10000" expDL="130" expUL="130" /&gt;&lt;DailyGoal percent="0.6" coin="94" award="10001" expDL="195" expUL="195" /&gt;&lt;DailyGoal percent="1.0" coin="158" award="10002" expDL="260" expUL="260" /&gt;&lt;/LevelUp&gt;</v>
      </c>
    </row>
    <row r="64" spans="1:28">
      <c r="A64" s="59" t="s">
        <v>1321</v>
      </c>
      <c r="B64" s="59" t="str">
        <f t="shared" si="0"/>
        <v>62</v>
      </c>
      <c r="C64" s="59" t="str">
        <f t="shared" si="1"/>
        <v>28025</v>
      </c>
      <c r="D64" s="53"/>
      <c r="E64" s="60">
        <v>62</v>
      </c>
      <c r="F64" s="60">
        <v>28025</v>
      </c>
      <c r="G64" s="60">
        <v>152</v>
      </c>
      <c r="H64" s="61">
        <v>343</v>
      </c>
      <c r="I64" s="61">
        <v>343</v>
      </c>
      <c r="J64" s="65">
        <v>5</v>
      </c>
      <c r="K64" s="65">
        <v>5</v>
      </c>
      <c r="L64" s="65">
        <v>22</v>
      </c>
      <c r="M64" s="65">
        <f t="shared" si="2"/>
        <v>4</v>
      </c>
      <c r="N64" s="65">
        <v>0.8</v>
      </c>
      <c r="O64" s="65">
        <v>0.1</v>
      </c>
      <c r="P64" s="66">
        <v>76</v>
      </c>
      <c r="Q64" s="66">
        <v>10000</v>
      </c>
      <c r="R64" s="70">
        <v>132</v>
      </c>
      <c r="S64" s="70">
        <v>132</v>
      </c>
      <c r="T64" s="68">
        <v>95</v>
      </c>
      <c r="U64" s="67">
        <v>10001</v>
      </c>
      <c r="V64" s="68">
        <v>198</v>
      </c>
      <c r="W64" s="68">
        <v>198</v>
      </c>
      <c r="X64" s="69">
        <v>158</v>
      </c>
      <c r="Y64" s="69">
        <v>10002</v>
      </c>
      <c r="Z64" s="71">
        <v>264</v>
      </c>
      <c r="AA64" s="71">
        <v>264</v>
      </c>
      <c r="AB64" t="str">
        <f t="shared" si="3"/>
        <v>&lt;LevelUp level="62" exp="28025" hunger="152" coinDL="343" coinUL="343"&gt;&lt;DrinkWater coinDL="5" coinUL="5" expN="22" expG="4" rate30="0.8" rateMore="0.1" /&gt;&lt;DailyGoal percent="0.3" coin="76" award="10000" expDL="132" expUL="132" /&gt;&lt;DailyGoal percent="0.6" coin="95" award="10001" expDL="198" expUL="198" /&gt;&lt;DailyGoal percent="1.0" coin="158" award="10002" expDL="264" expUL="264" /&gt;&lt;/LevelUp&gt;</v>
      </c>
    </row>
    <row r="65" spans="1:28">
      <c r="A65" s="59" t="s">
        <v>1322</v>
      </c>
      <c r="B65" s="59" t="str">
        <f t="shared" si="0"/>
        <v>63</v>
      </c>
      <c r="C65" s="59" t="str">
        <f t="shared" si="1"/>
        <v>29735</v>
      </c>
      <c r="D65" s="53"/>
      <c r="E65" s="60">
        <v>63</v>
      </c>
      <c r="F65" s="60">
        <v>29735</v>
      </c>
      <c r="G65" s="60">
        <v>154</v>
      </c>
      <c r="H65" s="61">
        <v>348</v>
      </c>
      <c r="I65" s="61">
        <v>348</v>
      </c>
      <c r="J65" s="65">
        <v>5</v>
      </c>
      <c r="K65" s="65">
        <v>5</v>
      </c>
      <c r="L65" s="65">
        <v>23</v>
      </c>
      <c r="M65" s="65">
        <f t="shared" si="2"/>
        <v>4</v>
      </c>
      <c r="N65" s="65">
        <v>0.8</v>
      </c>
      <c r="O65" s="65">
        <v>0.1</v>
      </c>
      <c r="P65" s="66">
        <v>76</v>
      </c>
      <c r="Q65" s="66">
        <v>10000</v>
      </c>
      <c r="R65" s="70">
        <v>134</v>
      </c>
      <c r="S65" s="70">
        <v>134</v>
      </c>
      <c r="T65" s="68">
        <v>95</v>
      </c>
      <c r="U65" s="67">
        <v>10001</v>
      </c>
      <c r="V65" s="68">
        <v>201</v>
      </c>
      <c r="W65" s="68">
        <v>201</v>
      </c>
      <c r="X65" s="69">
        <v>159</v>
      </c>
      <c r="Y65" s="69">
        <v>10002</v>
      </c>
      <c r="Z65" s="71">
        <v>268</v>
      </c>
      <c r="AA65" s="71">
        <v>268</v>
      </c>
      <c r="AB65" t="str">
        <f t="shared" si="3"/>
        <v>&lt;LevelUp level="63" exp="29735" hunger="154" coinDL="348" coinUL="348"&gt;&lt;DrinkWater coinDL="5" coinUL="5" expN="23" expG="4" rate30="0.8" rateMore="0.1" /&gt;&lt;DailyGoal percent="0.3" coin="76" award="10000" expDL="134" expUL="134" /&gt;&lt;DailyGoal percent="0.6" coin="95" award="10001" expDL="201" expUL="201" /&gt;&lt;DailyGoal percent="1.0" coin="159" award="10002" expDL="268" expUL="268" /&gt;&lt;/LevelUp&gt;</v>
      </c>
    </row>
    <row r="66" spans="1:28">
      <c r="A66" s="59" t="s">
        <v>1323</v>
      </c>
      <c r="B66" s="59" t="str">
        <f t="shared" si="0"/>
        <v>64</v>
      </c>
      <c r="C66" s="59" t="str">
        <f t="shared" si="1"/>
        <v>30580</v>
      </c>
      <c r="D66" s="53"/>
      <c r="E66" s="60">
        <v>64</v>
      </c>
      <c r="F66" s="60">
        <v>30580</v>
      </c>
      <c r="G66" s="60">
        <v>156</v>
      </c>
      <c r="H66" s="61">
        <v>354</v>
      </c>
      <c r="I66" s="61">
        <v>354</v>
      </c>
      <c r="J66" s="65">
        <v>6</v>
      </c>
      <c r="K66" s="65">
        <v>6</v>
      </c>
      <c r="L66" s="65">
        <v>23</v>
      </c>
      <c r="M66" s="65">
        <f t="shared" si="2"/>
        <v>4</v>
      </c>
      <c r="N66" s="65">
        <v>0.8</v>
      </c>
      <c r="O66" s="65">
        <v>0.1</v>
      </c>
      <c r="P66" s="66">
        <v>77</v>
      </c>
      <c r="Q66" s="66">
        <v>10000</v>
      </c>
      <c r="R66" s="70">
        <v>136</v>
      </c>
      <c r="S66" s="70">
        <v>136</v>
      </c>
      <c r="T66" s="68">
        <v>96</v>
      </c>
      <c r="U66" s="67">
        <v>10001</v>
      </c>
      <c r="V66" s="68">
        <v>204</v>
      </c>
      <c r="W66" s="68">
        <v>204</v>
      </c>
      <c r="X66" s="69">
        <v>160</v>
      </c>
      <c r="Y66" s="69">
        <v>10002</v>
      </c>
      <c r="Z66" s="71">
        <v>272</v>
      </c>
      <c r="AA66" s="71">
        <v>272</v>
      </c>
      <c r="AB66" t="str">
        <f t="shared" si="3"/>
        <v>&lt;LevelUp level="64" exp="30580" hunger="156" coinDL="354" coinUL="354"&gt;&lt;DrinkWater coinDL="6" coinUL="6" expN="23" expG="4" rate30="0.8" rateMore="0.1" /&gt;&lt;DailyGoal percent="0.3" coin="77" award="10000" expDL="136" expUL="136" /&gt;&lt;DailyGoal percent="0.6" coin="96" award="10001" expDL="204" expUL="204" /&gt;&lt;DailyGoal percent="1.0" coin="160" award="10002" expDL="272" expUL="272" /&gt;&lt;/LevelUp&gt;</v>
      </c>
    </row>
    <row r="67" spans="1:28">
      <c r="A67" s="59" t="s">
        <v>1324</v>
      </c>
      <c r="B67" s="59" t="str">
        <f t="shared" si="0"/>
        <v>65</v>
      </c>
      <c r="C67" s="59" t="str">
        <f t="shared" si="1"/>
        <v>31435</v>
      </c>
      <c r="D67" s="53"/>
      <c r="E67" s="60">
        <v>65</v>
      </c>
      <c r="F67" s="60">
        <v>31435</v>
      </c>
      <c r="G67" s="60">
        <v>158</v>
      </c>
      <c r="H67" s="61">
        <v>359</v>
      </c>
      <c r="I67" s="61">
        <v>359</v>
      </c>
      <c r="J67" s="65">
        <v>6</v>
      </c>
      <c r="K67" s="65">
        <v>6</v>
      </c>
      <c r="L67" s="65">
        <v>23</v>
      </c>
      <c r="M67" s="65">
        <f t="shared" si="2"/>
        <v>4</v>
      </c>
      <c r="N67" s="65">
        <v>0.8</v>
      </c>
      <c r="O67" s="65">
        <v>0.1</v>
      </c>
      <c r="P67" s="66">
        <v>77</v>
      </c>
      <c r="Q67" s="66">
        <v>10000</v>
      </c>
      <c r="R67" s="70">
        <v>138</v>
      </c>
      <c r="S67" s="70">
        <v>138</v>
      </c>
      <c r="T67" s="68">
        <v>96</v>
      </c>
      <c r="U67" s="67">
        <v>10001</v>
      </c>
      <c r="V67" s="68">
        <v>207</v>
      </c>
      <c r="W67" s="68">
        <v>207</v>
      </c>
      <c r="X67" s="69">
        <v>160</v>
      </c>
      <c r="Y67" s="69">
        <v>10002</v>
      </c>
      <c r="Z67" s="71">
        <v>276</v>
      </c>
      <c r="AA67" s="71">
        <v>276</v>
      </c>
      <c r="AB67" t="str">
        <f t="shared" si="3"/>
        <v>&lt;LevelUp level="65" exp="31435" hunger="158" coinDL="359" coinUL="359"&gt;&lt;DrinkWater coinDL="6" coinUL="6" expN="23" expG="4" rate30="0.8" rateMore="0.1" /&gt;&lt;DailyGoal percent="0.3" coin="77" award="10000" expDL="138" expUL="138" /&gt;&lt;DailyGoal percent="0.6" coin="96" award="10001" expDL="207" expUL="207" /&gt;&lt;DailyGoal percent="1.0" coin="160" award="10002" expDL="276" expUL="276" /&gt;&lt;/LevelUp&gt;</v>
      </c>
    </row>
    <row r="68" spans="1:28">
      <c r="A68" s="59" t="s">
        <v>1325</v>
      </c>
      <c r="B68" s="59" t="str">
        <f t="shared" ref="B68:B102" si="4">MID(A68,FIND("level=",A68)+7,FIND(""" exp=",A68)-FIND("level=",A68)-7)</f>
        <v>66</v>
      </c>
      <c r="C68" s="59" t="str">
        <f t="shared" ref="C68:C102" si="5">MID(A68,FIND("exp=",A68)+5,FIND("""/&gt;",A68)-FIND("exp=",A68)-5)</f>
        <v>33270</v>
      </c>
      <c r="D68" s="53"/>
      <c r="E68" s="60">
        <v>66</v>
      </c>
      <c r="F68" s="60">
        <v>33270</v>
      </c>
      <c r="G68" s="60">
        <v>160</v>
      </c>
      <c r="H68" s="61">
        <v>365</v>
      </c>
      <c r="I68" s="61">
        <v>365</v>
      </c>
      <c r="J68" s="65">
        <v>6</v>
      </c>
      <c r="K68" s="65">
        <v>6</v>
      </c>
      <c r="L68" s="65">
        <v>24</v>
      </c>
      <c r="M68" s="65">
        <f t="shared" ref="M68:M102" si="6">1+ROUNDDOWN(L68*0.15,0)</f>
        <v>4</v>
      </c>
      <c r="N68" s="65">
        <v>0.8</v>
      </c>
      <c r="O68" s="65">
        <v>0.1</v>
      </c>
      <c r="P68" s="66">
        <v>77</v>
      </c>
      <c r="Q68" s="66">
        <v>10000</v>
      </c>
      <c r="R68" s="70">
        <v>140</v>
      </c>
      <c r="S68" s="70">
        <v>140</v>
      </c>
      <c r="T68" s="68">
        <v>96</v>
      </c>
      <c r="U68" s="67">
        <v>10001</v>
      </c>
      <c r="V68" s="68">
        <v>210</v>
      </c>
      <c r="W68" s="68">
        <v>210</v>
      </c>
      <c r="X68" s="69">
        <v>160</v>
      </c>
      <c r="Y68" s="69">
        <v>10002</v>
      </c>
      <c r="Z68" s="71">
        <v>280</v>
      </c>
      <c r="AA68" s="71">
        <v>280</v>
      </c>
      <c r="AB68" t="str">
        <f t="shared" ref="AB68:AB102" si="7">IF(AND(H68&lt;&gt;"",I68&lt;&gt;""),"&lt;LevelUp level="""&amp;E68&amp;""" exp="""&amp;F68&amp;""" hunger="""&amp;G68&amp;""" coinDL="""&amp;H68&amp;""" coinUL="""&amp;I68&amp;"""&gt;"&amp;CHAR(10)&amp;"  &lt;DrinkWater coinDL="""&amp;J68&amp;""" coinUL="""&amp;K68&amp;""" expN="""&amp;L68&amp;""" expG="""&amp;M68&amp;""" rate30="""&amp;N68&amp;""" rateMore="""&amp;O68&amp;""" /&gt;"&amp;CHAR(10)&amp;"  &lt;DailyGoal percent=""0.3"" coin="""&amp;P68&amp;""" award="""&amp;Q68&amp;""" expDL="""&amp;R68&amp;""" expUL="""&amp;S68&amp;""" /&gt;"&amp;CHAR(10)&amp;"  &lt;DailyGoal percent=""0.6"" coin="""&amp;T68&amp;""" award="""&amp;U68&amp;""" expDL="""&amp;V68&amp;""" expUL="""&amp;W68&amp;""" /&gt;"&amp;CHAR(10)&amp;"  &lt;DailyGoal percent=""1.0"" coin="""&amp;X68&amp;""" award="""&amp;Y68&amp;""" expDL="""&amp;Z68&amp;""" expUL="""&amp;AA68&amp;""" /&gt;"&amp;CHAR(10)&amp;"&lt;/LevelUp&gt;","")</f>
        <v>&lt;LevelUp level="66" exp="33270" hunger="160" coinDL="365" coinUL="365"&gt;&lt;DrinkWater coinDL="6" coinUL="6" expN="24" expG="4" rate30="0.8" rateMore="0.1" /&gt;&lt;DailyGoal percent="0.3" coin="77" award="10000" expDL="140" expUL="140" /&gt;&lt;DailyGoal percent="0.6" coin="96" award="10001" expDL="210" expUL="210" /&gt;&lt;DailyGoal percent="1.0" coin="160" award="10002" expDL="280" expUL="280" /&gt;&lt;/LevelUp&gt;</v>
      </c>
    </row>
    <row r="69" spans="1:28">
      <c r="A69" s="59" t="s">
        <v>1326</v>
      </c>
      <c r="B69" s="59" t="str">
        <f t="shared" si="4"/>
        <v>67</v>
      </c>
      <c r="C69" s="59" t="str">
        <f t="shared" si="5"/>
        <v>34170</v>
      </c>
      <c r="D69" s="53"/>
      <c r="E69" s="60">
        <v>67</v>
      </c>
      <c r="F69" s="60">
        <v>34170</v>
      </c>
      <c r="G69" s="60">
        <v>162</v>
      </c>
      <c r="H69" s="61">
        <v>370</v>
      </c>
      <c r="I69" s="61">
        <v>370</v>
      </c>
      <c r="J69" s="65">
        <v>6</v>
      </c>
      <c r="K69" s="65">
        <v>6</v>
      </c>
      <c r="L69" s="65">
        <v>24</v>
      </c>
      <c r="M69" s="65">
        <f t="shared" si="6"/>
        <v>4</v>
      </c>
      <c r="N69" s="65">
        <v>0.8</v>
      </c>
      <c r="O69" s="65">
        <v>0.1</v>
      </c>
      <c r="P69" s="66">
        <v>78</v>
      </c>
      <c r="Q69" s="66">
        <v>10000</v>
      </c>
      <c r="R69" s="70">
        <v>142</v>
      </c>
      <c r="S69" s="70">
        <v>142</v>
      </c>
      <c r="T69" s="68">
        <v>97</v>
      </c>
      <c r="U69" s="67">
        <v>10001</v>
      </c>
      <c r="V69" s="68">
        <v>213</v>
      </c>
      <c r="W69" s="68">
        <v>213</v>
      </c>
      <c r="X69" s="69">
        <v>161</v>
      </c>
      <c r="Y69" s="69">
        <v>10002</v>
      </c>
      <c r="Z69" s="71">
        <v>284</v>
      </c>
      <c r="AA69" s="71">
        <v>284</v>
      </c>
      <c r="AB69" t="str">
        <f t="shared" si="7"/>
        <v>&lt;LevelUp level="67" exp="34170" hunger="162" coinDL="370" coinUL="370"&gt;&lt;DrinkWater coinDL="6" coinUL="6" expN="24" expG="4" rate30="0.8" rateMore="0.1" /&gt;&lt;DailyGoal percent="0.3" coin="78" award="10000" expDL="142" expUL="142" /&gt;&lt;DailyGoal percent="0.6" coin="97" award="10001" expDL="213" expUL="213" /&gt;&lt;DailyGoal percent="1.0" coin="161" award="10002" expDL="284" expUL="284" /&gt;&lt;/LevelUp&gt;</v>
      </c>
    </row>
    <row r="70" spans="1:28">
      <c r="A70" s="59" t="s">
        <v>1327</v>
      </c>
      <c r="B70" s="59" t="str">
        <f t="shared" si="4"/>
        <v>68</v>
      </c>
      <c r="C70" s="59" t="str">
        <f t="shared" si="5"/>
        <v>35085</v>
      </c>
      <c r="D70" s="53"/>
      <c r="E70" s="60">
        <v>68</v>
      </c>
      <c r="F70" s="60">
        <v>35085</v>
      </c>
      <c r="G70" s="60">
        <v>164</v>
      </c>
      <c r="H70" s="61">
        <v>376</v>
      </c>
      <c r="I70" s="61">
        <v>376</v>
      </c>
      <c r="J70" s="65">
        <v>6</v>
      </c>
      <c r="K70" s="65">
        <v>6</v>
      </c>
      <c r="L70" s="65">
        <v>24</v>
      </c>
      <c r="M70" s="65">
        <f t="shared" si="6"/>
        <v>4</v>
      </c>
      <c r="N70" s="65">
        <v>0.8</v>
      </c>
      <c r="O70" s="65">
        <v>0.1</v>
      </c>
      <c r="P70" s="66">
        <v>78</v>
      </c>
      <c r="Q70" s="66">
        <v>10000</v>
      </c>
      <c r="R70" s="70">
        <v>144</v>
      </c>
      <c r="S70" s="70">
        <v>144</v>
      </c>
      <c r="T70" s="68">
        <v>97</v>
      </c>
      <c r="U70" s="67">
        <v>10001</v>
      </c>
      <c r="V70" s="68">
        <v>216</v>
      </c>
      <c r="W70" s="68">
        <v>216</v>
      </c>
      <c r="X70" s="69">
        <v>161</v>
      </c>
      <c r="Y70" s="69">
        <v>10002</v>
      </c>
      <c r="Z70" s="71">
        <v>288</v>
      </c>
      <c r="AA70" s="71">
        <v>288</v>
      </c>
      <c r="AB70" t="str">
        <f t="shared" si="7"/>
        <v>&lt;LevelUp level="68" exp="35085" hunger="164" coinDL="376" coinUL="376"&gt;&lt;DrinkWater coinDL="6" coinUL="6" expN="24" expG="4" rate30="0.8" rateMore="0.1" /&gt;&lt;DailyGoal percent="0.3" coin="78" award="10000" expDL="144" expUL="144" /&gt;&lt;DailyGoal percent="0.6" coin="97" award="10001" expDL="216" expUL="216" /&gt;&lt;DailyGoal percent="1.0" coin="161" award="10002" expDL="288" expUL="288" /&gt;&lt;/LevelUp&gt;</v>
      </c>
    </row>
    <row r="71" spans="1:28">
      <c r="A71" s="59" t="s">
        <v>1328</v>
      </c>
      <c r="B71" s="59" t="str">
        <f t="shared" si="4"/>
        <v>69</v>
      </c>
      <c r="C71" s="59" t="str">
        <f t="shared" si="5"/>
        <v>37040</v>
      </c>
      <c r="D71" s="53"/>
      <c r="E71" s="60">
        <v>69</v>
      </c>
      <c r="F71" s="60">
        <v>37040</v>
      </c>
      <c r="G71" s="60">
        <v>166</v>
      </c>
      <c r="H71" s="61">
        <v>381</v>
      </c>
      <c r="I71" s="61">
        <v>381</v>
      </c>
      <c r="J71" s="65">
        <v>6</v>
      </c>
      <c r="K71" s="65">
        <v>6</v>
      </c>
      <c r="L71" s="65">
        <v>25</v>
      </c>
      <c r="M71" s="65">
        <f t="shared" si="6"/>
        <v>4</v>
      </c>
      <c r="N71" s="65">
        <v>0.8</v>
      </c>
      <c r="O71" s="65">
        <v>0.1</v>
      </c>
      <c r="P71" s="66">
        <v>78</v>
      </c>
      <c r="Q71" s="66">
        <v>10000</v>
      </c>
      <c r="R71" s="70">
        <v>146</v>
      </c>
      <c r="S71" s="70">
        <v>146</v>
      </c>
      <c r="T71" s="68">
        <v>97</v>
      </c>
      <c r="U71" s="67">
        <v>10001</v>
      </c>
      <c r="V71" s="68">
        <v>219</v>
      </c>
      <c r="W71" s="68">
        <v>219</v>
      </c>
      <c r="X71" s="69">
        <v>162</v>
      </c>
      <c r="Y71" s="69">
        <v>10002</v>
      </c>
      <c r="Z71" s="71">
        <v>292</v>
      </c>
      <c r="AA71" s="71">
        <v>292</v>
      </c>
      <c r="AB71" t="str">
        <f t="shared" si="7"/>
        <v>&lt;LevelUp level="69" exp="37040" hunger="166" coinDL="381" coinUL="381"&gt;&lt;DrinkWater coinDL="6" coinUL="6" expN="25" expG="4" rate30="0.8" rateMore="0.1" /&gt;&lt;DailyGoal percent="0.3" coin="78" award="10000" expDL="146" expUL="146" /&gt;&lt;DailyGoal percent="0.6" coin="97" award="10001" expDL="219" expUL="219" /&gt;&lt;DailyGoal percent="1.0" coin="162" award="10002" expDL="292" expUL="292" /&gt;&lt;/LevelUp&gt;</v>
      </c>
    </row>
    <row r="72" spans="1:28">
      <c r="A72" s="59" t="s">
        <v>1329</v>
      </c>
      <c r="B72" s="59" t="str">
        <f t="shared" si="4"/>
        <v>70</v>
      </c>
      <c r="C72" s="59" t="str">
        <f t="shared" si="5"/>
        <v>38000</v>
      </c>
      <c r="D72" s="53"/>
      <c r="E72" s="60">
        <v>70</v>
      </c>
      <c r="F72" s="60">
        <v>38000</v>
      </c>
      <c r="G72" s="60">
        <v>168</v>
      </c>
      <c r="H72" s="61">
        <v>387</v>
      </c>
      <c r="I72" s="61">
        <v>387</v>
      </c>
      <c r="J72" s="65">
        <v>6</v>
      </c>
      <c r="K72" s="65">
        <v>6</v>
      </c>
      <c r="L72" s="65">
        <v>25</v>
      </c>
      <c r="M72" s="65">
        <f t="shared" si="6"/>
        <v>4</v>
      </c>
      <c r="N72" s="65">
        <v>0.8</v>
      </c>
      <c r="O72" s="65">
        <v>0.1</v>
      </c>
      <c r="P72" s="66">
        <v>79</v>
      </c>
      <c r="Q72" s="66">
        <v>10000</v>
      </c>
      <c r="R72" s="70">
        <v>148</v>
      </c>
      <c r="S72" s="70">
        <v>148</v>
      </c>
      <c r="T72" s="68">
        <v>98</v>
      </c>
      <c r="U72" s="67">
        <v>10001</v>
      </c>
      <c r="V72" s="68">
        <v>222</v>
      </c>
      <c r="W72" s="68">
        <v>222</v>
      </c>
      <c r="X72" s="69">
        <v>162</v>
      </c>
      <c r="Y72" s="69">
        <v>10002</v>
      </c>
      <c r="Z72" s="71">
        <v>296</v>
      </c>
      <c r="AA72" s="71">
        <v>296</v>
      </c>
      <c r="AB72" t="str">
        <f t="shared" si="7"/>
        <v>&lt;LevelUp level="70" exp="38000" hunger="168" coinDL="387" coinUL="387"&gt;&lt;DrinkWater coinDL="6" coinUL="6" expN="25" expG="4" rate30="0.8" rateMore="0.1" /&gt;&lt;DailyGoal percent="0.3" coin="79" award="10000" expDL="148" expUL="148" /&gt;&lt;DailyGoal percent="0.6" coin="98" award="10001" expDL="222" expUL="222" /&gt;&lt;DailyGoal percent="1.0" coin="162" award="10002" expDL="296" expUL="296" /&gt;&lt;/LevelUp&gt;</v>
      </c>
    </row>
    <row r="73" spans="1:28">
      <c r="A73" s="59" t="s">
        <v>1330</v>
      </c>
      <c r="B73" s="59" t="str">
        <f t="shared" si="4"/>
        <v>71</v>
      </c>
      <c r="C73" s="59" t="str">
        <f t="shared" si="5"/>
        <v>38975</v>
      </c>
      <c r="D73" s="53"/>
      <c r="E73" s="60">
        <v>71</v>
      </c>
      <c r="F73" s="60">
        <v>38975</v>
      </c>
      <c r="G73" s="60">
        <v>170</v>
      </c>
      <c r="H73" s="61">
        <v>393</v>
      </c>
      <c r="I73" s="61">
        <v>393</v>
      </c>
      <c r="J73" s="65">
        <v>6</v>
      </c>
      <c r="K73" s="65">
        <v>6</v>
      </c>
      <c r="L73" s="65">
        <v>25</v>
      </c>
      <c r="M73" s="65">
        <f t="shared" si="6"/>
        <v>4</v>
      </c>
      <c r="N73" s="65">
        <v>0.8</v>
      </c>
      <c r="O73" s="65">
        <v>0.1</v>
      </c>
      <c r="P73" s="66">
        <v>79</v>
      </c>
      <c r="Q73" s="66">
        <v>10000</v>
      </c>
      <c r="R73" s="70">
        <v>150</v>
      </c>
      <c r="S73" s="70">
        <v>150</v>
      </c>
      <c r="T73" s="68">
        <v>98</v>
      </c>
      <c r="U73" s="67">
        <v>10001</v>
      </c>
      <c r="V73" s="68">
        <v>225</v>
      </c>
      <c r="W73" s="68">
        <v>225</v>
      </c>
      <c r="X73" s="69">
        <v>163</v>
      </c>
      <c r="Y73" s="69">
        <v>10002</v>
      </c>
      <c r="Z73" s="71">
        <v>300</v>
      </c>
      <c r="AA73" s="71">
        <v>300</v>
      </c>
      <c r="AB73" t="str">
        <f t="shared" si="7"/>
        <v>&lt;LevelUp level="71" exp="38975" hunger="170" coinDL="393" coinUL="393"&gt;&lt;DrinkWater coinDL="6" coinUL="6" expN="25" expG="4" rate30="0.8" rateMore="0.1" /&gt;&lt;DailyGoal percent="0.3" coin="79" award="10000" expDL="150" expUL="150" /&gt;&lt;DailyGoal percent="0.6" coin="98" award="10001" expDL="225" expUL="225" /&gt;&lt;DailyGoal percent="1.0" coin="163" award="10002" expDL="300" expUL="300" /&gt;&lt;/LevelUp&gt;</v>
      </c>
    </row>
    <row r="74" spans="1:28">
      <c r="A74" s="59" t="s">
        <v>1331</v>
      </c>
      <c r="B74" s="59" t="str">
        <f t="shared" si="4"/>
        <v>72</v>
      </c>
      <c r="C74" s="59" t="str">
        <f t="shared" si="5"/>
        <v>41060</v>
      </c>
      <c r="D74" s="53"/>
      <c r="E74" s="60">
        <v>72</v>
      </c>
      <c r="F74" s="60">
        <v>41060</v>
      </c>
      <c r="G74" s="60">
        <v>172</v>
      </c>
      <c r="H74" s="61">
        <v>398</v>
      </c>
      <c r="I74" s="61">
        <v>398</v>
      </c>
      <c r="J74" s="65">
        <v>6</v>
      </c>
      <c r="K74" s="65">
        <v>6</v>
      </c>
      <c r="L74" s="65">
        <v>26</v>
      </c>
      <c r="M74" s="65">
        <f t="shared" si="6"/>
        <v>4</v>
      </c>
      <c r="N74" s="65">
        <v>0.8</v>
      </c>
      <c r="O74" s="65">
        <v>0.1</v>
      </c>
      <c r="P74" s="66">
        <v>79</v>
      </c>
      <c r="Q74" s="66">
        <v>10000</v>
      </c>
      <c r="R74" s="70">
        <v>152</v>
      </c>
      <c r="S74" s="70">
        <v>152</v>
      </c>
      <c r="T74" s="68">
        <v>99</v>
      </c>
      <c r="U74" s="67">
        <v>10001</v>
      </c>
      <c r="V74" s="68">
        <v>228</v>
      </c>
      <c r="W74" s="68">
        <v>228</v>
      </c>
      <c r="X74" s="69">
        <v>163</v>
      </c>
      <c r="Y74" s="69">
        <v>10002</v>
      </c>
      <c r="Z74" s="71">
        <v>304</v>
      </c>
      <c r="AA74" s="71">
        <v>304</v>
      </c>
      <c r="AB74" t="str">
        <f t="shared" si="7"/>
        <v>&lt;LevelUp level="72" exp="41060" hunger="172" coinDL="398" coinUL="398"&gt;&lt;DrinkWater coinDL="6" coinUL="6" expN="26" expG="4" rate30="0.8" rateMore="0.1" /&gt;&lt;DailyGoal percent="0.3" coin="79" award="10000" expDL="152" expUL="152" /&gt;&lt;DailyGoal percent="0.6" coin="99" award="10001" expDL="228" expUL="228" /&gt;&lt;DailyGoal percent="1.0" coin="163" award="10002" expDL="304" expUL="304" /&gt;&lt;/LevelUp&gt;</v>
      </c>
    </row>
    <row r="75" spans="1:28">
      <c r="A75" s="59" t="s">
        <v>1332</v>
      </c>
      <c r="B75" s="59" t="str">
        <f t="shared" si="4"/>
        <v>73</v>
      </c>
      <c r="C75" s="59" t="str">
        <f t="shared" si="5"/>
        <v>42080</v>
      </c>
      <c r="D75" s="53"/>
      <c r="E75" s="60">
        <v>73</v>
      </c>
      <c r="F75" s="60">
        <v>42080</v>
      </c>
      <c r="G75" s="60">
        <v>174</v>
      </c>
      <c r="H75" s="61">
        <v>404</v>
      </c>
      <c r="I75" s="61">
        <v>404</v>
      </c>
      <c r="J75" s="65">
        <v>6</v>
      </c>
      <c r="K75" s="65">
        <v>6</v>
      </c>
      <c r="L75" s="65">
        <v>26</v>
      </c>
      <c r="M75" s="65">
        <f t="shared" si="6"/>
        <v>4</v>
      </c>
      <c r="N75" s="65">
        <v>0.8</v>
      </c>
      <c r="O75" s="65">
        <v>0.1</v>
      </c>
      <c r="P75" s="66">
        <v>80</v>
      </c>
      <c r="Q75" s="66">
        <v>10000</v>
      </c>
      <c r="R75" s="70">
        <v>154</v>
      </c>
      <c r="S75" s="70">
        <v>154</v>
      </c>
      <c r="T75" s="68">
        <v>99</v>
      </c>
      <c r="U75" s="67">
        <v>10001</v>
      </c>
      <c r="V75" s="68">
        <v>231</v>
      </c>
      <c r="W75" s="68">
        <v>231</v>
      </c>
      <c r="X75" s="69">
        <v>164</v>
      </c>
      <c r="Y75" s="69">
        <v>10002</v>
      </c>
      <c r="Z75" s="71">
        <v>308</v>
      </c>
      <c r="AA75" s="71">
        <v>308</v>
      </c>
      <c r="AB75" t="str">
        <f t="shared" si="7"/>
        <v>&lt;LevelUp level="73" exp="42080" hunger="174" coinDL="404" coinUL="404"&gt;&lt;DrinkWater coinDL="6" coinUL="6" expN="26" expG="4" rate30="0.8" rateMore="0.1" /&gt;&lt;DailyGoal percent="0.3" coin="80" award="10000" expDL="154" expUL="154" /&gt;&lt;DailyGoal percent="0.6" coin="99" award="10001" expDL="231" expUL="231" /&gt;&lt;DailyGoal percent="1.0" coin="164" award="10002" expDL="308" expUL="308" /&gt;&lt;/LevelUp&gt;</v>
      </c>
    </row>
    <row r="76" spans="1:28">
      <c r="A76" s="59" t="s">
        <v>1333</v>
      </c>
      <c r="B76" s="59" t="str">
        <f t="shared" si="4"/>
        <v>74</v>
      </c>
      <c r="C76" s="59" t="str">
        <f t="shared" si="5"/>
        <v>43115</v>
      </c>
      <c r="D76" s="53"/>
      <c r="E76" s="60">
        <v>74</v>
      </c>
      <c r="F76" s="60">
        <v>43115</v>
      </c>
      <c r="G76" s="60">
        <v>176</v>
      </c>
      <c r="H76" s="61">
        <v>410</v>
      </c>
      <c r="I76" s="61">
        <v>410</v>
      </c>
      <c r="J76" s="65">
        <v>6</v>
      </c>
      <c r="K76" s="65">
        <v>6</v>
      </c>
      <c r="L76" s="65">
        <v>26</v>
      </c>
      <c r="M76" s="65">
        <f t="shared" si="6"/>
        <v>4</v>
      </c>
      <c r="N76" s="65">
        <v>0.8</v>
      </c>
      <c r="O76" s="65">
        <v>0.1</v>
      </c>
      <c r="P76" s="66">
        <v>80</v>
      </c>
      <c r="Q76" s="66">
        <v>10000</v>
      </c>
      <c r="R76" s="70">
        <v>156</v>
      </c>
      <c r="S76" s="70">
        <v>156</v>
      </c>
      <c r="T76" s="68">
        <v>99</v>
      </c>
      <c r="U76" s="67">
        <v>10001</v>
      </c>
      <c r="V76" s="68">
        <v>234</v>
      </c>
      <c r="W76" s="68">
        <v>234</v>
      </c>
      <c r="X76" s="69">
        <v>164</v>
      </c>
      <c r="Y76" s="69">
        <v>10002</v>
      </c>
      <c r="Z76" s="71">
        <v>312</v>
      </c>
      <c r="AA76" s="71">
        <v>312</v>
      </c>
      <c r="AB76" t="str">
        <f t="shared" si="7"/>
        <v>&lt;LevelUp level="74" exp="43115" hunger="176" coinDL="410" coinUL="410"&gt;&lt;DrinkWater coinDL="6" coinUL="6" expN="26" expG="4" rate30="0.8" rateMore="0.1" /&gt;&lt;DailyGoal percent="0.3" coin="80" award="10000" expDL="156" expUL="156" /&gt;&lt;DailyGoal percent="0.6" coin="99" award="10001" expDL="234" expUL="234" /&gt;&lt;DailyGoal percent="1.0" coin="164" award="10002" expDL="312" expUL="312" /&gt;&lt;/LevelUp&gt;</v>
      </c>
    </row>
    <row r="77" spans="1:28">
      <c r="A77" s="59" t="s">
        <v>1334</v>
      </c>
      <c r="B77" s="59" t="str">
        <f t="shared" si="4"/>
        <v>75</v>
      </c>
      <c r="C77" s="59" t="str">
        <f t="shared" si="5"/>
        <v>45330</v>
      </c>
      <c r="D77" s="53"/>
      <c r="E77" s="60">
        <v>75</v>
      </c>
      <c r="F77" s="60">
        <v>45330</v>
      </c>
      <c r="G77" s="60">
        <v>178</v>
      </c>
      <c r="H77" s="61">
        <v>415</v>
      </c>
      <c r="I77" s="61">
        <v>415</v>
      </c>
      <c r="J77" s="65">
        <v>6</v>
      </c>
      <c r="K77" s="65">
        <v>6</v>
      </c>
      <c r="L77" s="65">
        <v>27</v>
      </c>
      <c r="M77" s="65">
        <f t="shared" si="6"/>
        <v>5</v>
      </c>
      <c r="N77" s="65">
        <v>0.8</v>
      </c>
      <c r="O77" s="65">
        <v>0.1</v>
      </c>
      <c r="P77" s="66">
        <v>80</v>
      </c>
      <c r="Q77" s="66">
        <v>10000</v>
      </c>
      <c r="R77" s="70">
        <v>158</v>
      </c>
      <c r="S77" s="70">
        <v>158</v>
      </c>
      <c r="T77" s="68">
        <v>100</v>
      </c>
      <c r="U77" s="67">
        <v>10001</v>
      </c>
      <c r="V77" s="68">
        <v>237</v>
      </c>
      <c r="W77" s="68">
        <v>237</v>
      </c>
      <c r="X77" s="69">
        <v>165</v>
      </c>
      <c r="Y77" s="69">
        <v>10002</v>
      </c>
      <c r="Z77" s="71">
        <v>316</v>
      </c>
      <c r="AA77" s="71">
        <v>316</v>
      </c>
      <c r="AB77" t="str">
        <f t="shared" si="7"/>
        <v>&lt;LevelUp level="75" exp="45330" hunger="178" coinDL="415" coinUL="415"&gt;&lt;DrinkWater coinDL="6" coinUL="6" expN="27" expG="5" rate30="0.8" rateMore="0.1" /&gt;&lt;DailyGoal percent="0.3" coin="80" award="10000" expDL="158" expUL="158" /&gt;&lt;DailyGoal percent="0.6" coin="100" award="10001" expDL="237" expUL="237" /&gt;&lt;DailyGoal percent="1.0" coin="165" award="10002" expDL="316" expUL="316" /&gt;&lt;/LevelUp&gt;</v>
      </c>
    </row>
    <row r="78" spans="1:28">
      <c r="A78" s="59" t="s">
        <v>1335</v>
      </c>
      <c r="B78" s="59" t="str">
        <f t="shared" si="4"/>
        <v>76</v>
      </c>
      <c r="C78" s="59" t="str">
        <f t="shared" si="5"/>
        <v>46415</v>
      </c>
      <c r="D78" s="53"/>
      <c r="E78" s="60">
        <v>76</v>
      </c>
      <c r="F78" s="60">
        <v>46415</v>
      </c>
      <c r="G78" s="60">
        <v>180</v>
      </c>
      <c r="H78" s="61">
        <v>421</v>
      </c>
      <c r="I78" s="61">
        <v>421</v>
      </c>
      <c r="J78" s="65">
        <v>6</v>
      </c>
      <c r="K78" s="65">
        <v>6</v>
      </c>
      <c r="L78" s="65">
        <v>27</v>
      </c>
      <c r="M78" s="65">
        <f t="shared" si="6"/>
        <v>5</v>
      </c>
      <c r="N78" s="65">
        <v>0.8</v>
      </c>
      <c r="O78" s="65">
        <v>0.1</v>
      </c>
      <c r="P78" s="66">
        <v>81</v>
      </c>
      <c r="Q78" s="66">
        <v>10000</v>
      </c>
      <c r="R78" s="70">
        <v>160</v>
      </c>
      <c r="S78" s="70">
        <v>160</v>
      </c>
      <c r="T78" s="68">
        <v>100</v>
      </c>
      <c r="U78" s="67">
        <v>10001</v>
      </c>
      <c r="V78" s="68">
        <v>240</v>
      </c>
      <c r="W78" s="68">
        <v>240</v>
      </c>
      <c r="X78" s="69">
        <v>165</v>
      </c>
      <c r="Y78" s="69">
        <v>10002</v>
      </c>
      <c r="Z78" s="71">
        <v>320</v>
      </c>
      <c r="AA78" s="71">
        <v>320</v>
      </c>
      <c r="AB78" t="str">
        <f t="shared" si="7"/>
        <v>&lt;LevelUp level="76" exp="46415" hunger="180" coinDL="421" coinUL="421"&gt;&lt;DrinkWater coinDL="6" coinUL="6" expN="27" expG="5" rate30="0.8" rateMore="0.1" /&gt;&lt;DailyGoal percent="0.3" coin="81" award="10000" expDL="160" expUL="160" /&gt;&lt;DailyGoal percent="0.6" coin="100" award="10001" expDL="240" expUL="240" /&gt;&lt;DailyGoal percent="1.0" coin="165" award="10002" expDL="320" expUL="320" /&gt;&lt;/LevelUp&gt;</v>
      </c>
    </row>
    <row r="79" spans="1:28">
      <c r="A79" s="59" t="s">
        <v>1336</v>
      </c>
      <c r="B79" s="59" t="str">
        <f t="shared" si="4"/>
        <v>77</v>
      </c>
      <c r="C79" s="59" t="str">
        <f t="shared" si="5"/>
        <v>47510</v>
      </c>
      <c r="D79" s="53"/>
      <c r="E79" s="60">
        <v>77</v>
      </c>
      <c r="F79" s="60">
        <v>47510</v>
      </c>
      <c r="G79" s="60">
        <v>182</v>
      </c>
      <c r="H79" s="61">
        <v>427</v>
      </c>
      <c r="I79" s="61">
        <v>427</v>
      </c>
      <c r="J79" s="65">
        <v>6</v>
      </c>
      <c r="K79" s="65">
        <v>6</v>
      </c>
      <c r="L79" s="65">
        <v>27</v>
      </c>
      <c r="M79" s="65">
        <f t="shared" si="6"/>
        <v>5</v>
      </c>
      <c r="N79" s="65">
        <v>0.8</v>
      </c>
      <c r="O79" s="65">
        <v>0.1</v>
      </c>
      <c r="P79" s="66">
        <v>81</v>
      </c>
      <c r="Q79" s="66">
        <v>10000</v>
      </c>
      <c r="R79" s="70">
        <v>162</v>
      </c>
      <c r="S79" s="70">
        <v>162</v>
      </c>
      <c r="T79" s="68">
        <v>100</v>
      </c>
      <c r="U79" s="67">
        <v>10001</v>
      </c>
      <c r="V79" s="68">
        <v>243</v>
      </c>
      <c r="W79" s="68">
        <v>243</v>
      </c>
      <c r="X79" s="69">
        <v>166</v>
      </c>
      <c r="Y79" s="69">
        <v>10002</v>
      </c>
      <c r="Z79" s="71">
        <v>324</v>
      </c>
      <c r="AA79" s="71">
        <v>324</v>
      </c>
      <c r="AB79" t="str">
        <f t="shared" si="7"/>
        <v>&lt;LevelUp level="77" exp="47510" hunger="182" coinDL="427" coinUL="427"&gt;&lt;DrinkWater coinDL="6" coinUL="6" expN="27" expG="5" rate30="0.8" rateMore="0.1" /&gt;&lt;DailyGoal percent="0.3" coin="81" award="10000" expDL="162" expUL="162" /&gt;&lt;DailyGoal percent="0.6" coin="100" award="10001" expDL="243" expUL="243" /&gt;&lt;DailyGoal percent="1.0" coin="166" award="10002" expDL="324" expUL="324" /&gt;&lt;/LevelUp&gt;</v>
      </c>
    </row>
    <row r="80" spans="1:28">
      <c r="A80" s="59" t="s">
        <v>1337</v>
      </c>
      <c r="B80" s="59" t="str">
        <f t="shared" si="4"/>
        <v>78</v>
      </c>
      <c r="C80" s="59" t="str">
        <f t="shared" si="5"/>
        <v>49860</v>
      </c>
      <c r="D80" s="53"/>
      <c r="E80" s="60">
        <v>78</v>
      </c>
      <c r="F80" s="60">
        <v>49860</v>
      </c>
      <c r="G80" s="60">
        <v>184</v>
      </c>
      <c r="H80" s="61">
        <v>432</v>
      </c>
      <c r="I80" s="61">
        <v>432</v>
      </c>
      <c r="J80" s="65">
        <v>6</v>
      </c>
      <c r="K80" s="65">
        <v>6</v>
      </c>
      <c r="L80" s="65">
        <v>28</v>
      </c>
      <c r="M80" s="65">
        <f t="shared" si="6"/>
        <v>5</v>
      </c>
      <c r="N80" s="65">
        <v>0.8</v>
      </c>
      <c r="O80" s="65">
        <v>0.1</v>
      </c>
      <c r="P80" s="66">
        <v>81</v>
      </c>
      <c r="Q80" s="66">
        <v>10000</v>
      </c>
      <c r="R80" s="70">
        <v>164</v>
      </c>
      <c r="S80" s="70">
        <v>164</v>
      </c>
      <c r="T80" s="68">
        <v>101</v>
      </c>
      <c r="U80" s="67">
        <v>10001</v>
      </c>
      <c r="V80" s="68">
        <v>246</v>
      </c>
      <c r="W80" s="68">
        <v>246</v>
      </c>
      <c r="X80" s="69">
        <v>166</v>
      </c>
      <c r="Y80" s="69">
        <v>10002</v>
      </c>
      <c r="Z80" s="71">
        <v>328</v>
      </c>
      <c r="AA80" s="71">
        <v>328</v>
      </c>
      <c r="AB80" t="str">
        <f t="shared" si="7"/>
        <v>&lt;LevelUp level="78" exp="49860" hunger="184" coinDL="432" coinUL="432"&gt;&lt;DrinkWater coinDL="6" coinUL="6" expN="28" expG="5" rate30="0.8" rateMore="0.1" /&gt;&lt;DailyGoal percent="0.3" coin="81" award="10000" expDL="164" expUL="164" /&gt;&lt;DailyGoal percent="0.6" coin="101" award="10001" expDL="246" expUL="246" /&gt;&lt;DailyGoal percent="1.0" coin="166" award="10002" expDL="328" expUL="328" /&gt;&lt;/LevelUp&gt;</v>
      </c>
    </row>
    <row r="81" spans="1:28">
      <c r="A81" s="59" t="s">
        <v>1338</v>
      </c>
      <c r="B81" s="59" t="str">
        <f t="shared" si="4"/>
        <v>79</v>
      </c>
      <c r="C81" s="59" t="str">
        <f t="shared" si="5"/>
        <v>51005</v>
      </c>
      <c r="D81" s="53"/>
      <c r="E81" s="60">
        <v>79</v>
      </c>
      <c r="F81" s="60">
        <v>51005</v>
      </c>
      <c r="G81" s="60">
        <v>186</v>
      </c>
      <c r="H81" s="61">
        <v>438</v>
      </c>
      <c r="I81" s="61">
        <v>438</v>
      </c>
      <c r="J81" s="65">
        <v>6</v>
      </c>
      <c r="K81" s="65">
        <v>6</v>
      </c>
      <c r="L81" s="65">
        <v>28</v>
      </c>
      <c r="M81" s="65">
        <f t="shared" si="6"/>
        <v>5</v>
      </c>
      <c r="N81" s="65">
        <v>0.8</v>
      </c>
      <c r="O81" s="65">
        <v>0.1</v>
      </c>
      <c r="P81" s="66">
        <v>81</v>
      </c>
      <c r="Q81" s="66">
        <v>10000</v>
      </c>
      <c r="R81" s="70">
        <v>166</v>
      </c>
      <c r="S81" s="70">
        <v>166</v>
      </c>
      <c r="T81" s="68">
        <v>101</v>
      </c>
      <c r="U81" s="67">
        <v>10001</v>
      </c>
      <c r="V81" s="68">
        <v>249</v>
      </c>
      <c r="W81" s="68">
        <v>249</v>
      </c>
      <c r="X81" s="69">
        <v>167</v>
      </c>
      <c r="Y81" s="69">
        <v>10002</v>
      </c>
      <c r="Z81" s="71">
        <v>332</v>
      </c>
      <c r="AA81" s="71">
        <v>332</v>
      </c>
      <c r="AB81" t="str">
        <f t="shared" si="7"/>
        <v>&lt;LevelUp level="79" exp="51005" hunger="186" coinDL="438" coinUL="438"&gt;&lt;DrinkWater coinDL="6" coinUL="6" expN="28" expG="5" rate30="0.8" rateMore="0.1" /&gt;&lt;DailyGoal percent="0.3" coin="81" award="10000" expDL="166" expUL="166" /&gt;&lt;DailyGoal percent="0.6" coin="101" award="10001" expDL="249" expUL="249" /&gt;&lt;DailyGoal percent="1.0" coin="167" award="10002" expDL="332" expUL="332" /&gt;&lt;/LevelUp&gt;</v>
      </c>
    </row>
    <row r="82" spans="1:28">
      <c r="A82" s="59" t="s">
        <v>1339</v>
      </c>
      <c r="B82" s="59" t="str">
        <f t="shared" si="4"/>
        <v>80</v>
      </c>
      <c r="C82" s="59" t="str">
        <f t="shared" si="5"/>
        <v>52165</v>
      </c>
      <c r="D82" s="53"/>
      <c r="E82" s="60">
        <v>80</v>
      </c>
      <c r="F82" s="60">
        <v>52165</v>
      </c>
      <c r="G82" s="60">
        <v>188</v>
      </c>
      <c r="H82" s="61">
        <v>444</v>
      </c>
      <c r="I82" s="61">
        <v>444</v>
      </c>
      <c r="J82" s="65">
        <v>6</v>
      </c>
      <c r="K82" s="65">
        <v>6</v>
      </c>
      <c r="L82" s="65">
        <v>28</v>
      </c>
      <c r="M82" s="65">
        <f t="shared" si="6"/>
        <v>5</v>
      </c>
      <c r="N82" s="65">
        <v>0.8</v>
      </c>
      <c r="O82" s="65">
        <v>0.1</v>
      </c>
      <c r="P82" s="66">
        <v>82</v>
      </c>
      <c r="Q82" s="66">
        <v>10000</v>
      </c>
      <c r="R82" s="70">
        <v>168</v>
      </c>
      <c r="S82" s="70">
        <v>168</v>
      </c>
      <c r="T82" s="68">
        <v>102</v>
      </c>
      <c r="U82" s="67">
        <v>10001</v>
      </c>
      <c r="V82" s="68">
        <v>252</v>
      </c>
      <c r="W82" s="68">
        <v>252</v>
      </c>
      <c r="X82" s="69">
        <v>167</v>
      </c>
      <c r="Y82" s="69">
        <v>10002</v>
      </c>
      <c r="Z82" s="71">
        <v>336</v>
      </c>
      <c r="AA82" s="71">
        <v>336</v>
      </c>
      <c r="AB82" t="str">
        <f t="shared" si="7"/>
        <v>&lt;LevelUp level="80" exp="52165" hunger="188" coinDL="444" coinUL="444"&gt;&lt;DrinkWater coinDL="6" coinUL="6" expN="28" expG="5" rate30="0.8" rateMore="0.1" /&gt;&lt;DailyGoal percent="0.3" coin="82" award="10000" expDL="168" expUL="168" /&gt;&lt;DailyGoal percent="0.6" coin="102" award="10001" expDL="252" expUL="252" /&gt;&lt;DailyGoal percent="1.0" coin="167" award="10002" expDL="336" expUL="336" /&gt;&lt;/LevelUp&gt;</v>
      </c>
    </row>
    <row r="83" spans="1:28">
      <c r="A83" s="59" t="s">
        <v>1340</v>
      </c>
      <c r="B83" s="59" t="str">
        <f t="shared" si="4"/>
        <v>81</v>
      </c>
      <c r="C83" s="59" t="str">
        <f t="shared" si="5"/>
        <v>54650</v>
      </c>
      <c r="D83" s="53"/>
      <c r="E83" s="60">
        <v>81</v>
      </c>
      <c r="F83" s="60">
        <v>54650</v>
      </c>
      <c r="G83" s="60">
        <v>190</v>
      </c>
      <c r="H83" s="61">
        <v>450</v>
      </c>
      <c r="I83" s="61">
        <v>450</v>
      </c>
      <c r="J83" s="65">
        <v>6</v>
      </c>
      <c r="K83" s="65">
        <v>6</v>
      </c>
      <c r="L83" s="65">
        <v>29</v>
      </c>
      <c r="M83" s="65">
        <f t="shared" si="6"/>
        <v>5</v>
      </c>
      <c r="N83" s="65">
        <v>0.8</v>
      </c>
      <c r="O83" s="65">
        <v>0.1</v>
      </c>
      <c r="P83" s="66">
        <v>82</v>
      </c>
      <c r="Q83" s="66">
        <v>10000</v>
      </c>
      <c r="R83" s="70">
        <v>170</v>
      </c>
      <c r="S83" s="70">
        <v>170</v>
      </c>
      <c r="T83" s="68">
        <v>102</v>
      </c>
      <c r="U83" s="67">
        <v>10001</v>
      </c>
      <c r="V83" s="68">
        <v>255</v>
      </c>
      <c r="W83" s="68">
        <v>255</v>
      </c>
      <c r="X83" s="69">
        <v>168</v>
      </c>
      <c r="Y83" s="69">
        <v>10002</v>
      </c>
      <c r="Z83" s="71">
        <v>340</v>
      </c>
      <c r="AA83" s="71">
        <v>340</v>
      </c>
      <c r="AB83" t="str">
        <f t="shared" si="7"/>
        <v>&lt;LevelUp level="81" exp="54650" hunger="190" coinDL="450" coinUL="450"&gt;&lt;DrinkWater coinDL="6" coinUL="6" expN="29" expG="5" rate30="0.8" rateMore="0.1" /&gt;&lt;DailyGoal percent="0.3" coin="82" award="10000" expDL="170" expUL="170" /&gt;&lt;DailyGoal percent="0.6" coin="102" award="10001" expDL="255" expUL="255" /&gt;&lt;DailyGoal percent="1.0" coin="168" award="10002" expDL="340" expUL="340" /&gt;&lt;/LevelUp&gt;</v>
      </c>
    </row>
    <row r="84" spans="1:28">
      <c r="A84" s="59" t="s">
        <v>1341</v>
      </c>
      <c r="B84" s="59" t="str">
        <f t="shared" si="4"/>
        <v>82</v>
      </c>
      <c r="C84" s="59" t="str">
        <f t="shared" si="5"/>
        <v>55860</v>
      </c>
      <c r="D84" s="53"/>
      <c r="E84" s="60">
        <v>82</v>
      </c>
      <c r="F84" s="60">
        <v>55860</v>
      </c>
      <c r="G84" s="60">
        <v>192</v>
      </c>
      <c r="H84" s="61">
        <v>455</v>
      </c>
      <c r="I84" s="61">
        <v>455</v>
      </c>
      <c r="J84" s="65">
        <v>6</v>
      </c>
      <c r="K84" s="65">
        <v>6</v>
      </c>
      <c r="L84" s="65">
        <v>29</v>
      </c>
      <c r="M84" s="65">
        <f t="shared" si="6"/>
        <v>5</v>
      </c>
      <c r="N84" s="65">
        <v>0.8</v>
      </c>
      <c r="O84" s="65">
        <v>0.1</v>
      </c>
      <c r="P84" s="66">
        <v>82</v>
      </c>
      <c r="Q84" s="66">
        <v>10000</v>
      </c>
      <c r="R84" s="70">
        <v>172</v>
      </c>
      <c r="S84" s="70">
        <v>172</v>
      </c>
      <c r="T84" s="68">
        <v>102</v>
      </c>
      <c r="U84" s="67">
        <v>10001</v>
      </c>
      <c r="V84" s="68">
        <v>258</v>
      </c>
      <c r="W84" s="68">
        <v>258</v>
      </c>
      <c r="X84" s="69">
        <v>168</v>
      </c>
      <c r="Y84" s="69">
        <v>10002</v>
      </c>
      <c r="Z84" s="71">
        <v>344</v>
      </c>
      <c r="AA84" s="71">
        <v>344</v>
      </c>
      <c r="AB84" t="str">
        <f t="shared" si="7"/>
        <v>&lt;LevelUp level="82" exp="55860" hunger="192" coinDL="455" coinUL="455"&gt;&lt;DrinkWater coinDL="6" coinUL="6" expN="29" expG="5" rate30="0.8" rateMore="0.1" /&gt;&lt;DailyGoal percent="0.3" coin="82" award="10000" expDL="172" expUL="172" /&gt;&lt;DailyGoal percent="0.6" coin="102" award="10001" expDL="258" expUL="258" /&gt;&lt;DailyGoal percent="1.0" coin="168" award="10002" expDL="344" expUL="344" /&gt;&lt;/LevelUp&gt;</v>
      </c>
    </row>
    <row r="85" spans="1:28">
      <c r="A85" s="59" t="s">
        <v>1342</v>
      </c>
      <c r="B85" s="59" t="str">
        <f t="shared" si="4"/>
        <v>83</v>
      </c>
      <c r="C85" s="59" t="str">
        <f t="shared" si="5"/>
        <v>57085</v>
      </c>
      <c r="D85" s="53"/>
      <c r="E85" s="60">
        <v>83</v>
      </c>
      <c r="F85" s="60">
        <v>57085</v>
      </c>
      <c r="G85" s="60">
        <v>194</v>
      </c>
      <c r="H85" s="61">
        <v>461</v>
      </c>
      <c r="I85" s="61">
        <v>461</v>
      </c>
      <c r="J85" s="65">
        <v>6</v>
      </c>
      <c r="K85" s="65">
        <v>6</v>
      </c>
      <c r="L85" s="65">
        <v>29</v>
      </c>
      <c r="M85" s="65">
        <f t="shared" si="6"/>
        <v>5</v>
      </c>
      <c r="N85" s="65">
        <v>0.8</v>
      </c>
      <c r="O85" s="65">
        <v>0.1</v>
      </c>
      <c r="P85" s="66">
        <v>83</v>
      </c>
      <c r="Q85" s="66">
        <v>10000</v>
      </c>
      <c r="R85" s="70">
        <v>174</v>
      </c>
      <c r="S85" s="70">
        <v>174</v>
      </c>
      <c r="T85" s="68">
        <v>103</v>
      </c>
      <c r="U85" s="67">
        <v>10001</v>
      </c>
      <c r="V85" s="68">
        <v>261</v>
      </c>
      <c r="W85" s="68">
        <v>261</v>
      </c>
      <c r="X85" s="69">
        <v>168</v>
      </c>
      <c r="Y85" s="69">
        <v>10002</v>
      </c>
      <c r="Z85" s="71">
        <v>348</v>
      </c>
      <c r="AA85" s="71">
        <v>348</v>
      </c>
      <c r="AB85" t="str">
        <f t="shared" si="7"/>
        <v>&lt;LevelUp level="83" exp="57085" hunger="194" coinDL="461" coinUL="461"&gt;&lt;DrinkWater coinDL="6" coinUL="6" expN="29" expG="5" rate30="0.8" rateMore="0.1" /&gt;&lt;DailyGoal percent="0.3" coin="83" award="10000" expDL="174" expUL="174" /&gt;&lt;DailyGoal percent="0.6" coin="103" award="10001" expDL="261" expUL="261" /&gt;&lt;DailyGoal percent="1.0" coin="168" award="10002" expDL="348" expUL="348" /&gt;&lt;/LevelUp&gt;</v>
      </c>
    </row>
    <row r="86" spans="1:28">
      <c r="A86" s="59" t="s">
        <v>1343</v>
      </c>
      <c r="B86" s="59" t="str">
        <f t="shared" si="4"/>
        <v>84</v>
      </c>
      <c r="C86" s="59" t="str">
        <f t="shared" si="5"/>
        <v>59705</v>
      </c>
      <c r="D86" s="53"/>
      <c r="E86" s="60">
        <v>84</v>
      </c>
      <c r="F86" s="60">
        <v>59705</v>
      </c>
      <c r="G86" s="60">
        <v>196</v>
      </c>
      <c r="H86" s="61">
        <v>467</v>
      </c>
      <c r="I86" s="61">
        <v>467</v>
      </c>
      <c r="J86" s="65">
        <v>6</v>
      </c>
      <c r="K86" s="65">
        <v>6</v>
      </c>
      <c r="L86" s="65">
        <v>30</v>
      </c>
      <c r="M86" s="65">
        <f t="shared" si="6"/>
        <v>5</v>
      </c>
      <c r="N86" s="65">
        <v>0.8</v>
      </c>
      <c r="O86" s="65">
        <v>0.1</v>
      </c>
      <c r="P86" s="66">
        <v>83</v>
      </c>
      <c r="Q86" s="66">
        <v>10000</v>
      </c>
      <c r="R86" s="70">
        <v>176</v>
      </c>
      <c r="S86" s="70">
        <v>176</v>
      </c>
      <c r="T86" s="68">
        <v>103</v>
      </c>
      <c r="U86" s="67">
        <v>10001</v>
      </c>
      <c r="V86" s="68">
        <v>264</v>
      </c>
      <c r="W86" s="68">
        <v>264</v>
      </c>
      <c r="X86" s="69">
        <v>169</v>
      </c>
      <c r="Y86" s="69">
        <v>10002</v>
      </c>
      <c r="Z86" s="71">
        <v>352</v>
      </c>
      <c r="AA86" s="71">
        <v>352</v>
      </c>
      <c r="AB86" t="str">
        <f t="shared" si="7"/>
        <v>&lt;LevelUp level="84" exp="59705" hunger="196" coinDL="467" coinUL="467"&gt;&lt;DrinkWater coinDL="6" coinUL="6" expN="30" expG="5" rate30="0.8" rateMore="0.1" /&gt;&lt;DailyGoal percent="0.3" coin="83" award="10000" expDL="176" expUL="176" /&gt;&lt;DailyGoal percent="0.6" coin="103" award="10001" expDL="264" expUL="264" /&gt;&lt;DailyGoal percent="1.0" coin="169" award="10002" expDL="352" expUL="352" /&gt;&lt;/LevelUp&gt;</v>
      </c>
    </row>
    <row r="87" spans="1:28">
      <c r="A87" s="59" t="s">
        <v>1344</v>
      </c>
      <c r="B87" s="59" t="str">
        <f t="shared" si="4"/>
        <v>85</v>
      </c>
      <c r="C87" s="59" t="str">
        <f t="shared" si="5"/>
        <v>60985</v>
      </c>
      <c r="D87" s="53"/>
      <c r="E87" s="60">
        <v>85</v>
      </c>
      <c r="F87" s="60">
        <v>60985</v>
      </c>
      <c r="G87" s="60">
        <v>198</v>
      </c>
      <c r="H87" s="61">
        <v>473</v>
      </c>
      <c r="I87" s="61">
        <v>473</v>
      </c>
      <c r="J87" s="65">
        <v>6</v>
      </c>
      <c r="K87" s="65">
        <v>6</v>
      </c>
      <c r="L87" s="65">
        <v>30</v>
      </c>
      <c r="M87" s="65">
        <f t="shared" si="6"/>
        <v>5</v>
      </c>
      <c r="N87" s="65">
        <v>0.8</v>
      </c>
      <c r="O87" s="65">
        <v>0.1</v>
      </c>
      <c r="P87" s="66">
        <v>83</v>
      </c>
      <c r="Q87" s="66">
        <v>10000</v>
      </c>
      <c r="R87" s="70">
        <v>178</v>
      </c>
      <c r="S87" s="70">
        <v>178</v>
      </c>
      <c r="T87" s="68">
        <v>103</v>
      </c>
      <c r="U87" s="67">
        <v>10001</v>
      </c>
      <c r="V87" s="68">
        <v>267</v>
      </c>
      <c r="W87" s="68">
        <v>267</v>
      </c>
      <c r="X87" s="69">
        <v>169</v>
      </c>
      <c r="Y87" s="69">
        <v>10002</v>
      </c>
      <c r="Z87" s="71">
        <v>356</v>
      </c>
      <c r="AA87" s="71">
        <v>356</v>
      </c>
      <c r="AB87" t="str">
        <f t="shared" si="7"/>
        <v>&lt;LevelUp level="85" exp="60985" hunger="198" coinDL="473" coinUL="473"&gt;&lt;DrinkWater coinDL="6" coinUL="6" expN="30" expG="5" rate30="0.8" rateMore="0.1" /&gt;&lt;DailyGoal percent="0.3" coin="83" award="10000" expDL="178" expUL="178" /&gt;&lt;DailyGoal percent="0.6" coin="103" award="10001" expDL="267" expUL="267" /&gt;&lt;DailyGoal percent="1.0" coin="169" award="10002" expDL="356" expUL="356" /&gt;&lt;/LevelUp&gt;</v>
      </c>
    </row>
    <row r="88" spans="1:28">
      <c r="A88" s="59" t="s">
        <v>1345</v>
      </c>
      <c r="B88" s="59" t="str">
        <f t="shared" si="4"/>
        <v>86</v>
      </c>
      <c r="C88" s="59" t="str">
        <f t="shared" si="5"/>
        <v>62275</v>
      </c>
      <c r="D88" s="53"/>
      <c r="E88" s="60">
        <v>86</v>
      </c>
      <c r="F88" s="60">
        <v>62275</v>
      </c>
      <c r="G88" s="60">
        <v>200</v>
      </c>
      <c r="H88" s="61">
        <v>479</v>
      </c>
      <c r="I88" s="61">
        <v>479</v>
      </c>
      <c r="J88" s="65">
        <v>6</v>
      </c>
      <c r="K88" s="65">
        <v>6</v>
      </c>
      <c r="L88" s="65">
        <v>30</v>
      </c>
      <c r="M88" s="65">
        <f t="shared" si="6"/>
        <v>5</v>
      </c>
      <c r="N88" s="65">
        <v>0.8</v>
      </c>
      <c r="O88" s="65">
        <v>0.1</v>
      </c>
      <c r="P88" s="66">
        <v>84</v>
      </c>
      <c r="Q88" s="66">
        <v>10000</v>
      </c>
      <c r="R88" s="70">
        <v>180</v>
      </c>
      <c r="S88" s="70">
        <v>180</v>
      </c>
      <c r="T88" s="68">
        <v>104</v>
      </c>
      <c r="U88" s="67">
        <v>10001</v>
      </c>
      <c r="V88" s="68">
        <v>270</v>
      </c>
      <c r="W88" s="68">
        <v>270</v>
      </c>
      <c r="X88" s="69">
        <v>170</v>
      </c>
      <c r="Y88" s="69">
        <v>10002</v>
      </c>
      <c r="Z88" s="71">
        <v>360</v>
      </c>
      <c r="AA88" s="71">
        <v>360</v>
      </c>
      <c r="AB88" t="str">
        <f t="shared" si="7"/>
        <v>&lt;LevelUp level="86" exp="62275" hunger="200" coinDL="479" coinUL="479"&gt;&lt;DrinkWater coinDL="6" coinUL="6" expN="30" expG="5" rate30="0.8" rateMore="0.1" /&gt;&lt;DailyGoal percent="0.3" coin="84" award="10000" expDL="180" expUL="180" /&gt;&lt;DailyGoal percent="0.6" coin="104" award="10001" expDL="270" expUL="270" /&gt;&lt;DailyGoal percent="1.0" coin="170" award="10002" expDL="360" expUL="360" /&gt;&lt;/LevelUp&gt;</v>
      </c>
    </row>
    <row r="89" spans="1:28">
      <c r="A89" s="59" t="s">
        <v>1346</v>
      </c>
      <c r="B89" s="59" t="str">
        <f t="shared" si="4"/>
        <v>87</v>
      </c>
      <c r="C89" s="59" t="str">
        <f t="shared" si="5"/>
        <v>65035</v>
      </c>
      <c r="D89" s="53"/>
      <c r="E89" s="60">
        <v>87</v>
      </c>
      <c r="F89" s="60">
        <v>65035</v>
      </c>
      <c r="G89" s="60">
        <v>202</v>
      </c>
      <c r="H89" s="61">
        <v>485</v>
      </c>
      <c r="I89" s="61">
        <v>485</v>
      </c>
      <c r="J89" s="65">
        <v>6</v>
      </c>
      <c r="K89" s="65">
        <v>6</v>
      </c>
      <c r="L89" s="65">
        <v>31</v>
      </c>
      <c r="M89" s="65">
        <f t="shared" si="6"/>
        <v>5</v>
      </c>
      <c r="N89" s="65">
        <v>0.8</v>
      </c>
      <c r="O89" s="65">
        <v>0.1</v>
      </c>
      <c r="P89" s="66">
        <v>84</v>
      </c>
      <c r="Q89" s="66">
        <v>10000</v>
      </c>
      <c r="R89" s="70">
        <v>182</v>
      </c>
      <c r="S89" s="70">
        <v>182</v>
      </c>
      <c r="T89" s="68">
        <v>104</v>
      </c>
      <c r="U89" s="67">
        <v>10001</v>
      </c>
      <c r="V89" s="68">
        <v>273</v>
      </c>
      <c r="W89" s="68">
        <v>273</v>
      </c>
      <c r="X89" s="69">
        <v>170</v>
      </c>
      <c r="Y89" s="69">
        <v>10002</v>
      </c>
      <c r="Z89" s="71">
        <v>364</v>
      </c>
      <c r="AA89" s="71">
        <v>364</v>
      </c>
      <c r="AB89" t="str">
        <f t="shared" si="7"/>
        <v>&lt;LevelUp level="87" exp="65035" hunger="202" coinDL="485" coinUL="485"&gt;&lt;DrinkWater coinDL="6" coinUL="6" expN="31" expG="5" rate30="0.8" rateMore="0.1" /&gt;&lt;DailyGoal percent="0.3" coin="84" award="10000" expDL="182" expUL="182" /&gt;&lt;DailyGoal percent="0.6" coin="104" award="10001" expDL="273" expUL="273" /&gt;&lt;DailyGoal percent="1.0" coin="170" award="10002" expDL="364" expUL="364" /&gt;&lt;/LevelUp&gt;</v>
      </c>
    </row>
    <row r="90" spans="1:28">
      <c r="A90" s="59" t="s">
        <v>1347</v>
      </c>
      <c r="B90" s="59" t="str">
        <f t="shared" si="4"/>
        <v>88</v>
      </c>
      <c r="C90" s="59" t="str">
        <f t="shared" si="5"/>
        <v>66380</v>
      </c>
      <c r="D90" s="53"/>
      <c r="E90" s="60">
        <v>88</v>
      </c>
      <c r="F90" s="60">
        <v>66380</v>
      </c>
      <c r="G90" s="60">
        <v>204</v>
      </c>
      <c r="H90" s="61">
        <v>490</v>
      </c>
      <c r="I90" s="61">
        <v>490</v>
      </c>
      <c r="J90" s="65">
        <v>6</v>
      </c>
      <c r="K90" s="65">
        <v>6</v>
      </c>
      <c r="L90" s="65">
        <v>31</v>
      </c>
      <c r="M90" s="65">
        <f t="shared" si="6"/>
        <v>5</v>
      </c>
      <c r="N90" s="65">
        <v>0.8</v>
      </c>
      <c r="O90" s="65">
        <v>0.1</v>
      </c>
      <c r="P90" s="66">
        <v>84</v>
      </c>
      <c r="Q90" s="66">
        <v>10000</v>
      </c>
      <c r="R90" s="70">
        <v>184</v>
      </c>
      <c r="S90" s="70">
        <v>184</v>
      </c>
      <c r="T90" s="68">
        <v>104</v>
      </c>
      <c r="U90" s="67">
        <v>10001</v>
      </c>
      <c r="V90" s="68">
        <v>276</v>
      </c>
      <c r="W90" s="68">
        <v>276</v>
      </c>
      <c r="X90" s="69">
        <v>171</v>
      </c>
      <c r="Y90" s="69">
        <v>10002</v>
      </c>
      <c r="Z90" s="71">
        <v>368</v>
      </c>
      <c r="AA90" s="71">
        <v>368</v>
      </c>
      <c r="AB90" t="str">
        <f t="shared" si="7"/>
        <v>&lt;LevelUp level="88" exp="66380" hunger="204" coinDL="490" coinUL="490"&gt;&lt;DrinkWater coinDL="6" coinUL="6" expN="31" expG="5" rate30="0.8" rateMore="0.1" /&gt;&lt;DailyGoal percent="0.3" coin="84" award="10000" expDL="184" expUL="184" /&gt;&lt;DailyGoal percent="0.6" coin="104" award="10001" expDL="276" expUL="276" /&gt;&lt;DailyGoal percent="1.0" coin="171" award="10002" expDL="368" expUL="368" /&gt;&lt;/LevelUp&gt;</v>
      </c>
    </row>
    <row r="91" spans="1:28">
      <c r="A91" s="59" t="s">
        <v>1348</v>
      </c>
      <c r="B91" s="59" t="str">
        <f t="shared" si="4"/>
        <v>89</v>
      </c>
      <c r="C91" s="59" t="str">
        <f t="shared" si="5"/>
        <v>67735</v>
      </c>
      <c r="D91" s="53"/>
      <c r="E91" s="60">
        <v>89</v>
      </c>
      <c r="F91" s="60">
        <v>67735</v>
      </c>
      <c r="G91" s="60">
        <v>206</v>
      </c>
      <c r="H91" s="61">
        <v>496</v>
      </c>
      <c r="I91" s="61">
        <v>496</v>
      </c>
      <c r="J91" s="65">
        <v>6</v>
      </c>
      <c r="K91" s="65">
        <v>6</v>
      </c>
      <c r="L91" s="65">
        <v>31</v>
      </c>
      <c r="M91" s="65">
        <f t="shared" si="6"/>
        <v>5</v>
      </c>
      <c r="N91" s="65">
        <v>0.8</v>
      </c>
      <c r="O91" s="65">
        <v>0.1</v>
      </c>
      <c r="P91" s="66">
        <v>85</v>
      </c>
      <c r="Q91" s="66">
        <v>10000</v>
      </c>
      <c r="R91" s="70">
        <v>186</v>
      </c>
      <c r="S91" s="70">
        <v>186</v>
      </c>
      <c r="T91" s="68">
        <v>105</v>
      </c>
      <c r="U91" s="67">
        <v>10001</v>
      </c>
      <c r="V91" s="68">
        <v>279</v>
      </c>
      <c r="W91" s="68">
        <v>279</v>
      </c>
      <c r="X91" s="69">
        <v>171</v>
      </c>
      <c r="Y91" s="69">
        <v>10002</v>
      </c>
      <c r="Z91" s="71">
        <v>372</v>
      </c>
      <c r="AA91" s="71">
        <v>372</v>
      </c>
      <c r="AB91" t="str">
        <f t="shared" si="7"/>
        <v>&lt;LevelUp level="89" exp="67735" hunger="206" coinDL="496" coinUL="496"&gt;&lt;DrinkWater coinDL="6" coinUL="6" expN="31" expG="5" rate30="0.8" rateMore="0.1" /&gt;&lt;DailyGoal percent="0.3" coin="85" award="10000" expDL="186" expUL="186" /&gt;&lt;DailyGoal percent="0.6" coin="105" award="10001" expDL="279" expUL="279" /&gt;&lt;DailyGoal percent="1.0" coin="171" award="10002" expDL="372" expUL="372" /&gt;&lt;/LevelUp&gt;</v>
      </c>
    </row>
    <row r="92" spans="1:28">
      <c r="A92" s="59" t="s">
        <v>1349</v>
      </c>
      <c r="B92" s="59" t="str">
        <f t="shared" si="4"/>
        <v>90</v>
      </c>
      <c r="C92" s="59" t="str">
        <f t="shared" si="5"/>
        <v>70640</v>
      </c>
      <c r="D92" s="53"/>
      <c r="E92" s="60">
        <v>90</v>
      </c>
      <c r="F92" s="60">
        <v>70640</v>
      </c>
      <c r="G92" s="60">
        <v>208</v>
      </c>
      <c r="H92" s="61">
        <v>502</v>
      </c>
      <c r="I92" s="61">
        <v>502</v>
      </c>
      <c r="J92" s="65">
        <v>6</v>
      </c>
      <c r="K92" s="65">
        <v>6</v>
      </c>
      <c r="L92" s="65">
        <v>32</v>
      </c>
      <c r="M92" s="65">
        <f t="shared" si="6"/>
        <v>5</v>
      </c>
      <c r="N92" s="65">
        <v>0.8</v>
      </c>
      <c r="O92" s="65">
        <v>0.1</v>
      </c>
      <c r="P92" s="66">
        <v>85</v>
      </c>
      <c r="Q92" s="66">
        <v>10000</v>
      </c>
      <c r="R92" s="70">
        <v>188</v>
      </c>
      <c r="S92" s="70">
        <v>188</v>
      </c>
      <c r="T92" s="68">
        <v>105</v>
      </c>
      <c r="U92" s="67">
        <v>10001</v>
      </c>
      <c r="V92" s="68">
        <v>282</v>
      </c>
      <c r="W92" s="68">
        <v>282</v>
      </c>
      <c r="X92" s="69">
        <v>171</v>
      </c>
      <c r="Y92" s="69">
        <v>10002</v>
      </c>
      <c r="Z92" s="71">
        <v>376</v>
      </c>
      <c r="AA92" s="71">
        <v>376</v>
      </c>
      <c r="AB92" t="str">
        <f t="shared" si="7"/>
        <v>&lt;LevelUp level="90" exp="70640" hunger="208" coinDL="502" coinUL="502"&gt;&lt;DrinkWater coinDL="6" coinUL="6" expN="32" expG="5" rate30="0.8" rateMore="0.1" /&gt;&lt;DailyGoal percent="0.3" coin="85" award="10000" expDL="188" expUL="188" /&gt;&lt;DailyGoal percent="0.6" coin="105" award="10001" expDL="282" expUL="282" /&gt;&lt;DailyGoal percent="1.0" coin="171" award="10002" expDL="376" expUL="376" /&gt;&lt;/LevelUp&gt;</v>
      </c>
    </row>
    <row r="93" spans="1:28">
      <c r="A93" s="59" t="s">
        <v>1350</v>
      </c>
      <c r="B93" s="59" t="str">
        <f t="shared" si="4"/>
        <v>91</v>
      </c>
      <c r="C93" s="59" t="str">
        <f t="shared" si="5"/>
        <v>72050</v>
      </c>
      <c r="D93" s="53"/>
      <c r="E93" s="60">
        <v>91</v>
      </c>
      <c r="F93" s="60">
        <v>72050</v>
      </c>
      <c r="G93" s="60">
        <v>210</v>
      </c>
      <c r="H93" s="61">
        <v>508</v>
      </c>
      <c r="I93" s="61">
        <v>508</v>
      </c>
      <c r="J93" s="65">
        <v>6</v>
      </c>
      <c r="K93" s="65">
        <v>6</v>
      </c>
      <c r="L93" s="65">
        <v>32</v>
      </c>
      <c r="M93" s="65">
        <f t="shared" si="6"/>
        <v>5</v>
      </c>
      <c r="N93" s="65">
        <v>0.8</v>
      </c>
      <c r="O93" s="65">
        <v>0.1</v>
      </c>
      <c r="P93" s="66">
        <v>85</v>
      </c>
      <c r="Q93" s="66">
        <v>10000</v>
      </c>
      <c r="R93" s="70">
        <v>190</v>
      </c>
      <c r="S93" s="70">
        <v>190</v>
      </c>
      <c r="T93" s="68">
        <v>105</v>
      </c>
      <c r="U93" s="67">
        <v>10001</v>
      </c>
      <c r="V93" s="68">
        <v>285</v>
      </c>
      <c r="W93" s="68">
        <v>285</v>
      </c>
      <c r="X93" s="69">
        <v>172</v>
      </c>
      <c r="Y93" s="69">
        <v>10002</v>
      </c>
      <c r="Z93" s="71">
        <v>380</v>
      </c>
      <c r="AA93" s="71">
        <v>380</v>
      </c>
      <c r="AB93" t="str">
        <f t="shared" si="7"/>
        <v>&lt;LevelUp level="91" exp="72050" hunger="210" coinDL="508" coinUL="508"&gt;&lt;DrinkWater coinDL="6" coinUL="6" expN="32" expG="5" rate30="0.8" rateMore="0.1" /&gt;&lt;DailyGoal percent="0.3" coin="85" award="10000" expDL="190" expUL="190" /&gt;&lt;DailyGoal percent="0.6" coin="105" award="10001" expDL="285" expUL="285" /&gt;&lt;DailyGoal percent="1.0" coin="172" award="10002" expDL="380" expUL="380" /&gt;&lt;/LevelUp&gt;</v>
      </c>
    </row>
    <row r="94" spans="1:28">
      <c r="A94" s="59" t="s">
        <v>1351</v>
      </c>
      <c r="B94" s="59" t="str">
        <f t="shared" si="4"/>
        <v>92</v>
      </c>
      <c r="C94" s="59" t="str">
        <f t="shared" si="5"/>
        <v>73475</v>
      </c>
      <c r="D94" s="53"/>
      <c r="E94" s="60">
        <v>92</v>
      </c>
      <c r="F94" s="60">
        <v>73475</v>
      </c>
      <c r="G94" s="60">
        <v>212</v>
      </c>
      <c r="H94" s="61">
        <v>514</v>
      </c>
      <c r="I94" s="61">
        <v>514</v>
      </c>
      <c r="J94" s="65">
        <v>6</v>
      </c>
      <c r="K94" s="65">
        <v>6</v>
      </c>
      <c r="L94" s="65">
        <v>32</v>
      </c>
      <c r="M94" s="65">
        <f t="shared" si="6"/>
        <v>5</v>
      </c>
      <c r="N94" s="65">
        <v>0.8</v>
      </c>
      <c r="O94" s="65">
        <v>0.1</v>
      </c>
      <c r="P94" s="66">
        <v>85</v>
      </c>
      <c r="Q94" s="66">
        <v>10000</v>
      </c>
      <c r="R94" s="70">
        <v>192</v>
      </c>
      <c r="S94" s="70">
        <v>192</v>
      </c>
      <c r="T94" s="68">
        <v>106</v>
      </c>
      <c r="U94" s="67">
        <v>10001</v>
      </c>
      <c r="V94" s="68">
        <v>288</v>
      </c>
      <c r="W94" s="68">
        <v>288</v>
      </c>
      <c r="X94" s="69">
        <v>172</v>
      </c>
      <c r="Y94" s="69">
        <v>10002</v>
      </c>
      <c r="Z94" s="71">
        <v>384</v>
      </c>
      <c r="AA94" s="71">
        <v>384</v>
      </c>
      <c r="AB94" t="str">
        <f t="shared" si="7"/>
        <v>&lt;LevelUp level="92" exp="73475" hunger="212" coinDL="514" coinUL="514"&gt;&lt;DrinkWater coinDL="6" coinUL="6" expN="32" expG="5" rate30="0.8" rateMore="0.1" /&gt;&lt;DailyGoal percent="0.3" coin="85" award="10000" expDL="192" expUL="192" /&gt;&lt;DailyGoal percent="0.6" coin="106" award="10001" expDL="288" expUL="288" /&gt;&lt;DailyGoal percent="1.0" coin="172" award="10002" expDL="384" expUL="384" /&gt;&lt;/LevelUp&gt;</v>
      </c>
    </row>
    <row r="95" spans="1:28">
      <c r="A95" s="59" t="s">
        <v>1352</v>
      </c>
      <c r="B95" s="59" t="str">
        <f t="shared" si="4"/>
        <v>93</v>
      </c>
      <c r="C95" s="59" t="str">
        <f t="shared" si="5"/>
        <v>76525</v>
      </c>
      <c r="D95" s="53"/>
      <c r="E95" s="60">
        <v>93</v>
      </c>
      <c r="F95" s="60">
        <v>76525</v>
      </c>
      <c r="G95" s="60">
        <v>214</v>
      </c>
      <c r="H95" s="61">
        <v>520</v>
      </c>
      <c r="I95" s="61">
        <v>520</v>
      </c>
      <c r="J95" s="65">
        <v>6</v>
      </c>
      <c r="K95" s="65">
        <v>6</v>
      </c>
      <c r="L95" s="65">
        <v>33</v>
      </c>
      <c r="M95" s="65">
        <f t="shared" si="6"/>
        <v>5</v>
      </c>
      <c r="N95" s="65">
        <v>0.8</v>
      </c>
      <c r="O95" s="65">
        <v>0.1</v>
      </c>
      <c r="P95" s="66">
        <v>86</v>
      </c>
      <c r="Q95" s="66">
        <v>10000</v>
      </c>
      <c r="R95" s="70">
        <v>194</v>
      </c>
      <c r="S95" s="70">
        <v>194</v>
      </c>
      <c r="T95" s="68">
        <v>106</v>
      </c>
      <c r="U95" s="67">
        <v>10001</v>
      </c>
      <c r="V95" s="68">
        <v>291</v>
      </c>
      <c r="W95" s="68">
        <v>291</v>
      </c>
      <c r="X95" s="69">
        <v>173</v>
      </c>
      <c r="Y95" s="69">
        <v>10002</v>
      </c>
      <c r="Z95" s="71">
        <v>388</v>
      </c>
      <c r="AA95" s="71">
        <v>388</v>
      </c>
      <c r="AB95" t="str">
        <f t="shared" si="7"/>
        <v>&lt;LevelUp level="93" exp="76525" hunger="214" coinDL="520" coinUL="520"&gt;&lt;DrinkWater coinDL="6" coinUL="6" expN="33" expG="5" rate30="0.8" rateMore="0.1" /&gt;&lt;DailyGoal percent="0.3" coin="86" award="10000" expDL="194" expUL="194" /&gt;&lt;DailyGoal percent="0.6" coin="106" award="10001" expDL="291" expUL="291" /&gt;&lt;DailyGoal percent="1.0" coin="173" award="10002" expDL="388" expUL="388" /&gt;&lt;/LevelUp&gt;</v>
      </c>
    </row>
    <row r="96" spans="1:28">
      <c r="A96" s="59" t="s">
        <v>1353</v>
      </c>
      <c r="B96" s="59" t="str">
        <f t="shared" si="4"/>
        <v>94</v>
      </c>
      <c r="C96" s="59" t="str">
        <f t="shared" si="5"/>
        <v>78005</v>
      </c>
      <c r="D96" s="53"/>
      <c r="E96" s="60">
        <v>94</v>
      </c>
      <c r="F96" s="60">
        <v>78005</v>
      </c>
      <c r="G96" s="60">
        <v>216</v>
      </c>
      <c r="H96" s="61">
        <v>526</v>
      </c>
      <c r="I96" s="61">
        <v>526</v>
      </c>
      <c r="J96" s="65">
        <v>6</v>
      </c>
      <c r="K96" s="65">
        <v>6</v>
      </c>
      <c r="L96" s="65">
        <v>33</v>
      </c>
      <c r="M96" s="65">
        <f t="shared" si="6"/>
        <v>5</v>
      </c>
      <c r="N96" s="65">
        <v>0.8</v>
      </c>
      <c r="O96" s="65">
        <v>0.1</v>
      </c>
      <c r="P96" s="66">
        <v>86</v>
      </c>
      <c r="Q96" s="66">
        <v>10000</v>
      </c>
      <c r="R96" s="70">
        <v>196</v>
      </c>
      <c r="S96" s="70">
        <v>196</v>
      </c>
      <c r="T96" s="68">
        <v>106</v>
      </c>
      <c r="U96" s="67">
        <v>10001</v>
      </c>
      <c r="V96" s="68">
        <v>294</v>
      </c>
      <c r="W96" s="68">
        <v>294</v>
      </c>
      <c r="X96" s="69">
        <v>173</v>
      </c>
      <c r="Y96" s="69">
        <v>10002</v>
      </c>
      <c r="Z96" s="71">
        <v>392</v>
      </c>
      <c r="AA96" s="71">
        <v>392</v>
      </c>
      <c r="AB96" t="str">
        <f t="shared" si="7"/>
        <v>&lt;LevelUp level="94" exp="78005" hunger="216" coinDL="526" coinUL="526"&gt;&lt;DrinkWater coinDL="6" coinUL="6" expN="33" expG="5" rate30="0.8" rateMore="0.1" /&gt;&lt;DailyGoal percent="0.3" coin="86" award="10000" expDL="196" expUL="196" /&gt;&lt;DailyGoal percent="0.6" coin="106" award="10001" expDL="294" expUL="294" /&gt;&lt;DailyGoal percent="1.0" coin="173" award="10002" expDL="392" expUL="392" /&gt;&lt;/LevelUp&gt;</v>
      </c>
    </row>
    <row r="97" spans="1:28">
      <c r="A97" s="59" t="s">
        <v>1354</v>
      </c>
      <c r="B97" s="59" t="str">
        <f t="shared" si="4"/>
        <v>95</v>
      </c>
      <c r="C97" s="59" t="str">
        <f t="shared" si="5"/>
        <v>79500</v>
      </c>
      <c r="D97" s="53"/>
      <c r="E97" s="60">
        <v>95</v>
      </c>
      <c r="F97" s="60">
        <v>79500</v>
      </c>
      <c r="G97" s="60">
        <v>218</v>
      </c>
      <c r="H97" s="61">
        <v>532</v>
      </c>
      <c r="I97" s="61">
        <v>532</v>
      </c>
      <c r="J97" s="65">
        <v>6</v>
      </c>
      <c r="K97" s="65">
        <v>6</v>
      </c>
      <c r="L97" s="65">
        <v>33</v>
      </c>
      <c r="M97" s="65">
        <f t="shared" si="6"/>
        <v>5</v>
      </c>
      <c r="N97" s="65">
        <v>0.8</v>
      </c>
      <c r="O97" s="65">
        <v>0.1</v>
      </c>
      <c r="P97" s="66">
        <v>86</v>
      </c>
      <c r="Q97" s="66">
        <v>10000</v>
      </c>
      <c r="R97" s="70">
        <v>198</v>
      </c>
      <c r="S97" s="70">
        <v>198</v>
      </c>
      <c r="T97" s="68">
        <v>107</v>
      </c>
      <c r="U97" s="67">
        <v>10001</v>
      </c>
      <c r="V97" s="68">
        <v>297</v>
      </c>
      <c r="W97" s="68">
        <v>297</v>
      </c>
      <c r="X97" s="69">
        <v>173</v>
      </c>
      <c r="Y97" s="69">
        <v>10002</v>
      </c>
      <c r="Z97" s="71">
        <v>396</v>
      </c>
      <c r="AA97" s="71">
        <v>396</v>
      </c>
      <c r="AB97" t="str">
        <f t="shared" si="7"/>
        <v>&lt;LevelUp level="95" exp="79500" hunger="218" coinDL="532" coinUL="532"&gt;&lt;DrinkWater coinDL="6" coinUL="6" expN="33" expG="5" rate30="0.8" rateMore="0.1" /&gt;&lt;DailyGoal percent="0.3" coin="86" award="10000" expDL="198" expUL="198" /&gt;&lt;DailyGoal percent="0.6" coin="107" award="10001" expDL="297" expUL="297" /&gt;&lt;DailyGoal percent="1.0" coin="173" award="10002" expDL="396" expUL="396" /&gt;&lt;/LevelUp&gt;</v>
      </c>
    </row>
    <row r="98" spans="1:28">
      <c r="A98" s="59" t="s">
        <v>1355</v>
      </c>
      <c r="B98" s="59" t="str">
        <f t="shared" si="4"/>
        <v>96</v>
      </c>
      <c r="C98" s="59" t="str">
        <f t="shared" si="5"/>
        <v>82695</v>
      </c>
      <c r="D98" s="53"/>
      <c r="E98" s="60">
        <v>96</v>
      </c>
      <c r="F98" s="60">
        <v>82695</v>
      </c>
      <c r="G98" s="60">
        <v>220</v>
      </c>
      <c r="H98" s="61">
        <v>538</v>
      </c>
      <c r="I98" s="61">
        <v>538</v>
      </c>
      <c r="J98" s="65">
        <v>6</v>
      </c>
      <c r="K98" s="65">
        <v>6</v>
      </c>
      <c r="L98" s="65">
        <v>34</v>
      </c>
      <c r="M98" s="65">
        <f t="shared" si="6"/>
        <v>6</v>
      </c>
      <c r="N98" s="65">
        <v>0.8</v>
      </c>
      <c r="O98" s="65">
        <v>0.1</v>
      </c>
      <c r="P98" s="66">
        <v>87</v>
      </c>
      <c r="Q98" s="66">
        <v>10000</v>
      </c>
      <c r="R98" s="70">
        <v>200</v>
      </c>
      <c r="S98" s="70">
        <v>200</v>
      </c>
      <c r="T98" s="68">
        <v>107</v>
      </c>
      <c r="U98" s="67">
        <v>10001</v>
      </c>
      <c r="V98" s="68">
        <v>300</v>
      </c>
      <c r="W98" s="68">
        <v>300</v>
      </c>
      <c r="X98" s="69">
        <v>174</v>
      </c>
      <c r="Y98" s="69">
        <v>10002</v>
      </c>
      <c r="Z98" s="71">
        <v>400</v>
      </c>
      <c r="AA98" s="71">
        <v>400</v>
      </c>
      <c r="AB98" t="str">
        <f t="shared" si="7"/>
        <v>&lt;LevelUp level="96" exp="82695" hunger="220" coinDL="538" coinUL="538"&gt;&lt;DrinkWater coinDL="6" coinUL="6" expN="34" expG="6" rate30="0.8" rateMore="0.1" /&gt;&lt;DailyGoal percent="0.3" coin="87" award="10000" expDL="200" expUL="200" /&gt;&lt;DailyGoal percent="0.6" coin="107" award="10001" expDL="300" expUL="300" /&gt;&lt;DailyGoal percent="1.0" coin="174" award="10002" expDL="400" expUL="400" /&gt;&lt;/LevelUp&gt;</v>
      </c>
    </row>
    <row r="99" spans="1:28">
      <c r="A99" s="59" t="s">
        <v>1356</v>
      </c>
      <c r="B99" s="59" t="str">
        <f t="shared" si="4"/>
        <v>97</v>
      </c>
      <c r="C99" s="59" t="str">
        <f t="shared" si="5"/>
        <v>84245</v>
      </c>
      <c r="D99" s="53"/>
      <c r="E99" s="60">
        <v>97</v>
      </c>
      <c r="F99" s="60">
        <v>84245</v>
      </c>
      <c r="G99" s="60">
        <v>222</v>
      </c>
      <c r="H99" s="61">
        <v>544</v>
      </c>
      <c r="I99" s="61">
        <v>544</v>
      </c>
      <c r="J99" s="65">
        <v>6</v>
      </c>
      <c r="K99" s="65">
        <v>6</v>
      </c>
      <c r="L99" s="65">
        <v>34</v>
      </c>
      <c r="M99" s="65">
        <f t="shared" si="6"/>
        <v>6</v>
      </c>
      <c r="N99" s="65">
        <v>0.8</v>
      </c>
      <c r="O99" s="65">
        <v>0.1</v>
      </c>
      <c r="P99" s="66">
        <v>87</v>
      </c>
      <c r="Q99" s="66">
        <v>10000</v>
      </c>
      <c r="R99" s="70">
        <v>202</v>
      </c>
      <c r="S99" s="70">
        <v>202</v>
      </c>
      <c r="T99" s="68">
        <v>107</v>
      </c>
      <c r="U99" s="67">
        <v>10001</v>
      </c>
      <c r="V99" s="68">
        <v>303</v>
      </c>
      <c r="W99" s="68">
        <v>303</v>
      </c>
      <c r="X99" s="69">
        <v>174</v>
      </c>
      <c r="Y99" s="69">
        <v>10002</v>
      </c>
      <c r="Z99" s="71">
        <v>404</v>
      </c>
      <c r="AA99" s="71">
        <v>404</v>
      </c>
      <c r="AB99" t="str">
        <f t="shared" si="7"/>
        <v>&lt;LevelUp level="97" exp="84245" hunger="222" coinDL="544" coinUL="544"&gt;&lt;DrinkWater coinDL="6" coinUL="6" expN="34" expG="6" rate30="0.8" rateMore="0.1" /&gt;&lt;DailyGoal percent="0.3" coin="87" award="10000" expDL="202" expUL="202" /&gt;&lt;DailyGoal percent="0.6" coin="107" award="10001" expDL="303" expUL="303" /&gt;&lt;DailyGoal percent="1.0" coin="174" award="10002" expDL="404" expUL="404" /&gt;&lt;/LevelUp&gt;</v>
      </c>
    </row>
    <row r="100" spans="1:28">
      <c r="A100" s="59" t="s">
        <v>1357</v>
      </c>
      <c r="B100" s="59" t="str">
        <f t="shared" si="4"/>
        <v>98</v>
      </c>
      <c r="C100" s="59" t="str">
        <f t="shared" si="5"/>
        <v>85810</v>
      </c>
      <c r="D100" s="53"/>
      <c r="E100" s="60">
        <v>98</v>
      </c>
      <c r="F100" s="60">
        <v>85810</v>
      </c>
      <c r="G100" s="60">
        <v>224</v>
      </c>
      <c r="H100" s="61">
        <v>550</v>
      </c>
      <c r="I100" s="61">
        <v>550</v>
      </c>
      <c r="J100" s="65">
        <v>6</v>
      </c>
      <c r="K100" s="65">
        <v>6</v>
      </c>
      <c r="L100" s="65">
        <v>34</v>
      </c>
      <c r="M100" s="65">
        <f t="shared" si="6"/>
        <v>6</v>
      </c>
      <c r="N100" s="65">
        <v>0.8</v>
      </c>
      <c r="O100" s="65">
        <v>0.1</v>
      </c>
      <c r="P100" s="66">
        <v>87</v>
      </c>
      <c r="Q100" s="66">
        <v>10000</v>
      </c>
      <c r="R100" s="70">
        <v>204</v>
      </c>
      <c r="S100" s="70">
        <v>204</v>
      </c>
      <c r="T100" s="68">
        <v>108</v>
      </c>
      <c r="U100" s="67">
        <v>10001</v>
      </c>
      <c r="V100" s="68">
        <v>306</v>
      </c>
      <c r="W100" s="68">
        <v>306</v>
      </c>
      <c r="X100" s="69">
        <v>175</v>
      </c>
      <c r="Y100" s="69">
        <v>10002</v>
      </c>
      <c r="Z100" s="71">
        <v>408</v>
      </c>
      <c r="AA100" s="71">
        <v>408</v>
      </c>
      <c r="AB100" t="str">
        <f t="shared" si="7"/>
        <v>&lt;LevelUp level="98" exp="85810" hunger="224" coinDL="550" coinUL="550"&gt;&lt;DrinkWater coinDL="6" coinUL="6" expN="34" expG="6" rate30="0.8" rateMore="0.1" /&gt;&lt;DailyGoal percent="0.3" coin="87" award="10000" expDL="204" expUL="204" /&gt;&lt;DailyGoal percent="0.6" coin="108" award="10001" expDL="306" expUL="306" /&gt;&lt;DailyGoal percent="1.0" coin="175" award="10002" expDL="408" expUL="408" /&gt;&lt;/LevelUp&gt;</v>
      </c>
    </row>
    <row r="101" spans="1:28">
      <c r="A101" s="59" t="s">
        <v>1358</v>
      </c>
      <c r="B101" s="59" t="str">
        <f t="shared" si="4"/>
        <v>99</v>
      </c>
      <c r="C101" s="59" t="str">
        <f t="shared" si="5"/>
        <v>89160</v>
      </c>
      <c r="D101" s="53"/>
      <c r="E101" s="60">
        <v>99</v>
      </c>
      <c r="F101" s="60">
        <v>89160</v>
      </c>
      <c r="G101" s="60">
        <v>226</v>
      </c>
      <c r="H101" s="61">
        <v>556</v>
      </c>
      <c r="I101" s="61">
        <v>556</v>
      </c>
      <c r="J101" s="65">
        <v>6</v>
      </c>
      <c r="K101" s="65">
        <v>6</v>
      </c>
      <c r="L101" s="65">
        <v>35</v>
      </c>
      <c r="M101" s="65">
        <f t="shared" si="6"/>
        <v>6</v>
      </c>
      <c r="N101" s="65">
        <v>0.8</v>
      </c>
      <c r="O101" s="65">
        <v>0.1</v>
      </c>
      <c r="P101" s="66">
        <v>87</v>
      </c>
      <c r="Q101" s="66">
        <v>10000</v>
      </c>
      <c r="R101" s="70">
        <v>206</v>
      </c>
      <c r="S101" s="70">
        <v>206</v>
      </c>
      <c r="T101" s="68">
        <v>108</v>
      </c>
      <c r="U101" s="67">
        <v>10001</v>
      </c>
      <c r="V101" s="68">
        <v>309</v>
      </c>
      <c r="W101" s="68">
        <v>309</v>
      </c>
      <c r="X101" s="69">
        <v>175</v>
      </c>
      <c r="Y101" s="69">
        <v>10002</v>
      </c>
      <c r="Z101" s="71">
        <v>412</v>
      </c>
      <c r="AA101" s="71">
        <v>412</v>
      </c>
      <c r="AB101" t="str">
        <f t="shared" si="7"/>
        <v>&lt;LevelUp level="99" exp="89160" hunger="226" coinDL="556" coinUL="556"&gt;&lt;DrinkWater coinDL="6" coinUL="6" expN="35" expG="6" rate30="0.8" rateMore="0.1" /&gt;&lt;DailyGoal percent="0.3" coin="87" award="10000" expDL="206" expUL="206" /&gt;&lt;DailyGoal percent="0.6" coin="108" award="10001" expDL="309" expUL="309" /&gt;&lt;DailyGoal percent="1.0" coin="175" award="10002" expDL="412" expUL="412" /&gt;&lt;/LevelUp&gt;</v>
      </c>
    </row>
    <row r="102" spans="1:28">
      <c r="A102" s="59" t="s">
        <v>1359</v>
      </c>
      <c r="B102" s="59" t="str">
        <f t="shared" si="4"/>
        <v>100</v>
      </c>
      <c r="C102" s="59" t="str">
        <f t="shared" si="5"/>
        <v>9078000</v>
      </c>
      <c r="D102" s="53"/>
      <c r="E102" s="60">
        <v>100</v>
      </c>
      <c r="F102" s="60">
        <v>9078000</v>
      </c>
      <c r="G102" s="60">
        <v>228</v>
      </c>
      <c r="H102" s="61">
        <v>562</v>
      </c>
      <c r="I102" s="61">
        <v>562</v>
      </c>
      <c r="J102" s="65">
        <v>7</v>
      </c>
      <c r="K102" s="65">
        <v>7</v>
      </c>
      <c r="L102" s="65">
        <v>35</v>
      </c>
      <c r="M102" s="65">
        <f t="shared" si="6"/>
        <v>6</v>
      </c>
      <c r="N102" s="65">
        <v>0.8</v>
      </c>
      <c r="O102" s="65">
        <v>0.1</v>
      </c>
      <c r="P102" s="66">
        <v>88</v>
      </c>
      <c r="Q102" s="66">
        <v>10000</v>
      </c>
      <c r="R102" s="70">
        <v>208</v>
      </c>
      <c r="S102" s="70">
        <v>208</v>
      </c>
      <c r="T102" s="68">
        <v>108</v>
      </c>
      <c r="U102" s="67">
        <v>10001</v>
      </c>
      <c r="V102" s="68">
        <v>312</v>
      </c>
      <c r="W102" s="68">
        <v>312</v>
      </c>
      <c r="X102" s="69">
        <v>176</v>
      </c>
      <c r="Y102" s="69">
        <v>10002</v>
      </c>
      <c r="Z102" s="71">
        <v>416</v>
      </c>
      <c r="AA102" s="71">
        <v>416</v>
      </c>
      <c r="AB102" t="str">
        <f t="shared" si="7"/>
        <v>&lt;LevelUp level="100" exp="9078000" hunger="228" coinDL="562" coinUL="562"&gt;&lt;DrinkWater coinDL="7" coinUL="7" expN="35" expG="6" rate30="0.8" rateMore="0.1" /&gt;&lt;DailyGoal percent="0.3" coin="88" award="10000" expDL="208" expUL="208" /&gt;&lt;DailyGoal percent="0.6" coin="108" award="10001" expDL="312" expUL="312" /&gt;&lt;DailyGoal percent="1.0" coin="176" award="10002" expDL="416" expUL="416" /&gt;&lt;/LevelUp&gt;</v>
      </c>
    </row>
  </sheetData>
  <mergeCells count="8">
    <mergeCell ref="T1:W1"/>
    <mergeCell ref="X1:AA1"/>
    <mergeCell ref="AB1:AB2"/>
    <mergeCell ref="A1:C1"/>
    <mergeCell ref="E1:F1"/>
    <mergeCell ref="H1:I1"/>
    <mergeCell ref="J1:O1"/>
    <mergeCell ref="P1:S1"/>
  </mergeCells>
  <phoneticPr fontId="17" type="noConversion"/>
  <pageMargins left="0.7" right="0.7" top="0.75" bottom="0.75" header="0.3" footer="0.3"/>
  <pageSetup paperSize="9" orientation="portrait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S95"/>
  <sheetViews>
    <sheetView workbookViewId="0">
      <pane xSplit="2" ySplit="1" topLeftCell="C71" activePane="bottomRight" state="frozen"/>
      <selection pane="topRight"/>
      <selection pane="bottomLeft"/>
      <selection pane="bottomRight" activeCell="A84" sqref="A84"/>
    </sheetView>
  </sheetViews>
  <sheetFormatPr defaultColWidth="8.875" defaultRowHeight="13.5"/>
  <cols>
    <col min="1" max="1" width="1.625" customWidth="1"/>
    <col min="3" max="3" width="18.375" customWidth="1"/>
    <col min="4" max="4" width="35" customWidth="1"/>
    <col min="5" max="5" width="10.625" customWidth="1"/>
    <col min="6" max="6" width="14.375" customWidth="1"/>
    <col min="7" max="7" width="11.875" customWidth="1"/>
    <col min="8" max="8" width="19.625" customWidth="1"/>
    <col min="9" max="9" width="14.5" customWidth="1"/>
    <col min="10" max="10" width="15.125" style="30" customWidth="1"/>
    <col min="11" max="12" width="16" customWidth="1"/>
    <col min="13" max="13" width="23.125" customWidth="1"/>
    <col min="14" max="14" width="11.625" customWidth="1"/>
    <col min="15" max="15" width="15.5" customWidth="1"/>
    <col min="16" max="16" width="11.625" customWidth="1"/>
    <col min="17" max="17" width="15.5" customWidth="1"/>
  </cols>
  <sheetData>
    <row r="1" spans="1:19">
      <c r="A1" s="12"/>
      <c r="B1" s="16" t="s">
        <v>640</v>
      </c>
      <c r="C1" s="16" t="s">
        <v>2</v>
      </c>
      <c r="D1" s="16" t="s">
        <v>1360</v>
      </c>
      <c r="E1" s="16" t="s">
        <v>1361</v>
      </c>
      <c r="F1" s="16" t="s">
        <v>1362</v>
      </c>
      <c r="G1" s="16" t="s">
        <v>1363</v>
      </c>
      <c r="H1" s="16" t="s">
        <v>1364</v>
      </c>
      <c r="I1" s="16" t="s">
        <v>1365</v>
      </c>
      <c r="J1" s="41" t="s">
        <v>1366</v>
      </c>
      <c r="K1" s="16" t="s">
        <v>1367</v>
      </c>
      <c r="L1" s="16" t="s">
        <v>1368</v>
      </c>
      <c r="M1" s="16" t="s">
        <v>1369</v>
      </c>
      <c r="N1" s="16" t="s">
        <v>1370</v>
      </c>
      <c r="O1" s="16" t="s">
        <v>1371</v>
      </c>
      <c r="P1" s="16" t="s">
        <v>1372</v>
      </c>
      <c r="Q1" s="16" t="s">
        <v>1373</v>
      </c>
      <c r="R1" s="17" t="s">
        <v>13</v>
      </c>
      <c r="S1" s="12" t="s">
        <v>14</v>
      </c>
    </row>
    <row r="2" spans="1:19">
      <c r="A2" s="31"/>
      <c r="B2" s="32">
        <v>-10000</v>
      </c>
      <c r="C2" s="33"/>
      <c r="D2" s="33" t="str">
        <f>MID(S2,FIND("Background=",S2)+12,FIND(""" Model=",S2)-FIND("Background=",S2)-12)</f>
        <v>home_good night</v>
      </c>
      <c r="E2" s="32">
        <v>0</v>
      </c>
      <c r="F2" s="33"/>
      <c r="G2" s="33">
        <v>0</v>
      </c>
      <c r="H2" s="34" t="str">
        <f>MID(S2,FIND("dailyGoalPercent=",S2)+18,FIND(""" AwardCoin=",S2)-FIND("dailyGoalPercent=",S2)-18)</f>
        <v>1</v>
      </c>
      <c r="I2" s="34" t="str">
        <f>MID(S2,FIND("AwardCoin=",S2)+11,FIND("""&gt;",S2)-FIND("AwardCoin=",S2)-11)</f>
        <v>0</v>
      </c>
      <c r="J2" s="32"/>
      <c r="K2" s="33"/>
      <c r="L2" s="33"/>
      <c r="M2" s="33"/>
      <c r="N2" s="33">
        <v>0</v>
      </c>
      <c r="O2" s="33">
        <v>0</v>
      </c>
      <c r="P2" s="33">
        <v>0</v>
      </c>
      <c r="Q2" s="33">
        <v>0</v>
      </c>
      <c r="R2" s="33" t="str">
        <f>IF(B2&lt;&gt;"","&lt;Mission Id="""&amp;B2&amp;""" Name="""&amp;C2&amp;""" Background="""&amp;D2&amp;""" Model="""&amp;E2&amp;""" NimIcon="""&amp;F2&amp;""" QuestId="""&amp;G2&amp;""" dailyGoalPercent="""&amp;H2&amp;""" AwardCoin="""&amp;I2&amp;""" BGM="""&amp;J2&amp;""" Sound="""&amp;K2&amp;""" WaterDrop="""&amp;L2&amp;""" WaterDropAudio="""&amp;M2&amp;"""&gt;"&amp;CHAR(10)&amp;"  &lt;TreasureBox BoxId="""&amp;N2&amp;""" Height="""&amp;O2&amp;""" /&gt;"&amp;CHAR(10)&amp;"  &lt;TreasureBox BoxId="""&amp;P2&amp;""" Height="""&amp;Q2&amp;""" /&gt;"&amp;CHAR(10)&amp;"&lt;/Mission&gt;","")</f>
        <v>&lt;Mission Id="-10000" Name="" Background="home_good night" Model="0" NimIcon="" QuestId="0" dailyGoalPercent="1" AwardCoin="0" BGM="" Sound="" WaterDrop="" WaterDropAudio=""&gt;&lt;TreasureBox BoxId="0" Height="0" /&gt;&lt;TreasureBox BoxId="0" Height="0" /&gt;&lt;/Mission&gt;</v>
      </c>
      <c r="S2" s="13" t="s">
        <v>1374</v>
      </c>
    </row>
    <row r="3" spans="1:19">
      <c r="A3" s="35"/>
      <c r="B3" s="36" t="str">
        <f>MID(S3,FIND("Id=",S3)+4,FIND(""" Name=",S3)-FIND("Id=",S3)-4)</f>
        <v>11001</v>
      </c>
      <c r="C3" s="37" t="str">
        <f>MID(S3,FIND("Name=",S3)+6,FIND(""" Background=",S3)-FIND("Name=",S3)-6)</f>
        <v>MissionName11001</v>
      </c>
      <c r="D3" s="37" t="str">
        <f>MID(S3,FIND("Background=",S3)+12,FIND(""" Model=",S3)-FIND("Background=",S3)-12)</f>
        <v>Home_Backgrond_ocean brim (1)</v>
      </c>
      <c r="E3" s="36">
        <v>11001</v>
      </c>
      <c r="F3" s="37" t="s">
        <v>20</v>
      </c>
      <c r="G3" s="37" t="str">
        <f>MID(S3,FIND("QuestId=",S3)+9,FIND(""" dailyGoalPercent=",S3)-FIND("QuestId=",S3)-9)</f>
        <v>20001</v>
      </c>
      <c r="H3" s="38" t="str">
        <f>MID(S3,FIND("dailyGoalPercent=",S3)+18,FIND(""" AwardCoin=",S3)-FIND("dailyGoalPercent=",S3)-18)</f>
        <v>0.33</v>
      </c>
      <c r="I3" s="38">
        <v>54</v>
      </c>
      <c r="J3" s="42"/>
      <c r="K3" s="37"/>
      <c r="L3" s="37"/>
      <c r="M3" s="37"/>
      <c r="N3" s="37">
        <v>10001</v>
      </c>
      <c r="O3" s="37">
        <v>3</v>
      </c>
      <c r="P3" s="37">
        <v>10002</v>
      </c>
      <c r="Q3" s="37">
        <v>8</v>
      </c>
      <c r="R3" s="33" t="str">
        <f t="shared" ref="R3:R66" si="0">IF(B3&lt;&gt;"","&lt;Mission Id="""&amp;B3&amp;""" Name="""&amp;C3&amp;""" Background="""&amp;D3&amp;""" Model="""&amp;E3&amp;""" NimIcon="""&amp;F3&amp;""" QuestId="""&amp;G3&amp;""" dailyGoalPercent="""&amp;H3&amp;""" AwardCoin="""&amp;I3&amp;""" BGM="""&amp;J3&amp;""" Sound="""&amp;K3&amp;""" WaterDrop="""&amp;L3&amp;""" WaterDropAudio="""&amp;M3&amp;"""&gt;"&amp;CHAR(10)&amp;"  &lt;TreasureBox BoxId="""&amp;N3&amp;""" Height="""&amp;O3&amp;""" /&gt;"&amp;CHAR(10)&amp;"  &lt;TreasureBox BoxId="""&amp;P3&amp;""" Height="""&amp;Q3&amp;""" /&gt;"&amp;CHAR(10)&amp;"&lt;/Mission&gt;","")</f>
        <v>&lt;Mission Id="11001" Name="MissionName11001" Background="Home_Backgrond_ocean brim (1)" Model="11001" NimIcon="atom_icon0022" QuestId="20001" dailyGoalPercent="0.33" AwardCoin="54" BGM="" Sound="" WaterDrop="" WaterDropAudio=""&gt;&lt;TreasureBox BoxId="10001" Height="3" /&gt;&lt;TreasureBox BoxId="10002" Height="8" /&gt;&lt;/Mission&gt;</v>
      </c>
      <c r="S3" s="13" t="s">
        <v>1375</v>
      </c>
    </row>
    <row r="4" spans="1:19">
      <c r="A4" s="35"/>
      <c r="B4" s="36" t="str">
        <f>MID(S4,FIND("Id=",S4)+4,FIND(""" Name=",S4)-FIND("Id=",S4)-4)</f>
        <v>11002</v>
      </c>
      <c r="C4" s="37" t="str">
        <f>MID(S4,FIND("Name=",S4)+6,FIND(""" Background=",S4)-FIND("Name=",S4)-6)</f>
        <v>MissionName11002</v>
      </c>
      <c r="D4" s="37" t="str">
        <f>MID(S4,FIND("Background=",S4)+12,FIND(""" Model=",S4)-FIND("Background=",S4)-12)</f>
        <v>Home_Backgrond_ocean brim (2)</v>
      </c>
      <c r="E4" s="36" t="str">
        <f>MID(S4,FIND("Model=",S4)+7,FIND(""" NimIcon=",S4)-FIND("Model=",S4)-7)</f>
        <v>11002</v>
      </c>
      <c r="F4" s="37" t="s">
        <v>28</v>
      </c>
      <c r="G4" s="37" t="str">
        <f>MID(S4,FIND("QuestId=",S4)+9,FIND(""" dailyGoalPercent=",S4)-FIND("QuestId=",S4)-9)</f>
        <v>20002</v>
      </c>
      <c r="H4" s="38" t="str">
        <f>MID(S4,FIND("dailyGoalPercent=",S4)+18,FIND(""" AwardCoin=",S4)-FIND("dailyGoalPercent=",S4)-18)</f>
        <v>0.33</v>
      </c>
      <c r="I4" s="38">
        <v>58</v>
      </c>
      <c r="J4" s="42"/>
      <c r="K4" s="37"/>
      <c r="L4" s="37"/>
      <c r="M4" s="37"/>
      <c r="N4" s="37">
        <v>10003</v>
      </c>
      <c r="O4" s="37">
        <v>3</v>
      </c>
      <c r="P4" s="37">
        <v>10004</v>
      </c>
      <c r="Q4" s="37">
        <v>8</v>
      </c>
      <c r="R4" s="33" t="str">
        <f t="shared" si="0"/>
        <v>&lt;Mission Id="11002" Name="MissionName11002" Background="Home_Backgrond_ocean brim (2)" Model="11002" NimIcon="atom_icon0023" QuestId="20002" dailyGoalPercent="0.33" AwardCoin="58" BGM="" Sound="" WaterDrop="" WaterDropAudio=""&gt;&lt;TreasureBox BoxId="10003" Height="3" /&gt;&lt;TreasureBox BoxId="10004" Height="8" /&gt;&lt;/Mission&gt;</v>
      </c>
      <c r="S4" s="13" t="s">
        <v>1376</v>
      </c>
    </row>
    <row r="5" spans="1:19">
      <c r="A5" s="35"/>
      <c r="B5" s="36" t="str">
        <f t="shared" ref="B5:B68" si="1">MID(S5,FIND("Id=",S5)+4,FIND(""" Name=",S5)-FIND("Id=",S5)-4)</f>
        <v>11003</v>
      </c>
      <c r="C5" s="37" t="str">
        <f t="shared" ref="C5:C68" si="2">MID(S5,FIND("Name=",S5)+6,FIND(""" Background=",S5)-FIND("Name=",S5)-6)</f>
        <v>MissionName11003</v>
      </c>
      <c r="D5" s="37" t="str">
        <f t="shared" ref="D5:D68" si="3">MID(S5,FIND("Background=",S5)+12,FIND(""" Model=",S5)-FIND("Background=",S5)-12)</f>
        <v>Home_Backgrond_ocean brim (3)</v>
      </c>
      <c r="E5" s="36" t="str">
        <f t="shared" ref="E5:E68" si="4">MID(S5,FIND("Model=",S5)+7,FIND(""" NimIcon=",S5)-FIND("Model=",S5)-7)</f>
        <v>11003</v>
      </c>
      <c r="F5" s="37" t="s">
        <v>36</v>
      </c>
      <c r="G5" s="37" t="str">
        <f t="shared" ref="G5:G68" si="5">MID(S5,FIND("QuestId=",S5)+9,FIND(""" dailyGoalPercent=",S5)-FIND("QuestId=",S5)-9)</f>
        <v>20003</v>
      </c>
      <c r="H5" s="38" t="str">
        <f t="shared" ref="H5:H52" si="6">MID(S5,FIND("dailyGoalPercent=",S5)+18,FIND(""" AwardCoin=",S5)-FIND("dailyGoalPercent=",S5)-18)</f>
        <v>0.34</v>
      </c>
      <c r="I5" s="38">
        <v>62</v>
      </c>
      <c r="J5" s="42"/>
      <c r="K5" s="37"/>
      <c r="L5" s="37"/>
      <c r="M5" s="37"/>
      <c r="N5" s="37">
        <v>10005</v>
      </c>
      <c r="O5" s="37">
        <v>3</v>
      </c>
      <c r="P5" s="37">
        <v>10006</v>
      </c>
      <c r="Q5" s="37">
        <v>8</v>
      </c>
      <c r="R5" s="33" t="str">
        <f t="shared" si="0"/>
        <v>&lt;Mission Id="11003" Name="MissionName11003" Background="Home_Backgrond_ocean brim (3)" Model="11003" NimIcon="atom_icon0024" QuestId="20003" dailyGoalPercent="0.34" AwardCoin="62" BGM="" Sound="" WaterDrop="" WaterDropAudio=""&gt;&lt;TreasureBox BoxId="10005" Height="3" /&gt;&lt;TreasureBox BoxId="10006" Height="8" /&gt;&lt;/Mission&gt;</v>
      </c>
      <c r="S5" s="13" t="s">
        <v>1377</v>
      </c>
    </row>
    <row r="6" spans="1:19">
      <c r="A6" s="35"/>
      <c r="B6" s="36" t="str">
        <f t="shared" si="1"/>
        <v>11004</v>
      </c>
      <c r="C6" s="37" t="str">
        <f t="shared" si="2"/>
        <v>MissionName11004</v>
      </c>
      <c r="D6" s="37" t="str">
        <f t="shared" si="3"/>
        <v>Home_Backgrond_ocean brim (4)</v>
      </c>
      <c r="E6" s="36" t="str">
        <f t="shared" si="4"/>
        <v>11004</v>
      </c>
      <c r="F6" s="37" t="s">
        <v>44</v>
      </c>
      <c r="G6" s="37" t="str">
        <f t="shared" si="5"/>
        <v>20004</v>
      </c>
      <c r="H6" s="38" t="str">
        <f t="shared" si="6"/>
        <v>0.33</v>
      </c>
      <c r="I6" s="38">
        <v>66</v>
      </c>
      <c r="J6" s="42"/>
      <c r="K6" s="37"/>
      <c r="L6" s="37"/>
      <c r="M6" s="37"/>
      <c r="N6" s="37">
        <v>10007</v>
      </c>
      <c r="O6" s="37">
        <v>3</v>
      </c>
      <c r="P6" s="37">
        <v>10008</v>
      </c>
      <c r="Q6" s="37">
        <v>8</v>
      </c>
      <c r="R6" s="33" t="str">
        <f t="shared" si="0"/>
        <v>&lt;Mission Id="11004" Name="MissionName11004" Background="Home_Backgrond_ocean brim (4)" Model="11004" NimIcon="atom_icon0025" QuestId="20004" dailyGoalPercent="0.33" AwardCoin="66" BGM="" Sound="" WaterDrop="" WaterDropAudio=""&gt;&lt;TreasureBox BoxId="10007" Height="3" /&gt;&lt;TreasureBox BoxId="10008" Height="8" /&gt;&lt;/Mission&gt;</v>
      </c>
      <c r="S6" s="13" t="s">
        <v>1378</v>
      </c>
    </row>
    <row r="7" spans="1:19">
      <c r="A7" s="35"/>
      <c r="B7" s="36" t="str">
        <f t="shared" si="1"/>
        <v>11005</v>
      </c>
      <c r="C7" s="37" t="str">
        <f t="shared" si="2"/>
        <v>MissionName11005</v>
      </c>
      <c r="D7" s="37" t="str">
        <f t="shared" si="3"/>
        <v>Home_Backgrond_ocean brim (5)</v>
      </c>
      <c r="E7" s="36" t="str">
        <f t="shared" si="4"/>
        <v>11005</v>
      </c>
      <c r="F7" s="37" t="s">
        <v>52</v>
      </c>
      <c r="G7" s="37" t="str">
        <f t="shared" si="5"/>
        <v>20005</v>
      </c>
      <c r="H7" s="38" t="str">
        <f t="shared" si="6"/>
        <v>0.33</v>
      </c>
      <c r="I7" s="38">
        <v>70</v>
      </c>
      <c r="J7" s="42"/>
      <c r="K7" s="37"/>
      <c r="L7" s="37"/>
      <c r="M7" s="37"/>
      <c r="N7" s="37">
        <v>10009</v>
      </c>
      <c r="O7" s="37">
        <v>3</v>
      </c>
      <c r="P7" s="37">
        <v>10010</v>
      </c>
      <c r="Q7" s="37">
        <v>8</v>
      </c>
      <c r="R7" s="33" t="str">
        <f t="shared" si="0"/>
        <v>&lt;Mission Id="11005" Name="MissionName11005" Background="Home_Backgrond_ocean brim (5)" Model="11005" NimIcon="atom_icon0026" QuestId="20005" dailyGoalPercent="0.33" AwardCoin="70" BGM="" Sound="" WaterDrop="" WaterDropAudio=""&gt;&lt;TreasureBox BoxId="10009" Height="3" /&gt;&lt;TreasureBox BoxId="10010" Height="8" /&gt;&lt;/Mission&gt;</v>
      </c>
      <c r="S7" s="13" t="s">
        <v>1379</v>
      </c>
    </row>
    <row r="8" spans="1:19">
      <c r="A8" s="35"/>
      <c r="B8" s="36" t="str">
        <f t="shared" si="1"/>
        <v>11006</v>
      </c>
      <c r="C8" s="37" t="str">
        <f t="shared" si="2"/>
        <v>MissionName11006</v>
      </c>
      <c r="D8" s="37" t="str">
        <f t="shared" si="3"/>
        <v>Home_Backgrond_ocean brim (6)</v>
      </c>
      <c r="E8" s="36" t="str">
        <f t="shared" si="4"/>
        <v>11006</v>
      </c>
      <c r="F8" s="37" t="s">
        <v>60</v>
      </c>
      <c r="G8" s="37" t="str">
        <f t="shared" si="5"/>
        <v>20006</v>
      </c>
      <c r="H8" s="38" t="str">
        <f t="shared" si="6"/>
        <v>0.34</v>
      </c>
      <c r="I8" s="38">
        <v>74</v>
      </c>
      <c r="J8" s="42"/>
      <c r="K8" s="37"/>
      <c r="L8" s="37"/>
      <c r="M8" s="37"/>
      <c r="N8" s="37">
        <v>10011</v>
      </c>
      <c r="O8" s="37">
        <v>3</v>
      </c>
      <c r="P8" s="37">
        <v>10012</v>
      </c>
      <c r="Q8" s="37">
        <v>8</v>
      </c>
      <c r="R8" s="33" t="str">
        <f t="shared" si="0"/>
        <v>&lt;Mission Id="11006" Name="MissionName11006" Background="Home_Backgrond_ocean brim (6)" Model="11006" NimIcon="atom_icon0027" QuestId="20006" dailyGoalPercent="0.34" AwardCoin="74" BGM="" Sound="" WaterDrop="" WaterDropAudio=""&gt;&lt;TreasureBox BoxId="10011" Height="3" /&gt;&lt;TreasureBox BoxId="10012" Height="8" /&gt;&lt;/Mission&gt;</v>
      </c>
      <c r="S8" s="13" t="s">
        <v>1380</v>
      </c>
    </row>
    <row r="9" spans="1:19">
      <c r="A9" s="35"/>
      <c r="B9" s="36" t="str">
        <f t="shared" si="1"/>
        <v>11007</v>
      </c>
      <c r="C9" s="37" t="str">
        <f t="shared" si="2"/>
        <v>MissionName11007</v>
      </c>
      <c r="D9" s="37" t="str">
        <f t="shared" si="3"/>
        <v>Home_Backgrond_ocean brim (7)</v>
      </c>
      <c r="E9" s="36" t="str">
        <f t="shared" si="4"/>
        <v>11007</v>
      </c>
      <c r="F9" s="37" t="s">
        <v>68</v>
      </c>
      <c r="G9" s="37" t="str">
        <f t="shared" si="5"/>
        <v>20007</v>
      </c>
      <c r="H9" s="38" t="str">
        <f t="shared" si="6"/>
        <v>0.33</v>
      </c>
      <c r="I9" s="38">
        <v>78</v>
      </c>
      <c r="J9" s="42"/>
      <c r="K9" s="37"/>
      <c r="L9" s="37"/>
      <c r="M9" s="37"/>
      <c r="N9" s="37">
        <v>10013</v>
      </c>
      <c r="O9" s="37">
        <v>3</v>
      </c>
      <c r="P9" s="37">
        <v>10014</v>
      </c>
      <c r="Q9" s="37">
        <v>8</v>
      </c>
      <c r="R9" s="33" t="str">
        <f t="shared" si="0"/>
        <v>&lt;Mission Id="11007" Name="MissionName11007" Background="Home_Backgrond_ocean brim (7)" Model="11007" NimIcon="atom_icon0028" QuestId="20007" dailyGoalPercent="0.33" AwardCoin="78" BGM="" Sound="" WaterDrop="" WaterDropAudio=""&gt;&lt;TreasureBox BoxId="10013" Height="3" /&gt;&lt;TreasureBox BoxId="10014" Height="8" /&gt;&lt;/Mission&gt;</v>
      </c>
      <c r="S9" s="13" t="s">
        <v>1381</v>
      </c>
    </row>
    <row r="10" spans="1:19">
      <c r="A10" s="35"/>
      <c r="B10" s="36" t="str">
        <f t="shared" si="1"/>
        <v>11008</v>
      </c>
      <c r="C10" s="37" t="str">
        <f t="shared" si="2"/>
        <v>MissionName11008</v>
      </c>
      <c r="D10" s="37" t="str">
        <f t="shared" si="3"/>
        <v>Home_Backgrond_ocean brim (8)</v>
      </c>
      <c r="E10" s="36" t="str">
        <f t="shared" si="4"/>
        <v>11008</v>
      </c>
      <c r="F10" s="37" t="s">
        <v>76</v>
      </c>
      <c r="G10" s="37" t="str">
        <f t="shared" si="5"/>
        <v>20008</v>
      </c>
      <c r="H10" s="38" t="str">
        <f t="shared" si="6"/>
        <v>0.33</v>
      </c>
      <c r="I10" s="38">
        <v>82</v>
      </c>
      <c r="J10" s="42"/>
      <c r="K10" s="37"/>
      <c r="L10" s="37"/>
      <c r="M10" s="37"/>
      <c r="N10" s="37">
        <v>10015</v>
      </c>
      <c r="O10" s="37">
        <v>3</v>
      </c>
      <c r="P10" s="37">
        <v>10016</v>
      </c>
      <c r="Q10" s="37">
        <v>8</v>
      </c>
      <c r="R10" s="33" t="str">
        <f t="shared" si="0"/>
        <v>&lt;Mission Id="11008" Name="MissionName11008" Background="Home_Backgrond_ocean brim (8)" Model="11008" NimIcon="atom_icon0029" QuestId="20008" dailyGoalPercent="0.33" AwardCoin="82" BGM="" Sound="" WaterDrop="" WaterDropAudio=""&gt;&lt;TreasureBox BoxId="10015" Height="3" /&gt;&lt;TreasureBox BoxId="10016" Height="8" /&gt;&lt;/Mission&gt;</v>
      </c>
      <c r="S10" s="13" t="s">
        <v>1382</v>
      </c>
    </row>
    <row r="11" spans="1:19">
      <c r="A11" s="35"/>
      <c r="B11" s="36" t="str">
        <f t="shared" si="1"/>
        <v>11009</v>
      </c>
      <c r="C11" s="37" t="str">
        <f t="shared" si="2"/>
        <v>MissionName11009</v>
      </c>
      <c r="D11" s="37" t="str">
        <f t="shared" si="3"/>
        <v>Home_Backgrond_ocean brim (9)</v>
      </c>
      <c r="E11" s="36" t="str">
        <f t="shared" si="4"/>
        <v>11009</v>
      </c>
      <c r="F11" s="37" t="s">
        <v>84</v>
      </c>
      <c r="G11" s="37" t="str">
        <f t="shared" si="5"/>
        <v>20009</v>
      </c>
      <c r="H11" s="38" t="str">
        <f t="shared" si="6"/>
        <v>0.34</v>
      </c>
      <c r="I11" s="38">
        <v>86</v>
      </c>
      <c r="J11" s="42"/>
      <c r="K11" s="37"/>
      <c r="L11" s="37"/>
      <c r="M11" s="37"/>
      <c r="N11" s="37">
        <v>10017</v>
      </c>
      <c r="O11" s="37">
        <v>3</v>
      </c>
      <c r="P11" s="37">
        <v>10018</v>
      </c>
      <c r="Q11" s="37">
        <v>8</v>
      </c>
      <c r="R11" s="33" t="str">
        <f t="shared" si="0"/>
        <v>&lt;Mission Id="11009" Name="MissionName11009" Background="Home_Backgrond_ocean brim (9)" Model="11009" NimIcon="atom_icon0030" QuestId="20009" dailyGoalPercent="0.34" AwardCoin="86" BGM="" Sound="" WaterDrop="" WaterDropAudio=""&gt;&lt;TreasureBox BoxId="10017" Height="3" /&gt;&lt;TreasureBox BoxId="10018" Height="8" /&gt;&lt;/Mission&gt;</v>
      </c>
      <c r="S11" s="13" t="s">
        <v>1383</v>
      </c>
    </row>
    <row r="12" spans="1:19">
      <c r="A12" s="35"/>
      <c r="B12" s="36" t="str">
        <f t="shared" si="1"/>
        <v>11010</v>
      </c>
      <c r="C12" s="37" t="str">
        <f t="shared" si="2"/>
        <v>MissionName11010</v>
      </c>
      <c r="D12" s="37" t="str">
        <f t="shared" si="3"/>
        <v>Home_Backgrond_ocean brim (10)</v>
      </c>
      <c r="E12" s="36" t="str">
        <f t="shared" si="4"/>
        <v>11010</v>
      </c>
      <c r="F12" s="37" t="s">
        <v>92</v>
      </c>
      <c r="G12" s="37" t="str">
        <f t="shared" si="5"/>
        <v>20010</v>
      </c>
      <c r="H12" s="38" t="str">
        <f t="shared" si="6"/>
        <v>0.35</v>
      </c>
      <c r="I12" s="38">
        <v>90</v>
      </c>
      <c r="J12" s="42"/>
      <c r="K12" s="37"/>
      <c r="L12" s="37"/>
      <c r="M12" s="37"/>
      <c r="N12" s="37">
        <v>10019</v>
      </c>
      <c r="O12" s="37">
        <v>3</v>
      </c>
      <c r="P12" s="37">
        <v>10020</v>
      </c>
      <c r="Q12" s="37">
        <v>8</v>
      </c>
      <c r="R12" s="33" t="str">
        <f t="shared" si="0"/>
        <v>&lt;Mission Id="11010" Name="MissionName11010" Background="Home_Backgrond_ocean brim (10)" Model="11010" NimIcon="atom_icon0031" QuestId="20010" dailyGoalPercent="0.35" AwardCoin="90" BGM="" Sound="" WaterDrop="" WaterDropAudio=""&gt;&lt;TreasureBox BoxId="10019" Height="3" /&gt;&lt;TreasureBox BoxId="10020" Height="8" /&gt;&lt;/Mission&gt;</v>
      </c>
      <c r="S12" s="13" t="s">
        <v>1384</v>
      </c>
    </row>
    <row r="13" spans="1:19">
      <c r="A13" s="35"/>
      <c r="B13" s="36" t="str">
        <f t="shared" si="1"/>
        <v>11011</v>
      </c>
      <c r="C13" s="37" t="str">
        <f t="shared" si="2"/>
        <v>MissionName11011</v>
      </c>
      <c r="D13" s="37" t="str">
        <f t="shared" si="3"/>
        <v>Home_Backgrond_ocean brim (11)</v>
      </c>
      <c r="E13" s="36" t="str">
        <f t="shared" si="4"/>
        <v>11011</v>
      </c>
      <c r="F13" s="37" t="s">
        <v>100</v>
      </c>
      <c r="G13" s="37" t="str">
        <f t="shared" si="5"/>
        <v>20011</v>
      </c>
      <c r="H13" s="38" t="str">
        <f t="shared" si="6"/>
        <v>0.38</v>
      </c>
      <c r="I13" s="38">
        <v>94</v>
      </c>
      <c r="J13" s="42"/>
      <c r="K13" s="37"/>
      <c r="L13" s="37"/>
      <c r="M13" s="37"/>
      <c r="N13" s="37">
        <v>10021</v>
      </c>
      <c r="O13" s="37">
        <v>3</v>
      </c>
      <c r="P13" s="37">
        <v>10022</v>
      </c>
      <c r="Q13" s="37">
        <v>8</v>
      </c>
      <c r="R13" s="33" t="str">
        <f t="shared" si="0"/>
        <v>&lt;Mission Id="11011" Name="MissionName11011" Background="Home_Backgrond_ocean brim (11)" Model="11011" NimIcon="atom_icon0032" QuestId="20011" dailyGoalPercent="0.38" AwardCoin="94" BGM="" Sound="" WaterDrop="" WaterDropAudio=""&gt;&lt;TreasureBox BoxId="10021" Height="3" /&gt;&lt;TreasureBox BoxId="10022" Height="8" /&gt;&lt;/Mission&gt;</v>
      </c>
      <c r="S13" s="13" t="s">
        <v>1385</v>
      </c>
    </row>
    <row r="14" spans="1:19">
      <c r="A14" s="35"/>
      <c r="B14" s="36" t="str">
        <f t="shared" si="1"/>
        <v>11012</v>
      </c>
      <c r="C14" s="37" t="str">
        <f t="shared" si="2"/>
        <v>MissionName11012</v>
      </c>
      <c r="D14" s="37" t="str">
        <f t="shared" si="3"/>
        <v>Home_Backgrond_ocean brim (12)</v>
      </c>
      <c r="E14" s="36" t="str">
        <f t="shared" si="4"/>
        <v>11012</v>
      </c>
      <c r="F14" s="37" t="s">
        <v>108</v>
      </c>
      <c r="G14" s="37" t="str">
        <f t="shared" si="5"/>
        <v>20012</v>
      </c>
      <c r="H14" s="38" t="str">
        <f t="shared" si="6"/>
        <v>0.42</v>
      </c>
      <c r="I14" s="38">
        <v>98</v>
      </c>
      <c r="J14" s="42"/>
      <c r="K14" s="37"/>
      <c r="L14" s="37"/>
      <c r="M14" s="37"/>
      <c r="N14" s="37">
        <v>10023</v>
      </c>
      <c r="O14" s="37">
        <v>3</v>
      </c>
      <c r="P14" s="37">
        <v>10024</v>
      </c>
      <c r="Q14" s="37">
        <v>8</v>
      </c>
      <c r="R14" s="33" t="str">
        <f t="shared" si="0"/>
        <v>&lt;Mission Id="11012" Name="MissionName11012" Background="Home_Backgrond_ocean brim (12)" Model="11012" NimIcon="atom_icon0033" QuestId="20012" dailyGoalPercent="0.42" AwardCoin="98" BGM="" Sound="" WaterDrop="" WaterDropAudio=""&gt;&lt;TreasureBox BoxId="10023" Height="3" /&gt;&lt;TreasureBox BoxId="10024" Height="8" /&gt;&lt;/Mission&gt;</v>
      </c>
      <c r="S14" s="13" t="s">
        <v>1386</v>
      </c>
    </row>
    <row r="15" spans="1:19">
      <c r="A15" s="35"/>
      <c r="B15" s="36" t="str">
        <f t="shared" si="1"/>
        <v>11013</v>
      </c>
      <c r="C15" s="37" t="str">
        <f t="shared" si="2"/>
        <v>MissionName11013</v>
      </c>
      <c r="D15" s="37" t="str">
        <f t="shared" si="3"/>
        <v>Home_Backgrond_ocean brim (13)</v>
      </c>
      <c r="E15" s="36" t="str">
        <f t="shared" si="4"/>
        <v>11013</v>
      </c>
      <c r="F15" s="37" t="s">
        <v>116</v>
      </c>
      <c r="G15" s="37" t="str">
        <f t="shared" si="5"/>
        <v>20013</v>
      </c>
      <c r="H15" s="38" t="str">
        <f t="shared" si="6"/>
        <v>0.44</v>
      </c>
      <c r="I15" s="38">
        <v>102</v>
      </c>
      <c r="J15" s="42"/>
      <c r="K15" s="37"/>
      <c r="L15" s="37"/>
      <c r="M15" s="37"/>
      <c r="N15" s="37">
        <v>10025</v>
      </c>
      <c r="O15" s="37">
        <v>3</v>
      </c>
      <c r="P15" s="37">
        <v>10026</v>
      </c>
      <c r="Q15" s="37">
        <v>8</v>
      </c>
      <c r="R15" s="33" t="str">
        <f t="shared" si="0"/>
        <v>&lt;Mission Id="11013" Name="MissionName11013" Background="Home_Backgrond_ocean brim (13)" Model="11013" NimIcon="atom_icon0034" QuestId="20013" dailyGoalPercent="0.44" AwardCoin="102" BGM="" Sound="" WaterDrop="" WaterDropAudio=""&gt;&lt;TreasureBox BoxId="10025" Height="3" /&gt;&lt;TreasureBox BoxId="10026" Height="8" /&gt;&lt;/Mission&gt;</v>
      </c>
      <c r="S15" s="13" t="s">
        <v>1387</v>
      </c>
    </row>
    <row r="16" spans="1:19">
      <c r="A16" s="35"/>
      <c r="B16" s="36" t="str">
        <f t="shared" si="1"/>
        <v>11014</v>
      </c>
      <c r="C16" s="37" t="str">
        <f t="shared" si="2"/>
        <v>MissionName11014</v>
      </c>
      <c r="D16" s="37" t="str">
        <f t="shared" si="3"/>
        <v>Home_Backgrond_ocean brim (14)</v>
      </c>
      <c r="E16" s="36" t="str">
        <f t="shared" si="4"/>
        <v>11014</v>
      </c>
      <c r="F16" s="37" t="s">
        <v>124</v>
      </c>
      <c r="G16" s="37" t="str">
        <f t="shared" si="5"/>
        <v>20014</v>
      </c>
      <c r="H16" s="38" t="str">
        <f t="shared" si="6"/>
        <v>0.46</v>
      </c>
      <c r="I16" s="38">
        <v>106</v>
      </c>
      <c r="J16" s="42"/>
      <c r="K16" s="37"/>
      <c r="L16" s="37"/>
      <c r="M16" s="37"/>
      <c r="N16" s="37">
        <v>10027</v>
      </c>
      <c r="O16" s="37">
        <v>3</v>
      </c>
      <c r="P16" s="37">
        <v>10028</v>
      </c>
      <c r="Q16" s="37">
        <v>8</v>
      </c>
      <c r="R16" s="33" t="str">
        <f t="shared" si="0"/>
        <v>&lt;Mission Id="11014" Name="MissionName11014" Background="Home_Backgrond_ocean brim (14)" Model="11014" NimIcon="atom_icon0035" QuestId="20014" dailyGoalPercent="0.46" AwardCoin="106" BGM="" Sound="" WaterDrop="" WaterDropAudio=""&gt;&lt;TreasureBox BoxId="10027" Height="3" /&gt;&lt;TreasureBox BoxId="10028" Height="8" /&gt;&lt;/Mission&gt;</v>
      </c>
      <c r="S16" s="13" t="s">
        <v>1388</v>
      </c>
    </row>
    <row r="17" spans="1:19">
      <c r="A17" s="35"/>
      <c r="B17" s="36" t="str">
        <f t="shared" si="1"/>
        <v>11015</v>
      </c>
      <c r="C17" s="37" t="str">
        <f t="shared" si="2"/>
        <v>MissionName11015</v>
      </c>
      <c r="D17" s="37" t="str">
        <f t="shared" si="3"/>
        <v>Home_Backgrond_ocean brim (15)</v>
      </c>
      <c r="E17" s="36" t="str">
        <f t="shared" si="4"/>
        <v>11015</v>
      </c>
      <c r="F17" s="37" t="s">
        <v>132</v>
      </c>
      <c r="G17" s="37" t="str">
        <f t="shared" si="5"/>
        <v>20015</v>
      </c>
      <c r="H17" s="38" t="str">
        <f t="shared" si="6"/>
        <v>0.48</v>
      </c>
      <c r="I17" s="38">
        <v>110</v>
      </c>
      <c r="J17" s="42"/>
      <c r="K17" s="37"/>
      <c r="L17" s="37"/>
      <c r="M17" s="37"/>
      <c r="N17" s="37">
        <v>10029</v>
      </c>
      <c r="O17" s="37">
        <v>3</v>
      </c>
      <c r="P17" s="37">
        <v>10030</v>
      </c>
      <c r="Q17" s="37">
        <v>8</v>
      </c>
      <c r="R17" s="33" t="str">
        <f t="shared" si="0"/>
        <v>&lt;Mission Id="11015" Name="MissionName11015" Background="Home_Backgrond_ocean brim (15)" Model="11015" NimIcon="atom_icon0036" QuestId="20015" dailyGoalPercent="0.48" AwardCoin="110" BGM="" Sound="" WaterDrop="" WaterDropAudio=""&gt;&lt;TreasureBox BoxId="10029" Height="3" /&gt;&lt;TreasureBox BoxId="10030" Height="8" /&gt;&lt;/Mission&gt;</v>
      </c>
      <c r="S17" s="13" t="s">
        <v>1389</v>
      </c>
    </row>
    <row r="18" spans="1:19">
      <c r="A18" s="35"/>
      <c r="B18" s="36" t="str">
        <f t="shared" si="1"/>
        <v>11016</v>
      </c>
      <c r="C18" s="37" t="str">
        <f t="shared" si="2"/>
        <v>MissionName11016</v>
      </c>
      <c r="D18" s="37" t="str">
        <f t="shared" si="3"/>
        <v>Home_Backgrond_ocean brim (16)</v>
      </c>
      <c r="E18" s="36" t="str">
        <f t="shared" si="4"/>
        <v>11016</v>
      </c>
      <c r="F18" s="37" t="s">
        <v>140</v>
      </c>
      <c r="G18" s="37" t="str">
        <f t="shared" si="5"/>
        <v>20016</v>
      </c>
      <c r="H18" s="38" t="str">
        <f t="shared" si="6"/>
        <v>0.5</v>
      </c>
      <c r="I18" s="38">
        <v>114</v>
      </c>
      <c r="J18" s="42"/>
      <c r="K18" s="37"/>
      <c r="L18" s="37"/>
      <c r="M18" s="37"/>
      <c r="N18" s="37">
        <v>10031</v>
      </c>
      <c r="O18" s="37">
        <v>3</v>
      </c>
      <c r="P18" s="37">
        <v>10032</v>
      </c>
      <c r="Q18" s="37">
        <v>8</v>
      </c>
      <c r="R18" s="33" t="str">
        <f t="shared" si="0"/>
        <v>&lt;Mission Id="11016" Name="MissionName11016" Background="Home_Backgrond_ocean brim (16)" Model="11016" NimIcon="atom_icon0037" QuestId="20016" dailyGoalPercent="0.5" AwardCoin="114" BGM="" Sound="" WaterDrop="" WaterDropAudio=""&gt;&lt;TreasureBox BoxId="10031" Height="3" /&gt;&lt;TreasureBox BoxId="10032" Height="8" /&gt;&lt;/Mission&gt;</v>
      </c>
      <c r="S18" s="13" t="s">
        <v>1390</v>
      </c>
    </row>
    <row r="19" spans="1:19">
      <c r="A19" s="35"/>
      <c r="B19" s="36" t="str">
        <f t="shared" si="1"/>
        <v>11017</v>
      </c>
      <c r="C19" s="37" t="str">
        <f t="shared" si="2"/>
        <v>MissionName11017</v>
      </c>
      <c r="D19" s="37" t="str">
        <f t="shared" si="3"/>
        <v>Home_Backgrond_ocean brim (17)</v>
      </c>
      <c r="E19" s="36" t="str">
        <f t="shared" si="4"/>
        <v>11017</v>
      </c>
      <c r="F19" s="37" t="s">
        <v>148</v>
      </c>
      <c r="G19" s="37" t="str">
        <f t="shared" si="5"/>
        <v>20017</v>
      </c>
      <c r="H19" s="38" t="str">
        <f t="shared" si="6"/>
        <v>0.5</v>
      </c>
      <c r="I19" s="38">
        <v>118</v>
      </c>
      <c r="J19" s="42"/>
      <c r="K19" s="37"/>
      <c r="L19" s="37"/>
      <c r="M19" s="37"/>
      <c r="N19" s="37">
        <v>10033</v>
      </c>
      <c r="O19" s="37">
        <v>3</v>
      </c>
      <c r="P19" s="37">
        <v>10034</v>
      </c>
      <c r="Q19" s="37">
        <v>8</v>
      </c>
      <c r="R19" s="33" t="str">
        <f t="shared" si="0"/>
        <v>&lt;Mission Id="11017" Name="MissionName11017" Background="Home_Backgrond_ocean brim (17)" Model="11017" NimIcon="atom_icon0038" QuestId="20017" dailyGoalPercent="0.5" AwardCoin="118" BGM="" Sound="" WaterDrop="" WaterDropAudio=""&gt;&lt;TreasureBox BoxId="10033" Height="3" /&gt;&lt;TreasureBox BoxId="10034" Height="8" /&gt;&lt;/Mission&gt;</v>
      </c>
      <c r="S19" s="13" t="s">
        <v>1391</v>
      </c>
    </row>
    <row r="20" spans="1:19">
      <c r="A20" s="35"/>
      <c r="B20" s="36" t="str">
        <f t="shared" si="1"/>
        <v>11018</v>
      </c>
      <c r="C20" s="37" t="str">
        <f t="shared" si="2"/>
        <v>MissionName11018</v>
      </c>
      <c r="D20" s="37" t="str">
        <f t="shared" si="3"/>
        <v>Home_Backgrond_ocean brim (18)</v>
      </c>
      <c r="E20" s="36" t="str">
        <f t="shared" si="4"/>
        <v>11018</v>
      </c>
      <c r="F20" s="37" t="s">
        <v>156</v>
      </c>
      <c r="G20" s="37" t="str">
        <f t="shared" si="5"/>
        <v>20018</v>
      </c>
      <c r="H20" s="38" t="str">
        <f t="shared" si="6"/>
        <v>0.5</v>
      </c>
      <c r="I20" s="38">
        <v>122</v>
      </c>
      <c r="J20" s="42"/>
      <c r="K20" s="37"/>
      <c r="L20" s="37"/>
      <c r="M20" s="37"/>
      <c r="N20" s="37">
        <v>10035</v>
      </c>
      <c r="O20" s="37">
        <v>3</v>
      </c>
      <c r="P20" s="37">
        <v>10036</v>
      </c>
      <c r="Q20" s="37">
        <v>8</v>
      </c>
      <c r="R20" s="33" t="str">
        <f t="shared" si="0"/>
        <v>&lt;Mission Id="11018" Name="MissionName11018" Background="Home_Backgrond_ocean brim (18)" Model="11018" NimIcon="atom_icon0039" QuestId="20018" dailyGoalPercent="0.5" AwardCoin="122" BGM="" Sound="" WaterDrop="" WaterDropAudio=""&gt;&lt;TreasureBox BoxId="10035" Height="3" /&gt;&lt;TreasureBox BoxId="10036" Height="8" /&gt;&lt;/Mission&gt;</v>
      </c>
      <c r="S20" s="13" t="s">
        <v>1392</v>
      </c>
    </row>
    <row r="21" spans="1:19">
      <c r="A21" s="35"/>
      <c r="B21" s="36" t="str">
        <f t="shared" si="1"/>
        <v>11019</v>
      </c>
      <c r="C21" s="37" t="str">
        <f t="shared" si="2"/>
        <v>MissionName11019</v>
      </c>
      <c r="D21" s="37" t="str">
        <f t="shared" si="3"/>
        <v>Home_Backgrond_ocean brim (19)</v>
      </c>
      <c r="E21" s="36" t="str">
        <f t="shared" si="4"/>
        <v>11019</v>
      </c>
      <c r="F21" s="37" t="s">
        <v>164</v>
      </c>
      <c r="G21" s="37" t="str">
        <f t="shared" si="5"/>
        <v>20019</v>
      </c>
      <c r="H21" s="38" t="str">
        <f t="shared" si="6"/>
        <v>0.5</v>
      </c>
      <c r="I21" s="38">
        <v>126</v>
      </c>
      <c r="J21" s="42"/>
      <c r="K21" s="37"/>
      <c r="L21" s="37"/>
      <c r="M21" s="37"/>
      <c r="N21" s="37">
        <v>10037</v>
      </c>
      <c r="O21" s="37">
        <v>3</v>
      </c>
      <c r="P21" s="37">
        <v>10038</v>
      </c>
      <c r="Q21" s="37">
        <v>8</v>
      </c>
      <c r="R21" s="33" t="str">
        <f t="shared" si="0"/>
        <v>&lt;Mission Id="11019" Name="MissionName11019" Background="Home_Backgrond_ocean brim (19)" Model="11019" NimIcon="atom_icon0040" QuestId="20019" dailyGoalPercent="0.5" AwardCoin="126" BGM="" Sound="" WaterDrop="" WaterDropAudio=""&gt;&lt;TreasureBox BoxId="10037" Height="3" /&gt;&lt;TreasureBox BoxId="10038" Height="8" /&gt;&lt;/Mission&gt;</v>
      </c>
      <c r="S21" s="13" t="s">
        <v>1393</v>
      </c>
    </row>
    <row r="22" spans="1:19">
      <c r="A22" s="35"/>
      <c r="B22" s="36" t="str">
        <f t="shared" si="1"/>
        <v>11020</v>
      </c>
      <c r="C22" s="37" t="str">
        <f t="shared" si="2"/>
        <v>MissionName11020</v>
      </c>
      <c r="D22" s="37" t="str">
        <f t="shared" si="3"/>
        <v>Home_Backgrond_ocean brim (20)</v>
      </c>
      <c r="E22" s="36" t="str">
        <f t="shared" si="4"/>
        <v>11020</v>
      </c>
      <c r="F22" s="37" t="s">
        <v>172</v>
      </c>
      <c r="G22" s="37" t="str">
        <f t="shared" si="5"/>
        <v>20020</v>
      </c>
      <c r="H22" s="38" t="str">
        <f t="shared" si="6"/>
        <v>0.5</v>
      </c>
      <c r="I22" s="38">
        <v>130</v>
      </c>
      <c r="J22" s="42"/>
      <c r="K22" s="37"/>
      <c r="L22" s="37"/>
      <c r="M22" s="37"/>
      <c r="N22" s="37">
        <v>10039</v>
      </c>
      <c r="O22" s="37">
        <v>3</v>
      </c>
      <c r="P22" s="37">
        <v>10040</v>
      </c>
      <c r="Q22" s="37">
        <v>8</v>
      </c>
      <c r="R22" s="33" t="str">
        <f t="shared" si="0"/>
        <v>&lt;Mission Id="11020" Name="MissionName11020" Background="Home_Backgrond_ocean brim (20)" Model="11020" NimIcon="atom_icon0041" QuestId="20020" dailyGoalPercent="0.5" AwardCoin="130" BGM="" Sound="" WaterDrop="" WaterDropAudio=""&gt;&lt;TreasureBox BoxId="10039" Height="3" /&gt;&lt;TreasureBox BoxId="10040" Height="8" /&gt;&lt;/Mission&gt;</v>
      </c>
      <c r="S22" s="13" t="s">
        <v>1394</v>
      </c>
    </row>
    <row r="23" spans="1:19">
      <c r="A23" s="35"/>
      <c r="B23" s="36" t="str">
        <f t="shared" si="1"/>
        <v>11021</v>
      </c>
      <c r="C23" s="37" t="str">
        <f t="shared" si="2"/>
        <v>MissionName11021</v>
      </c>
      <c r="D23" s="37" t="str">
        <f t="shared" si="3"/>
        <v>Home_Backgrond_ocean brim (21)</v>
      </c>
      <c r="E23" s="36" t="str">
        <f t="shared" si="4"/>
        <v>11021</v>
      </c>
      <c r="F23" s="37" t="s">
        <v>180</v>
      </c>
      <c r="G23" s="37" t="str">
        <f t="shared" si="5"/>
        <v>20021</v>
      </c>
      <c r="H23" s="38">
        <v>0.52</v>
      </c>
      <c r="I23" s="38">
        <v>134</v>
      </c>
      <c r="J23" s="42"/>
      <c r="K23" s="37"/>
      <c r="L23" s="37"/>
      <c r="M23" s="37"/>
      <c r="N23" s="37">
        <v>10041</v>
      </c>
      <c r="O23" s="37">
        <v>3</v>
      </c>
      <c r="P23" s="37">
        <v>10042</v>
      </c>
      <c r="Q23" s="37">
        <v>8</v>
      </c>
      <c r="R23" s="33" t="str">
        <f t="shared" si="0"/>
        <v>&lt;Mission Id="11021" Name="MissionName11021" Background="Home_Backgrond_ocean brim (21)" Model="11021" NimIcon="atom_icon0042" QuestId="20021" dailyGoalPercent="0.52" AwardCoin="134" BGM="" Sound="" WaterDrop="" WaterDropAudio=""&gt;&lt;TreasureBox BoxId="10041" Height="3" /&gt;&lt;TreasureBox BoxId="10042" Height="8" /&gt;&lt;/Mission&gt;</v>
      </c>
      <c r="S23" s="13" t="s">
        <v>1395</v>
      </c>
    </row>
    <row r="24" spans="1:19">
      <c r="A24" s="39"/>
      <c r="B24" s="36" t="str">
        <f t="shared" si="1"/>
        <v>12001</v>
      </c>
      <c r="C24" s="37" t="str">
        <f t="shared" si="2"/>
        <v>MissionName12001</v>
      </c>
      <c r="D24" s="37" t="str">
        <f t="shared" si="3"/>
        <v>Home_Backgrond_wonder woods (1)</v>
      </c>
      <c r="E24" s="36" t="str">
        <f t="shared" si="4"/>
        <v>12001</v>
      </c>
      <c r="F24" s="37" t="s">
        <v>188</v>
      </c>
      <c r="G24" s="37" t="str">
        <f t="shared" si="5"/>
        <v>20022</v>
      </c>
      <c r="H24" s="38">
        <v>0.52</v>
      </c>
      <c r="I24" s="38">
        <v>138</v>
      </c>
      <c r="J24" s="42"/>
      <c r="K24" s="37"/>
      <c r="L24" s="37"/>
      <c r="M24" s="37"/>
      <c r="N24" s="37">
        <v>10043</v>
      </c>
      <c r="O24" s="37">
        <v>3</v>
      </c>
      <c r="P24" s="37">
        <v>10044</v>
      </c>
      <c r="Q24" s="37">
        <v>8</v>
      </c>
      <c r="R24" s="33" t="str">
        <f t="shared" si="0"/>
        <v>&lt;Mission Id="12001" Name="MissionName12001" Background="Home_Backgrond_wonder woods (1)" Model="12001" NimIcon="atom_icon0064" QuestId="20022" dailyGoalPercent="0.52" AwardCoin="138" BGM="" Sound="" WaterDrop="" WaterDropAudio=""&gt;&lt;TreasureBox BoxId="10043" Height="3" /&gt;&lt;TreasureBox BoxId="10044" Height="8" /&gt;&lt;/Mission&gt;</v>
      </c>
      <c r="S24" s="13" t="s">
        <v>1396</v>
      </c>
    </row>
    <row r="25" spans="1:19">
      <c r="A25" s="39"/>
      <c r="B25" s="36" t="str">
        <f t="shared" si="1"/>
        <v>12002</v>
      </c>
      <c r="C25" s="37" t="str">
        <f t="shared" si="2"/>
        <v>MissionName12002</v>
      </c>
      <c r="D25" s="37" t="str">
        <f t="shared" si="3"/>
        <v>Home_Backgrond_wonder woods (2)</v>
      </c>
      <c r="E25" s="36" t="str">
        <f t="shared" si="4"/>
        <v>12002</v>
      </c>
      <c r="F25" s="37" t="s">
        <v>196</v>
      </c>
      <c r="G25" s="37" t="str">
        <f t="shared" si="5"/>
        <v>20023</v>
      </c>
      <c r="H25" s="38">
        <v>0.55000000000000004</v>
      </c>
      <c r="I25" s="38">
        <v>142</v>
      </c>
      <c r="J25" s="42"/>
      <c r="K25" s="37"/>
      <c r="L25" s="37"/>
      <c r="M25" s="37"/>
      <c r="N25" s="37">
        <v>10045</v>
      </c>
      <c r="O25" s="37">
        <v>3</v>
      </c>
      <c r="P25" s="37">
        <v>10046</v>
      </c>
      <c r="Q25" s="37">
        <v>8</v>
      </c>
      <c r="R25" s="33" t="str">
        <f t="shared" si="0"/>
        <v>&lt;Mission Id="12002" Name="MissionName12002" Background="Home_Backgrond_wonder woods (2)" Model="12002" NimIcon="atom_icon0065" QuestId="20023" dailyGoalPercent="0.55" AwardCoin="142" BGM="" Sound="" WaterDrop="" WaterDropAudio=""&gt;&lt;TreasureBox BoxId="10045" Height="3" /&gt;&lt;TreasureBox BoxId="10046" Height="8" /&gt;&lt;/Mission&gt;</v>
      </c>
      <c r="S25" s="13" t="s">
        <v>1397</v>
      </c>
    </row>
    <row r="26" spans="1:19">
      <c r="A26" s="39"/>
      <c r="B26" s="36" t="str">
        <f t="shared" si="1"/>
        <v>12003</v>
      </c>
      <c r="C26" s="37" t="str">
        <f t="shared" si="2"/>
        <v>MissionName12003</v>
      </c>
      <c r="D26" s="37" t="str">
        <f t="shared" si="3"/>
        <v>Home_Backgrond_wonder woods (3)</v>
      </c>
      <c r="E26" s="36" t="str">
        <f t="shared" si="4"/>
        <v>12003</v>
      </c>
      <c r="F26" s="37" t="s">
        <v>204</v>
      </c>
      <c r="G26" s="37" t="str">
        <f t="shared" si="5"/>
        <v>20024</v>
      </c>
      <c r="H26" s="38">
        <v>0.55000000000000004</v>
      </c>
      <c r="I26" s="38">
        <v>146</v>
      </c>
      <c r="J26" s="42"/>
      <c r="K26" s="37"/>
      <c r="L26" s="37"/>
      <c r="M26" s="37"/>
      <c r="N26" s="37">
        <v>10047</v>
      </c>
      <c r="O26" s="37">
        <v>3</v>
      </c>
      <c r="P26" s="37">
        <v>10048</v>
      </c>
      <c r="Q26" s="37">
        <v>8</v>
      </c>
      <c r="R26" s="33" t="str">
        <f t="shared" si="0"/>
        <v>&lt;Mission Id="12003" Name="MissionName12003" Background="Home_Backgrond_wonder woods (3)" Model="12003" NimIcon="atom_icon0066" QuestId="20024" dailyGoalPercent="0.55" AwardCoin="146" BGM="" Sound="" WaterDrop="" WaterDropAudio=""&gt;&lt;TreasureBox BoxId="10047" Height="3" /&gt;&lt;TreasureBox BoxId="10048" Height="8" /&gt;&lt;/Mission&gt;</v>
      </c>
      <c r="S26" s="13" t="s">
        <v>1398</v>
      </c>
    </row>
    <row r="27" spans="1:19">
      <c r="A27" s="39"/>
      <c r="B27" s="36" t="str">
        <f t="shared" si="1"/>
        <v>12004</v>
      </c>
      <c r="C27" s="37" t="str">
        <f t="shared" si="2"/>
        <v>MissionName12004</v>
      </c>
      <c r="D27" s="37" t="str">
        <f t="shared" si="3"/>
        <v>Home_Backgrond_wonder woods (4)</v>
      </c>
      <c r="E27" s="36" t="str">
        <f t="shared" si="4"/>
        <v>12004</v>
      </c>
      <c r="F27" s="37" t="s">
        <v>212</v>
      </c>
      <c r="G27" s="37" t="str">
        <f t="shared" si="5"/>
        <v>20025</v>
      </c>
      <c r="H27" s="38">
        <v>0.57999999999999996</v>
      </c>
      <c r="I27" s="38">
        <v>150</v>
      </c>
      <c r="J27" s="42"/>
      <c r="K27" s="37"/>
      <c r="L27" s="37"/>
      <c r="M27" s="37"/>
      <c r="N27" s="37">
        <v>10049</v>
      </c>
      <c r="O27" s="37">
        <v>3</v>
      </c>
      <c r="P27" s="37">
        <v>10050</v>
      </c>
      <c r="Q27" s="37">
        <v>8</v>
      </c>
      <c r="R27" s="33" t="str">
        <f t="shared" si="0"/>
        <v>&lt;Mission Id="12004" Name="MissionName12004" Background="Home_Backgrond_wonder woods (4)" Model="12004" NimIcon="atom_icon0067" QuestId="20025" dailyGoalPercent="0.58" AwardCoin="150" BGM="" Sound="" WaterDrop="" WaterDropAudio=""&gt;&lt;TreasureBox BoxId="10049" Height="3" /&gt;&lt;TreasureBox BoxId="10050" Height="8" /&gt;&lt;/Mission&gt;</v>
      </c>
      <c r="S27" s="13" t="s">
        <v>1399</v>
      </c>
    </row>
    <row r="28" spans="1:19">
      <c r="A28" s="39"/>
      <c r="B28" s="36" t="str">
        <f t="shared" si="1"/>
        <v>12005</v>
      </c>
      <c r="C28" s="37" t="str">
        <f t="shared" si="2"/>
        <v>MissionName12005</v>
      </c>
      <c r="D28" s="37" t="str">
        <f t="shared" si="3"/>
        <v>Home_Backgrond_wonder woods (5)</v>
      </c>
      <c r="E28" s="36" t="str">
        <f t="shared" si="4"/>
        <v>12005</v>
      </c>
      <c r="F28" s="37" t="s">
        <v>220</v>
      </c>
      <c r="G28" s="37" t="str">
        <f t="shared" si="5"/>
        <v>20026</v>
      </c>
      <c r="H28" s="38">
        <v>0.57999999999999996</v>
      </c>
      <c r="I28" s="38">
        <v>154</v>
      </c>
      <c r="J28" s="42"/>
      <c r="K28" s="37"/>
      <c r="L28" s="37"/>
      <c r="M28" s="37"/>
      <c r="N28" s="37">
        <v>10051</v>
      </c>
      <c r="O28" s="37">
        <v>3</v>
      </c>
      <c r="P28" s="37">
        <v>10052</v>
      </c>
      <c r="Q28" s="37">
        <v>8</v>
      </c>
      <c r="R28" s="33" t="str">
        <f t="shared" si="0"/>
        <v>&lt;Mission Id="12005" Name="MissionName12005" Background="Home_Backgrond_wonder woods (5)" Model="12005" NimIcon="atom_icon0068" QuestId="20026" dailyGoalPercent="0.58" AwardCoin="154" BGM="" Sound="" WaterDrop="" WaterDropAudio=""&gt;&lt;TreasureBox BoxId="10051" Height="3" /&gt;&lt;TreasureBox BoxId="10052" Height="8" /&gt;&lt;/Mission&gt;</v>
      </c>
      <c r="S28" s="13" t="s">
        <v>1400</v>
      </c>
    </row>
    <row r="29" spans="1:19">
      <c r="A29" s="39"/>
      <c r="B29" s="36" t="str">
        <f t="shared" si="1"/>
        <v>12006</v>
      </c>
      <c r="C29" s="37" t="str">
        <f t="shared" si="2"/>
        <v>MissionName12006</v>
      </c>
      <c r="D29" s="37" t="str">
        <f t="shared" si="3"/>
        <v>Home_Backgrond_wonder woods (6)</v>
      </c>
      <c r="E29" s="36" t="str">
        <f t="shared" si="4"/>
        <v>12006</v>
      </c>
      <c r="F29" s="37" t="s">
        <v>228</v>
      </c>
      <c r="G29" s="37" t="str">
        <f t="shared" si="5"/>
        <v>20027</v>
      </c>
      <c r="H29" s="38">
        <v>0.62</v>
      </c>
      <c r="I29" s="38">
        <v>158</v>
      </c>
      <c r="J29" s="42"/>
      <c r="K29" s="37"/>
      <c r="L29" s="37"/>
      <c r="M29" s="37"/>
      <c r="N29" s="37">
        <v>10053</v>
      </c>
      <c r="O29" s="37">
        <v>3</v>
      </c>
      <c r="P29" s="37">
        <v>10054</v>
      </c>
      <c r="Q29" s="37">
        <v>8</v>
      </c>
      <c r="R29" s="33" t="str">
        <f t="shared" si="0"/>
        <v>&lt;Mission Id="12006" Name="MissionName12006" Background="Home_Backgrond_wonder woods (6)" Model="12006" NimIcon="atom_icon0069" QuestId="20027" dailyGoalPercent="0.62" AwardCoin="158" BGM="" Sound="" WaterDrop="" WaterDropAudio=""&gt;&lt;TreasureBox BoxId="10053" Height="3" /&gt;&lt;TreasureBox BoxId="10054" Height="8" /&gt;&lt;/Mission&gt;</v>
      </c>
      <c r="S29" s="13" t="s">
        <v>1401</v>
      </c>
    </row>
    <row r="30" spans="1:19">
      <c r="A30" s="39"/>
      <c r="B30" s="36" t="str">
        <f t="shared" si="1"/>
        <v>12007</v>
      </c>
      <c r="C30" s="37" t="str">
        <f t="shared" si="2"/>
        <v>MissionName12007</v>
      </c>
      <c r="D30" s="37" t="str">
        <f t="shared" si="3"/>
        <v>Home_Backgrond_wonder woods (7)</v>
      </c>
      <c r="E30" s="36" t="str">
        <f t="shared" si="4"/>
        <v>12007</v>
      </c>
      <c r="F30" s="37" t="s">
        <v>236</v>
      </c>
      <c r="G30" s="37" t="str">
        <f t="shared" si="5"/>
        <v>20028</v>
      </c>
      <c r="H30" s="38">
        <v>0.62</v>
      </c>
      <c r="I30" s="38">
        <v>162</v>
      </c>
      <c r="J30" s="42"/>
      <c r="K30" s="37"/>
      <c r="L30" s="37"/>
      <c r="M30" s="37"/>
      <c r="N30" s="37">
        <v>10055</v>
      </c>
      <c r="O30" s="37">
        <v>3</v>
      </c>
      <c r="P30" s="37">
        <v>10056</v>
      </c>
      <c r="Q30" s="37">
        <v>8</v>
      </c>
      <c r="R30" s="33" t="str">
        <f t="shared" si="0"/>
        <v>&lt;Mission Id="12007" Name="MissionName12007" Background="Home_Backgrond_wonder woods (7)" Model="12007" NimIcon="atom_icon0070" QuestId="20028" dailyGoalPercent="0.62" AwardCoin="162" BGM="" Sound="" WaterDrop="" WaterDropAudio=""&gt;&lt;TreasureBox BoxId="10055" Height="3" /&gt;&lt;TreasureBox BoxId="10056" Height="8" /&gt;&lt;/Mission&gt;</v>
      </c>
      <c r="S30" s="13" t="s">
        <v>1402</v>
      </c>
    </row>
    <row r="31" spans="1:19">
      <c r="A31" s="39"/>
      <c r="B31" s="36" t="str">
        <f t="shared" si="1"/>
        <v>12008</v>
      </c>
      <c r="C31" s="37" t="str">
        <f t="shared" si="2"/>
        <v>MissionName12008</v>
      </c>
      <c r="D31" s="37" t="str">
        <f t="shared" si="3"/>
        <v>Home_Backgrond_wonder woods (8)</v>
      </c>
      <c r="E31" s="36" t="str">
        <f t="shared" si="4"/>
        <v>12008</v>
      </c>
      <c r="F31" s="37" t="s">
        <v>244</v>
      </c>
      <c r="G31" s="37" t="str">
        <f t="shared" si="5"/>
        <v>20029</v>
      </c>
      <c r="H31" s="38" t="str">
        <f t="shared" si="6"/>
        <v>0.65</v>
      </c>
      <c r="I31" s="38">
        <v>166</v>
      </c>
      <c r="J31" s="42"/>
      <c r="K31" s="37"/>
      <c r="L31" s="37"/>
      <c r="M31" s="37"/>
      <c r="N31" s="37">
        <v>10057</v>
      </c>
      <c r="O31" s="37">
        <v>3</v>
      </c>
      <c r="P31" s="37">
        <v>10058</v>
      </c>
      <c r="Q31" s="37">
        <v>8</v>
      </c>
      <c r="R31" s="33" t="str">
        <f t="shared" si="0"/>
        <v>&lt;Mission Id="12008" Name="MissionName12008" Background="Home_Backgrond_wonder woods (8)" Model="12008" NimIcon="atom_icon0071" QuestId="20029" dailyGoalPercent="0.65" AwardCoin="166" BGM="" Sound="" WaterDrop="" WaterDropAudio=""&gt;&lt;TreasureBox BoxId="10057" Height="3" /&gt;&lt;TreasureBox BoxId="10058" Height="8" /&gt;&lt;/Mission&gt;</v>
      </c>
      <c r="S31" s="13" t="s">
        <v>1403</v>
      </c>
    </row>
    <row r="32" spans="1:19">
      <c r="A32" s="39"/>
      <c r="B32" s="36" t="str">
        <f t="shared" si="1"/>
        <v>12009</v>
      </c>
      <c r="C32" s="37" t="str">
        <f t="shared" si="2"/>
        <v>MissionName12009</v>
      </c>
      <c r="D32" s="37" t="str">
        <f t="shared" si="3"/>
        <v>Home_Backgrond_wonder woods (9)</v>
      </c>
      <c r="E32" s="36" t="str">
        <f t="shared" si="4"/>
        <v>12009</v>
      </c>
      <c r="F32" s="37" t="s">
        <v>252</v>
      </c>
      <c r="G32" s="37" t="str">
        <f t="shared" si="5"/>
        <v>20030</v>
      </c>
      <c r="H32" s="38">
        <v>0.65</v>
      </c>
      <c r="I32" s="38">
        <v>170</v>
      </c>
      <c r="J32" s="42"/>
      <c r="K32" s="37"/>
      <c r="L32" s="37"/>
      <c r="M32" s="37"/>
      <c r="N32" s="37">
        <v>10059</v>
      </c>
      <c r="O32" s="37">
        <v>3</v>
      </c>
      <c r="P32" s="37">
        <v>10060</v>
      </c>
      <c r="Q32" s="37">
        <v>8</v>
      </c>
      <c r="R32" s="33" t="str">
        <f t="shared" si="0"/>
        <v>&lt;Mission Id="12009" Name="MissionName12009" Background="Home_Backgrond_wonder woods (9)" Model="12009" NimIcon="atom_icon0072" QuestId="20030" dailyGoalPercent="0.65" AwardCoin="170" BGM="" Sound="" WaterDrop="" WaterDropAudio=""&gt;&lt;TreasureBox BoxId="10059" Height="3" /&gt;&lt;TreasureBox BoxId="10060" Height="8" /&gt;&lt;/Mission&gt;</v>
      </c>
      <c r="S32" s="13" t="s">
        <v>1404</v>
      </c>
    </row>
    <row r="33" spans="1:19">
      <c r="A33" s="39"/>
      <c r="B33" s="36" t="str">
        <f t="shared" si="1"/>
        <v>12010</v>
      </c>
      <c r="C33" s="37" t="str">
        <f t="shared" si="2"/>
        <v>MissionName12010</v>
      </c>
      <c r="D33" s="37" t="str">
        <f t="shared" si="3"/>
        <v>Home_Backgrond_wonder woods (10)</v>
      </c>
      <c r="E33" s="36" t="str">
        <f t="shared" si="4"/>
        <v>12010</v>
      </c>
      <c r="F33" s="37" t="s">
        <v>260</v>
      </c>
      <c r="G33" s="37" t="str">
        <f t="shared" si="5"/>
        <v>20031</v>
      </c>
      <c r="H33" s="38">
        <v>0.7</v>
      </c>
      <c r="I33" s="38">
        <v>174</v>
      </c>
      <c r="J33" s="42"/>
      <c r="K33" s="37"/>
      <c r="L33" s="37"/>
      <c r="M33" s="37"/>
      <c r="N33" s="37">
        <v>10061</v>
      </c>
      <c r="O33" s="37">
        <v>3</v>
      </c>
      <c r="P33" s="37">
        <v>10062</v>
      </c>
      <c r="Q33" s="37">
        <v>8</v>
      </c>
      <c r="R33" s="33" t="str">
        <f t="shared" si="0"/>
        <v>&lt;Mission Id="12010" Name="MissionName12010" Background="Home_Backgrond_wonder woods (10)" Model="12010" NimIcon="atom_icon0073" QuestId="20031" dailyGoalPercent="0.7" AwardCoin="174" BGM="" Sound="" WaterDrop="" WaterDropAudio=""&gt;&lt;TreasureBox BoxId="10061" Height="3" /&gt;&lt;TreasureBox BoxId="10062" Height="8" /&gt;&lt;/Mission&gt;</v>
      </c>
      <c r="S33" s="13" t="s">
        <v>1405</v>
      </c>
    </row>
    <row r="34" spans="1:19">
      <c r="A34" s="39"/>
      <c r="B34" s="36" t="str">
        <f t="shared" si="1"/>
        <v>12011</v>
      </c>
      <c r="C34" s="37" t="str">
        <f t="shared" si="2"/>
        <v>MissionName12011</v>
      </c>
      <c r="D34" s="37" t="str">
        <f t="shared" si="3"/>
        <v>Home_Backgrond_wonder woods (11)</v>
      </c>
      <c r="E34" s="36" t="str">
        <f t="shared" si="4"/>
        <v>12011</v>
      </c>
      <c r="F34" s="37" t="s">
        <v>268</v>
      </c>
      <c r="G34" s="37" t="str">
        <f t="shared" si="5"/>
        <v>20032</v>
      </c>
      <c r="H34" s="38">
        <v>0.7</v>
      </c>
      <c r="I34" s="38">
        <v>178</v>
      </c>
      <c r="J34" s="42"/>
      <c r="K34" s="37"/>
      <c r="L34" s="37"/>
      <c r="M34" s="37"/>
      <c r="N34" s="37">
        <v>10063</v>
      </c>
      <c r="O34" s="37">
        <v>3</v>
      </c>
      <c r="P34" s="37">
        <v>10064</v>
      </c>
      <c r="Q34" s="37">
        <v>8</v>
      </c>
      <c r="R34" s="33" t="str">
        <f t="shared" si="0"/>
        <v>&lt;Mission Id="12011" Name="MissionName12011" Background="Home_Backgrond_wonder woods (11)" Model="12011" NimIcon="atom_icon0074" QuestId="20032" dailyGoalPercent="0.7" AwardCoin="178" BGM="" Sound="" WaterDrop="" WaterDropAudio=""&gt;&lt;TreasureBox BoxId="10063" Height="3" /&gt;&lt;TreasureBox BoxId="10064" Height="8" /&gt;&lt;/Mission&gt;</v>
      </c>
      <c r="S34" s="13" t="s">
        <v>1406</v>
      </c>
    </row>
    <row r="35" spans="1:19">
      <c r="A35" s="39"/>
      <c r="B35" s="36" t="str">
        <f t="shared" si="1"/>
        <v>12012</v>
      </c>
      <c r="C35" s="37" t="str">
        <f t="shared" si="2"/>
        <v>MissionName12012</v>
      </c>
      <c r="D35" s="37" t="str">
        <f t="shared" si="3"/>
        <v>Home_Backgrond_wonder woods (12)</v>
      </c>
      <c r="E35" s="36" t="str">
        <f t="shared" si="4"/>
        <v>12012</v>
      </c>
      <c r="F35" s="37" t="s">
        <v>276</v>
      </c>
      <c r="G35" s="37" t="str">
        <f t="shared" si="5"/>
        <v>20033</v>
      </c>
      <c r="H35" s="38">
        <v>0.7</v>
      </c>
      <c r="I35" s="38">
        <v>182</v>
      </c>
      <c r="J35" s="42"/>
      <c r="K35" s="37"/>
      <c r="L35" s="37"/>
      <c r="M35" s="37"/>
      <c r="N35" s="37">
        <v>10065</v>
      </c>
      <c r="O35" s="37">
        <v>3</v>
      </c>
      <c r="P35" s="37">
        <v>10066</v>
      </c>
      <c r="Q35" s="37">
        <v>8</v>
      </c>
      <c r="R35" s="33" t="str">
        <f t="shared" si="0"/>
        <v>&lt;Mission Id="12012" Name="MissionName12012" Background="Home_Backgrond_wonder woods (12)" Model="12012" NimIcon="atom_icon0075" QuestId="20033" dailyGoalPercent="0.7" AwardCoin="182" BGM="" Sound="" WaterDrop="" WaterDropAudio=""&gt;&lt;TreasureBox BoxId="10065" Height="3" /&gt;&lt;TreasureBox BoxId="10066" Height="8" /&gt;&lt;/Mission&gt;</v>
      </c>
      <c r="S35" s="13" t="s">
        <v>1407</v>
      </c>
    </row>
    <row r="36" spans="1:19">
      <c r="A36" s="39"/>
      <c r="B36" s="36" t="str">
        <f t="shared" si="1"/>
        <v>12013</v>
      </c>
      <c r="C36" s="37" t="str">
        <f t="shared" si="2"/>
        <v>MissionName12013</v>
      </c>
      <c r="D36" s="37" t="str">
        <f t="shared" si="3"/>
        <v>Home_Backgrond_wonder woods (13)</v>
      </c>
      <c r="E36" s="36" t="str">
        <f t="shared" si="4"/>
        <v>12013</v>
      </c>
      <c r="F36" s="37" t="s">
        <v>284</v>
      </c>
      <c r="G36" s="37" t="str">
        <f t="shared" si="5"/>
        <v>20034</v>
      </c>
      <c r="H36" s="38">
        <v>0.75</v>
      </c>
      <c r="I36" s="38">
        <v>186</v>
      </c>
      <c r="J36" s="42"/>
      <c r="K36" s="37"/>
      <c r="L36" s="37"/>
      <c r="M36" s="37"/>
      <c r="N36" s="37">
        <v>10067</v>
      </c>
      <c r="O36" s="37">
        <v>3</v>
      </c>
      <c r="P36" s="37">
        <v>10068</v>
      </c>
      <c r="Q36" s="37">
        <v>8</v>
      </c>
      <c r="R36" s="33" t="str">
        <f t="shared" si="0"/>
        <v>&lt;Mission Id="12013" Name="MissionName12013" Background="Home_Backgrond_wonder woods (13)" Model="12013" NimIcon="atom_icon0076" QuestId="20034" dailyGoalPercent="0.75" AwardCoin="186" BGM="" Sound="" WaterDrop="" WaterDropAudio=""&gt;&lt;TreasureBox BoxId="10067" Height="3" /&gt;&lt;TreasureBox BoxId="10068" Height="8" /&gt;&lt;/Mission&gt;</v>
      </c>
      <c r="S36" s="13" t="s">
        <v>1408</v>
      </c>
    </row>
    <row r="37" spans="1:19">
      <c r="A37" s="39"/>
      <c r="B37" s="36" t="str">
        <f t="shared" si="1"/>
        <v>12014</v>
      </c>
      <c r="C37" s="37" t="str">
        <f t="shared" si="2"/>
        <v>MissionName12014</v>
      </c>
      <c r="D37" s="37" t="str">
        <f t="shared" si="3"/>
        <v>Home_Backgrond_wonder woods (14)</v>
      </c>
      <c r="E37" s="36" t="str">
        <f t="shared" si="4"/>
        <v>12014</v>
      </c>
      <c r="F37" s="37" t="s">
        <v>292</v>
      </c>
      <c r="G37" s="37" t="str">
        <f t="shared" si="5"/>
        <v>20035</v>
      </c>
      <c r="H37" s="38">
        <v>0.75</v>
      </c>
      <c r="I37" s="38">
        <v>190</v>
      </c>
      <c r="J37" s="42"/>
      <c r="K37" s="37"/>
      <c r="L37" s="37"/>
      <c r="M37" s="37"/>
      <c r="N37" s="37">
        <v>10069</v>
      </c>
      <c r="O37" s="37">
        <v>3</v>
      </c>
      <c r="P37" s="37">
        <v>10070</v>
      </c>
      <c r="Q37" s="37">
        <v>8</v>
      </c>
      <c r="R37" s="33" t="str">
        <f t="shared" si="0"/>
        <v>&lt;Mission Id="12014" Name="MissionName12014" Background="Home_Backgrond_wonder woods (14)" Model="12014" NimIcon="atom_icon0077" QuestId="20035" dailyGoalPercent="0.75" AwardCoin="190" BGM="" Sound="" WaterDrop="" WaterDropAudio=""&gt;&lt;TreasureBox BoxId="10069" Height="3" /&gt;&lt;TreasureBox BoxId="10070" Height="8" /&gt;&lt;/Mission&gt;</v>
      </c>
      <c r="S37" s="13" t="s">
        <v>1409</v>
      </c>
    </row>
    <row r="38" spans="1:19">
      <c r="A38" s="39"/>
      <c r="B38" s="36" t="str">
        <f t="shared" si="1"/>
        <v>12015</v>
      </c>
      <c r="C38" s="37" t="str">
        <f t="shared" si="2"/>
        <v>MissionName12015</v>
      </c>
      <c r="D38" s="37" t="str">
        <f t="shared" si="3"/>
        <v>Home_Backgrond_wonder woods (15)</v>
      </c>
      <c r="E38" s="36" t="str">
        <f t="shared" si="4"/>
        <v>12015</v>
      </c>
      <c r="F38" s="37" t="s">
        <v>300</v>
      </c>
      <c r="G38" s="37" t="str">
        <f t="shared" si="5"/>
        <v>20036</v>
      </c>
      <c r="H38" s="38" t="str">
        <f t="shared" si="6"/>
        <v>0.8</v>
      </c>
      <c r="I38" s="38">
        <v>194</v>
      </c>
      <c r="J38" s="42"/>
      <c r="K38" s="37"/>
      <c r="L38" s="37"/>
      <c r="M38" s="37"/>
      <c r="N38" s="37">
        <v>10071</v>
      </c>
      <c r="O38" s="37">
        <v>3</v>
      </c>
      <c r="P38" s="37">
        <v>10072</v>
      </c>
      <c r="Q38" s="37">
        <v>8</v>
      </c>
      <c r="R38" s="33" t="str">
        <f t="shared" si="0"/>
        <v>&lt;Mission Id="12015" Name="MissionName12015" Background="Home_Backgrond_wonder woods (15)" Model="12015" NimIcon="atom_icon0078" QuestId="20036" dailyGoalPercent="0.8" AwardCoin="194" BGM="" Sound="" WaterDrop="" WaterDropAudio=""&gt;&lt;TreasureBox BoxId="10071" Height="3" /&gt;&lt;TreasureBox BoxId="10072" Height="8" /&gt;&lt;/Mission&gt;</v>
      </c>
      <c r="S38" s="13" t="s">
        <v>1410</v>
      </c>
    </row>
    <row r="39" spans="1:19">
      <c r="A39" s="39"/>
      <c r="B39" s="36" t="str">
        <f t="shared" si="1"/>
        <v>12016</v>
      </c>
      <c r="C39" s="37" t="str">
        <f t="shared" si="2"/>
        <v>MissionName12016</v>
      </c>
      <c r="D39" s="37" t="str">
        <f t="shared" si="3"/>
        <v>Home_Backgrond_wonder woods (16)</v>
      </c>
      <c r="E39" s="36" t="str">
        <f t="shared" si="4"/>
        <v>12016</v>
      </c>
      <c r="F39" s="37" t="s">
        <v>308</v>
      </c>
      <c r="G39" s="37" t="str">
        <f t="shared" si="5"/>
        <v>20037</v>
      </c>
      <c r="H39" s="38">
        <v>0.8</v>
      </c>
      <c r="I39" s="38">
        <v>198</v>
      </c>
      <c r="J39" s="42"/>
      <c r="K39" s="37"/>
      <c r="L39" s="37"/>
      <c r="M39" s="37"/>
      <c r="N39" s="37">
        <v>10073</v>
      </c>
      <c r="O39" s="37">
        <v>3</v>
      </c>
      <c r="P39" s="37">
        <v>10074</v>
      </c>
      <c r="Q39" s="37">
        <v>8</v>
      </c>
      <c r="R39" s="33" t="str">
        <f t="shared" si="0"/>
        <v>&lt;Mission Id="12016" Name="MissionName12016" Background="Home_Backgrond_wonder woods (16)" Model="12016" NimIcon="atom_icon0079" QuestId="20037" dailyGoalPercent="0.8" AwardCoin="198" BGM="" Sound="" WaterDrop="" WaterDropAudio=""&gt;&lt;TreasureBox BoxId="10073" Height="3" /&gt;&lt;TreasureBox BoxId="10074" Height="8" /&gt;&lt;/Mission&gt;</v>
      </c>
      <c r="S39" s="13" t="s">
        <v>1411</v>
      </c>
    </row>
    <row r="40" spans="1:19">
      <c r="A40" s="39"/>
      <c r="B40" s="36" t="str">
        <f t="shared" si="1"/>
        <v>12017</v>
      </c>
      <c r="C40" s="37" t="str">
        <f t="shared" si="2"/>
        <v>MissionName12017</v>
      </c>
      <c r="D40" s="37" t="str">
        <f t="shared" si="3"/>
        <v>Home_Backgrond_wonder woods (17)</v>
      </c>
      <c r="E40" s="36" t="str">
        <f t="shared" si="4"/>
        <v>12017</v>
      </c>
      <c r="F40" s="37" t="s">
        <v>316</v>
      </c>
      <c r="G40" s="37" t="str">
        <f t="shared" si="5"/>
        <v>20038</v>
      </c>
      <c r="H40" s="38">
        <v>0.8</v>
      </c>
      <c r="I40" s="38">
        <v>202</v>
      </c>
      <c r="J40" s="42"/>
      <c r="K40" s="37"/>
      <c r="L40" s="37"/>
      <c r="M40" s="37"/>
      <c r="N40" s="37">
        <v>10075</v>
      </c>
      <c r="O40" s="37">
        <v>3</v>
      </c>
      <c r="P40" s="37">
        <v>10076</v>
      </c>
      <c r="Q40" s="37">
        <v>8</v>
      </c>
      <c r="R40" s="33" t="str">
        <f t="shared" si="0"/>
        <v>&lt;Mission Id="12017" Name="MissionName12017" Background="Home_Backgrond_wonder woods (17)" Model="12017" NimIcon="atom_icon0080" QuestId="20038" dailyGoalPercent="0.8" AwardCoin="202" BGM="" Sound="" WaterDrop="" WaterDropAudio=""&gt;&lt;TreasureBox BoxId="10075" Height="3" /&gt;&lt;TreasureBox BoxId="10076" Height="8" /&gt;&lt;/Mission&gt;</v>
      </c>
      <c r="S40" s="13" t="s">
        <v>1412</v>
      </c>
    </row>
    <row r="41" spans="1:19">
      <c r="A41" s="39"/>
      <c r="B41" s="36" t="str">
        <f t="shared" si="1"/>
        <v>12018</v>
      </c>
      <c r="C41" s="37" t="str">
        <f t="shared" si="2"/>
        <v>MissionName12018</v>
      </c>
      <c r="D41" s="37" t="str">
        <f t="shared" si="3"/>
        <v>Home_Backgrond_wonder woods (18)</v>
      </c>
      <c r="E41" s="36" t="str">
        <f t="shared" si="4"/>
        <v>12018</v>
      </c>
      <c r="F41" s="37" t="s">
        <v>324</v>
      </c>
      <c r="G41" s="37" t="str">
        <f t="shared" si="5"/>
        <v>20039</v>
      </c>
      <c r="H41" s="38">
        <v>0.85</v>
      </c>
      <c r="I41" s="38">
        <v>206</v>
      </c>
      <c r="J41" s="42"/>
      <c r="K41" s="37"/>
      <c r="L41" s="37"/>
      <c r="M41" s="37"/>
      <c r="N41" s="37">
        <v>10077</v>
      </c>
      <c r="O41" s="37">
        <v>3</v>
      </c>
      <c r="P41" s="37">
        <v>10078</v>
      </c>
      <c r="Q41" s="37">
        <v>8</v>
      </c>
      <c r="R41" s="33" t="str">
        <f t="shared" si="0"/>
        <v>&lt;Mission Id="12018" Name="MissionName12018" Background="Home_Backgrond_wonder woods (18)" Model="12018" NimIcon="atom_icon0081" QuestId="20039" dailyGoalPercent="0.85" AwardCoin="206" BGM="" Sound="" WaterDrop="" WaterDropAudio=""&gt;&lt;TreasureBox BoxId="10077" Height="3" /&gt;&lt;TreasureBox BoxId="10078" Height="8" /&gt;&lt;/Mission&gt;</v>
      </c>
      <c r="S41" s="13" t="s">
        <v>1413</v>
      </c>
    </row>
    <row r="42" spans="1:19">
      <c r="A42" s="39"/>
      <c r="B42" s="36" t="str">
        <f t="shared" si="1"/>
        <v>12019</v>
      </c>
      <c r="C42" s="37" t="str">
        <f t="shared" si="2"/>
        <v>MissionName12019</v>
      </c>
      <c r="D42" s="37" t="str">
        <f t="shared" si="3"/>
        <v>Home_Backgrond_wonder woods (19)</v>
      </c>
      <c r="E42" s="36" t="str">
        <f t="shared" si="4"/>
        <v>12019</v>
      </c>
      <c r="F42" s="37" t="s">
        <v>332</v>
      </c>
      <c r="G42" s="37" t="str">
        <f t="shared" si="5"/>
        <v>20040</v>
      </c>
      <c r="H42" s="38">
        <v>0.85</v>
      </c>
      <c r="I42" s="38">
        <v>210</v>
      </c>
      <c r="J42" s="42"/>
      <c r="K42" s="37"/>
      <c r="L42" s="37"/>
      <c r="M42" s="37"/>
      <c r="N42" s="37">
        <v>10079</v>
      </c>
      <c r="O42" s="37">
        <v>3</v>
      </c>
      <c r="P42" s="37">
        <v>10080</v>
      </c>
      <c r="Q42" s="37">
        <v>8</v>
      </c>
      <c r="R42" s="33" t="str">
        <f t="shared" si="0"/>
        <v>&lt;Mission Id="12019" Name="MissionName12019" Background="Home_Backgrond_wonder woods (19)" Model="12019" NimIcon="atom_icon0082" QuestId="20040" dailyGoalPercent="0.85" AwardCoin="210" BGM="" Sound="" WaterDrop="" WaterDropAudio=""&gt;&lt;TreasureBox BoxId="10079" Height="3" /&gt;&lt;TreasureBox BoxId="10080" Height="8" /&gt;&lt;/Mission&gt;</v>
      </c>
      <c r="S42" s="13" t="s">
        <v>1414</v>
      </c>
    </row>
    <row r="43" spans="1:19">
      <c r="A43" s="39"/>
      <c r="B43" s="36" t="str">
        <f t="shared" si="1"/>
        <v>12020</v>
      </c>
      <c r="C43" s="37" t="str">
        <f t="shared" si="2"/>
        <v>MissionName12020</v>
      </c>
      <c r="D43" s="37" t="str">
        <f t="shared" si="3"/>
        <v>Home_Backgrond_wonder woods (20)</v>
      </c>
      <c r="E43" s="36" t="str">
        <f t="shared" si="4"/>
        <v>12020</v>
      </c>
      <c r="F43" s="37" t="s">
        <v>340</v>
      </c>
      <c r="G43" s="37" t="str">
        <f t="shared" si="5"/>
        <v>20041</v>
      </c>
      <c r="H43" s="38">
        <v>0.85</v>
      </c>
      <c r="I43" s="38">
        <v>214</v>
      </c>
      <c r="J43" s="42"/>
      <c r="K43" s="37"/>
      <c r="L43" s="37"/>
      <c r="M43" s="37"/>
      <c r="N43" s="37">
        <v>10081</v>
      </c>
      <c r="O43" s="37">
        <v>3</v>
      </c>
      <c r="P43" s="37">
        <v>10082</v>
      </c>
      <c r="Q43" s="37">
        <v>8</v>
      </c>
      <c r="R43" s="33" t="str">
        <f t="shared" si="0"/>
        <v>&lt;Mission Id="12020" Name="MissionName12020" Background="Home_Backgrond_wonder woods (20)" Model="12020" NimIcon="atom_icon0083" QuestId="20041" dailyGoalPercent="0.85" AwardCoin="214" BGM="" Sound="" WaterDrop="" WaterDropAudio=""&gt;&lt;TreasureBox BoxId="10081" Height="3" /&gt;&lt;TreasureBox BoxId="10082" Height="8" /&gt;&lt;/Mission&gt;</v>
      </c>
      <c r="S43" s="13" t="s">
        <v>1415</v>
      </c>
    </row>
    <row r="44" spans="1:19">
      <c r="A44" s="39"/>
      <c r="B44" s="36" t="str">
        <f t="shared" si="1"/>
        <v>12021</v>
      </c>
      <c r="C44" s="37" t="str">
        <f t="shared" si="2"/>
        <v>MissionName12021</v>
      </c>
      <c r="D44" s="37" t="str">
        <f t="shared" si="3"/>
        <v>Home_Backgrond_wonder woods (21)</v>
      </c>
      <c r="E44" s="36" t="str">
        <f t="shared" si="4"/>
        <v>12021</v>
      </c>
      <c r="F44" s="37" t="s">
        <v>348</v>
      </c>
      <c r="G44" s="37" t="str">
        <f t="shared" si="5"/>
        <v>20042</v>
      </c>
      <c r="H44" s="38">
        <v>0.9</v>
      </c>
      <c r="I44" s="38">
        <v>218</v>
      </c>
      <c r="J44" s="42"/>
      <c r="K44" s="37"/>
      <c r="L44" s="37"/>
      <c r="M44" s="37"/>
      <c r="N44" s="37">
        <v>10083</v>
      </c>
      <c r="O44" s="37">
        <v>3</v>
      </c>
      <c r="P44" s="37">
        <v>10084</v>
      </c>
      <c r="Q44" s="37">
        <v>8</v>
      </c>
      <c r="R44" s="33" t="str">
        <f t="shared" si="0"/>
        <v>&lt;Mission Id="12021" Name="MissionName12021" Background="Home_Backgrond_wonder woods (21)" Model="12021" NimIcon="atom_icon0084" QuestId="20042" dailyGoalPercent="0.9" AwardCoin="218" BGM="" Sound="" WaterDrop="" WaterDropAudio=""&gt;&lt;TreasureBox BoxId="10083" Height="3" /&gt;&lt;TreasureBox BoxId="10084" Height="8" /&gt;&lt;/Mission&gt;</v>
      </c>
      <c r="S44" s="13" t="s">
        <v>1416</v>
      </c>
    </row>
    <row r="45" spans="1:19">
      <c r="A45" s="40"/>
      <c r="B45" s="36" t="str">
        <f t="shared" si="1"/>
        <v>13001</v>
      </c>
      <c r="C45" s="37" t="str">
        <f t="shared" si="2"/>
        <v>MissionName13001</v>
      </c>
      <c r="D45" s="37" t="str">
        <f t="shared" si="3"/>
        <v>Home_Backgrond_desert daze (1)</v>
      </c>
      <c r="E45" s="36" t="str">
        <f t="shared" si="4"/>
        <v>13001</v>
      </c>
      <c r="F45" s="37" t="s">
        <v>356</v>
      </c>
      <c r="G45" s="37" t="str">
        <f t="shared" si="5"/>
        <v>20043</v>
      </c>
      <c r="H45" s="38">
        <v>0.9</v>
      </c>
      <c r="I45" s="38">
        <v>222</v>
      </c>
      <c r="J45" s="42"/>
      <c r="K45" s="37"/>
      <c r="L45" s="37"/>
      <c r="M45" s="37"/>
      <c r="N45" s="37">
        <v>10085</v>
      </c>
      <c r="O45" s="37">
        <v>3</v>
      </c>
      <c r="P45" s="37">
        <v>10086</v>
      </c>
      <c r="Q45" s="37">
        <v>8</v>
      </c>
      <c r="R45" s="33" t="str">
        <f t="shared" si="0"/>
        <v>&lt;Mission Id="13001" Name="MissionName13001" Background="Home_Backgrond_desert daze (1)" Model="13001" NimIcon="atom_icon0106" QuestId="20043" dailyGoalPercent="0.9" AwardCoin="222" BGM="" Sound="" WaterDrop="" WaterDropAudio=""&gt;&lt;TreasureBox BoxId="10085" Height="3" /&gt;&lt;TreasureBox BoxId="10086" Height="8" /&gt;&lt;/Mission&gt;</v>
      </c>
      <c r="S45" s="13" t="s">
        <v>1417</v>
      </c>
    </row>
    <row r="46" spans="1:19">
      <c r="A46" s="40"/>
      <c r="B46" s="36" t="str">
        <f t="shared" si="1"/>
        <v>13002</v>
      </c>
      <c r="C46" s="37" t="str">
        <f t="shared" si="2"/>
        <v>MissionName13002</v>
      </c>
      <c r="D46" s="37" t="str">
        <f t="shared" si="3"/>
        <v>Home_Backgrond_desert daze (2)</v>
      </c>
      <c r="E46" s="36" t="str">
        <f t="shared" si="4"/>
        <v>13002</v>
      </c>
      <c r="F46" s="37" t="s">
        <v>364</v>
      </c>
      <c r="G46" s="37" t="str">
        <f t="shared" si="5"/>
        <v>20044</v>
      </c>
      <c r="H46" s="38">
        <v>0.9</v>
      </c>
      <c r="I46" s="38">
        <v>226</v>
      </c>
      <c r="J46" s="42"/>
      <c r="K46" s="37"/>
      <c r="L46" s="37"/>
      <c r="M46" s="37"/>
      <c r="N46" s="37">
        <v>10087</v>
      </c>
      <c r="O46" s="37">
        <v>3</v>
      </c>
      <c r="P46" s="37">
        <v>10088</v>
      </c>
      <c r="Q46" s="37">
        <v>8</v>
      </c>
      <c r="R46" s="33" t="str">
        <f t="shared" si="0"/>
        <v>&lt;Mission Id="13002" Name="MissionName13002" Background="Home_Backgrond_desert daze (2)" Model="13002" NimIcon="atom_icon0107" QuestId="20044" dailyGoalPercent="0.9" AwardCoin="226" BGM="" Sound="" WaterDrop="" WaterDropAudio=""&gt;&lt;TreasureBox BoxId="10087" Height="3" /&gt;&lt;TreasureBox BoxId="10088" Height="8" /&gt;&lt;/Mission&gt;</v>
      </c>
      <c r="S46" s="13" t="s">
        <v>1418</v>
      </c>
    </row>
    <row r="47" spans="1:19">
      <c r="A47" s="40"/>
      <c r="B47" s="36" t="str">
        <f t="shared" si="1"/>
        <v>13003</v>
      </c>
      <c r="C47" s="37" t="str">
        <f t="shared" si="2"/>
        <v>MissionName13003</v>
      </c>
      <c r="D47" s="37" t="str">
        <f t="shared" si="3"/>
        <v>Home_Backgrond_desert daze (3)</v>
      </c>
      <c r="E47" s="36" t="str">
        <f t="shared" si="4"/>
        <v>13003</v>
      </c>
      <c r="F47" s="37" t="s">
        <v>372</v>
      </c>
      <c r="G47" s="37" t="str">
        <f t="shared" si="5"/>
        <v>20045</v>
      </c>
      <c r="H47" s="38">
        <v>0.95</v>
      </c>
      <c r="I47" s="38">
        <v>230</v>
      </c>
      <c r="J47" s="42"/>
      <c r="K47" s="37"/>
      <c r="L47" s="37"/>
      <c r="M47" s="37"/>
      <c r="N47" s="37">
        <v>10089</v>
      </c>
      <c r="O47" s="37">
        <v>3</v>
      </c>
      <c r="P47" s="37">
        <v>10090</v>
      </c>
      <c r="Q47" s="37">
        <v>8</v>
      </c>
      <c r="R47" s="33" t="str">
        <f t="shared" si="0"/>
        <v>&lt;Mission Id="13003" Name="MissionName13003" Background="Home_Backgrond_desert daze (3)" Model="13003" NimIcon="atom_icon0108" QuestId="20045" dailyGoalPercent="0.95" AwardCoin="230" BGM="" Sound="" WaterDrop="" WaterDropAudio=""&gt;&lt;TreasureBox BoxId="10089" Height="3" /&gt;&lt;TreasureBox BoxId="10090" Height="8" /&gt;&lt;/Mission&gt;</v>
      </c>
      <c r="S47" s="13" t="s">
        <v>1419</v>
      </c>
    </row>
    <row r="48" spans="1:19">
      <c r="A48" s="40"/>
      <c r="B48" s="36" t="str">
        <f t="shared" si="1"/>
        <v>13004</v>
      </c>
      <c r="C48" s="37" t="str">
        <f t="shared" si="2"/>
        <v>MissionName13004</v>
      </c>
      <c r="D48" s="37" t="str">
        <f t="shared" si="3"/>
        <v>Home_Backgrond_desert daze (4)</v>
      </c>
      <c r="E48" s="36" t="str">
        <f t="shared" si="4"/>
        <v>13004</v>
      </c>
      <c r="F48" s="37" t="s">
        <v>380</v>
      </c>
      <c r="G48" s="37" t="str">
        <f t="shared" si="5"/>
        <v>20046</v>
      </c>
      <c r="H48" s="38">
        <v>0.95</v>
      </c>
      <c r="I48" s="38">
        <v>234</v>
      </c>
      <c r="J48" s="42"/>
      <c r="K48" s="37"/>
      <c r="L48" s="37"/>
      <c r="M48" s="37"/>
      <c r="N48" s="37">
        <v>10091</v>
      </c>
      <c r="O48" s="37">
        <v>3</v>
      </c>
      <c r="P48" s="37">
        <v>10092</v>
      </c>
      <c r="Q48" s="37">
        <v>8</v>
      </c>
      <c r="R48" s="33" t="str">
        <f t="shared" si="0"/>
        <v>&lt;Mission Id="13004" Name="MissionName13004" Background="Home_Backgrond_desert daze (4)" Model="13004" NimIcon="atom_icon0109" QuestId="20046" dailyGoalPercent="0.95" AwardCoin="234" BGM="" Sound="" WaterDrop="" WaterDropAudio=""&gt;&lt;TreasureBox BoxId="10091" Height="3" /&gt;&lt;TreasureBox BoxId="10092" Height="8" /&gt;&lt;/Mission&gt;</v>
      </c>
      <c r="S48" s="13" t="s">
        <v>1420</v>
      </c>
    </row>
    <row r="49" spans="1:19">
      <c r="A49" s="40"/>
      <c r="B49" s="36" t="str">
        <f t="shared" si="1"/>
        <v>13005</v>
      </c>
      <c r="C49" s="37" t="str">
        <f t="shared" si="2"/>
        <v>MissionName13005</v>
      </c>
      <c r="D49" s="37" t="str">
        <f t="shared" si="3"/>
        <v>Home_Backgrond_desert daze (5)</v>
      </c>
      <c r="E49" s="36" t="str">
        <f t="shared" si="4"/>
        <v>13005</v>
      </c>
      <c r="F49" s="37" t="s">
        <v>388</v>
      </c>
      <c r="G49" s="37" t="str">
        <f t="shared" si="5"/>
        <v>20047</v>
      </c>
      <c r="H49" s="38">
        <v>0.95</v>
      </c>
      <c r="I49" s="38">
        <v>238</v>
      </c>
      <c r="J49" s="42"/>
      <c r="K49" s="37"/>
      <c r="L49" s="37"/>
      <c r="M49" s="37"/>
      <c r="N49" s="37">
        <v>10093</v>
      </c>
      <c r="O49" s="37">
        <v>3</v>
      </c>
      <c r="P49" s="37">
        <v>10094</v>
      </c>
      <c r="Q49" s="37">
        <v>8</v>
      </c>
      <c r="R49" s="33" t="str">
        <f t="shared" si="0"/>
        <v>&lt;Mission Id="13005" Name="MissionName13005" Background="Home_Backgrond_desert daze (5)" Model="13005" NimIcon="atom_icon0110" QuestId="20047" dailyGoalPercent="0.95" AwardCoin="238" BGM="" Sound="" WaterDrop="" WaterDropAudio=""&gt;&lt;TreasureBox BoxId="10093" Height="3" /&gt;&lt;TreasureBox BoxId="10094" Height="8" /&gt;&lt;/Mission&gt;</v>
      </c>
      <c r="S49" s="13" t="s">
        <v>1421</v>
      </c>
    </row>
    <row r="50" spans="1:19">
      <c r="A50" s="40"/>
      <c r="B50" s="36" t="str">
        <f t="shared" si="1"/>
        <v>13006</v>
      </c>
      <c r="C50" s="37" t="str">
        <f t="shared" si="2"/>
        <v>MissionName13006</v>
      </c>
      <c r="D50" s="37" t="str">
        <f t="shared" si="3"/>
        <v>Home_Backgrond_desert daze (6)</v>
      </c>
      <c r="E50" s="36" t="str">
        <f t="shared" si="4"/>
        <v>13006</v>
      </c>
      <c r="F50" s="37" t="s">
        <v>396</v>
      </c>
      <c r="G50" s="37" t="str">
        <f t="shared" si="5"/>
        <v>20048</v>
      </c>
      <c r="H50" s="38" t="str">
        <f t="shared" si="6"/>
        <v>1</v>
      </c>
      <c r="I50" s="38">
        <v>242</v>
      </c>
      <c r="J50" s="42"/>
      <c r="K50" s="37"/>
      <c r="L50" s="37"/>
      <c r="M50" s="37"/>
      <c r="N50" s="37">
        <v>10095</v>
      </c>
      <c r="O50" s="37">
        <v>3</v>
      </c>
      <c r="P50" s="37">
        <v>10096</v>
      </c>
      <c r="Q50" s="37">
        <v>8</v>
      </c>
      <c r="R50" s="33" t="str">
        <f t="shared" si="0"/>
        <v>&lt;Mission Id="13006" Name="MissionName13006" Background="Home_Backgrond_desert daze (6)" Model="13006" NimIcon="atom_icon0111" QuestId="20048" dailyGoalPercent="1" AwardCoin="242" BGM="" Sound="" WaterDrop="" WaterDropAudio=""&gt;&lt;TreasureBox BoxId="10095" Height="3" /&gt;&lt;TreasureBox BoxId="10096" Height="8" /&gt;&lt;/Mission&gt;</v>
      </c>
      <c r="S50" s="13" t="s">
        <v>1422</v>
      </c>
    </row>
    <row r="51" spans="1:19">
      <c r="A51" s="40"/>
      <c r="B51" s="36" t="str">
        <f t="shared" si="1"/>
        <v>13007</v>
      </c>
      <c r="C51" s="37" t="str">
        <f t="shared" si="2"/>
        <v>MissionName13007</v>
      </c>
      <c r="D51" s="37" t="str">
        <f t="shared" si="3"/>
        <v>Home_Backgrond_desert daze (7)</v>
      </c>
      <c r="E51" s="36" t="str">
        <f t="shared" si="4"/>
        <v>13007</v>
      </c>
      <c r="F51" s="37" t="s">
        <v>404</v>
      </c>
      <c r="G51" s="37" t="str">
        <f t="shared" si="5"/>
        <v>20049</v>
      </c>
      <c r="H51" s="38" t="str">
        <f t="shared" si="6"/>
        <v>1</v>
      </c>
      <c r="I51" s="38">
        <v>246</v>
      </c>
      <c r="J51" s="42"/>
      <c r="K51" s="37"/>
      <c r="L51" s="37"/>
      <c r="M51" s="37"/>
      <c r="N51" s="37">
        <v>10097</v>
      </c>
      <c r="O51" s="37">
        <v>3</v>
      </c>
      <c r="P51" s="37">
        <v>10098</v>
      </c>
      <c r="Q51" s="37">
        <v>8</v>
      </c>
      <c r="R51" s="33" t="str">
        <f t="shared" si="0"/>
        <v>&lt;Mission Id="13007" Name="MissionName13007" Background="Home_Backgrond_desert daze (7)" Model="13007" NimIcon="atom_icon0112" QuestId="20049" dailyGoalPercent="1" AwardCoin="246" BGM="" Sound="" WaterDrop="" WaterDropAudio=""&gt;&lt;TreasureBox BoxId="10097" Height="3" /&gt;&lt;TreasureBox BoxId="10098" Height="8" /&gt;&lt;/Mission&gt;</v>
      </c>
      <c r="S51" s="13" t="s">
        <v>1423</v>
      </c>
    </row>
    <row r="52" spans="1:19">
      <c r="A52" s="40"/>
      <c r="B52" s="36" t="str">
        <f t="shared" si="1"/>
        <v>13008</v>
      </c>
      <c r="C52" s="37" t="str">
        <f t="shared" si="2"/>
        <v>MissionName13008</v>
      </c>
      <c r="D52" s="37" t="str">
        <f t="shared" si="3"/>
        <v>Home_Backgrond_desert daze (8)</v>
      </c>
      <c r="E52" s="36" t="str">
        <f t="shared" si="4"/>
        <v>13008</v>
      </c>
      <c r="F52" s="37" t="s">
        <v>412</v>
      </c>
      <c r="G52" s="37" t="str">
        <f t="shared" si="5"/>
        <v>20050</v>
      </c>
      <c r="H52" s="38" t="str">
        <f t="shared" si="6"/>
        <v>1</v>
      </c>
      <c r="I52" s="38">
        <v>250</v>
      </c>
      <c r="J52" s="42"/>
      <c r="K52" s="37"/>
      <c r="L52" s="37"/>
      <c r="M52" s="37"/>
      <c r="N52" s="37">
        <v>10099</v>
      </c>
      <c r="O52" s="37">
        <v>3</v>
      </c>
      <c r="P52" s="37">
        <v>10100</v>
      </c>
      <c r="Q52" s="37">
        <v>8</v>
      </c>
      <c r="R52" s="33" t="str">
        <f t="shared" si="0"/>
        <v>&lt;Mission Id="13008" Name="MissionName13008" Background="Home_Backgrond_desert daze (8)" Model="13008" NimIcon="atom_icon0113" QuestId="20050" dailyGoalPercent="1" AwardCoin="250" BGM="" Sound="" WaterDrop="" WaterDropAudio=""&gt;&lt;TreasureBox BoxId="10099" Height="3" /&gt;&lt;TreasureBox BoxId="10100" Height="8" /&gt;&lt;/Mission&gt;</v>
      </c>
      <c r="S52" s="13" t="s">
        <v>1424</v>
      </c>
    </row>
    <row r="53" spans="1:19">
      <c r="A53" s="40"/>
      <c r="B53" s="36" t="str">
        <f t="shared" si="1"/>
        <v>13009</v>
      </c>
      <c r="C53" s="37" t="str">
        <f t="shared" si="2"/>
        <v>MissionName13009</v>
      </c>
      <c r="D53" s="37" t="str">
        <f t="shared" si="3"/>
        <v>Home_Backgrond_desert daze (9)</v>
      </c>
      <c r="E53" s="36" t="str">
        <f t="shared" si="4"/>
        <v>13009</v>
      </c>
      <c r="F53" s="37" t="s">
        <v>420</v>
      </c>
      <c r="G53" s="37" t="str">
        <f t="shared" si="5"/>
        <v>20051</v>
      </c>
      <c r="H53" s="38">
        <v>1.05</v>
      </c>
      <c r="I53" s="38">
        <v>254</v>
      </c>
      <c r="J53" s="42"/>
      <c r="K53" s="37"/>
      <c r="L53" s="37"/>
      <c r="M53" s="37"/>
      <c r="N53" s="37">
        <v>10101</v>
      </c>
      <c r="O53" s="37">
        <v>3</v>
      </c>
      <c r="P53" s="37">
        <v>10102</v>
      </c>
      <c r="Q53" s="37">
        <v>8</v>
      </c>
      <c r="R53" s="33" t="str">
        <f t="shared" si="0"/>
        <v>&lt;Mission Id="13009" Name="MissionName13009" Background="Home_Backgrond_desert daze (9)" Model="13009" NimIcon="atom_icon0114" QuestId="20051" dailyGoalPercent="1.05" AwardCoin="254" BGM="" Sound="" WaterDrop="" WaterDropAudio=""&gt;&lt;TreasureBox BoxId="10101" Height="3" /&gt;&lt;TreasureBox BoxId="10102" Height="8" /&gt;&lt;/Mission&gt;</v>
      </c>
      <c r="S53" s="13" t="s">
        <v>1425</v>
      </c>
    </row>
    <row r="54" spans="1:19">
      <c r="A54" s="40"/>
      <c r="B54" s="36" t="str">
        <f t="shared" si="1"/>
        <v>13010</v>
      </c>
      <c r="C54" s="37" t="str">
        <f t="shared" si="2"/>
        <v>MissionName13010</v>
      </c>
      <c r="D54" s="37" t="str">
        <f t="shared" si="3"/>
        <v>Home_Backgrond_desert daze (10)</v>
      </c>
      <c r="E54" s="36" t="str">
        <f t="shared" si="4"/>
        <v>13010</v>
      </c>
      <c r="F54" s="37" t="s">
        <v>428</v>
      </c>
      <c r="G54" s="37" t="str">
        <f t="shared" si="5"/>
        <v>20052</v>
      </c>
      <c r="H54" s="38">
        <v>1.05</v>
      </c>
      <c r="I54" s="38">
        <v>258</v>
      </c>
      <c r="J54" s="42"/>
      <c r="K54" s="37"/>
      <c r="L54" s="37"/>
      <c r="M54" s="37"/>
      <c r="N54" s="37">
        <v>10103</v>
      </c>
      <c r="O54" s="37">
        <v>3</v>
      </c>
      <c r="P54" s="37">
        <v>10104</v>
      </c>
      <c r="Q54" s="37">
        <v>8</v>
      </c>
      <c r="R54" s="33" t="str">
        <f t="shared" si="0"/>
        <v>&lt;Mission Id="13010" Name="MissionName13010" Background="Home_Backgrond_desert daze (10)" Model="13010" NimIcon="atom_icon0115" QuestId="20052" dailyGoalPercent="1.05" AwardCoin="258" BGM="" Sound="" WaterDrop="" WaterDropAudio=""&gt;&lt;TreasureBox BoxId="10103" Height="3" /&gt;&lt;TreasureBox BoxId="10104" Height="8" /&gt;&lt;/Mission&gt;</v>
      </c>
      <c r="S54" s="13" t="s">
        <v>1426</v>
      </c>
    </row>
    <row r="55" spans="1:19">
      <c r="A55" s="40"/>
      <c r="B55" s="36" t="str">
        <f t="shared" si="1"/>
        <v>13011</v>
      </c>
      <c r="C55" s="37" t="str">
        <f t="shared" si="2"/>
        <v>MissionName13011</v>
      </c>
      <c r="D55" s="37" t="str">
        <f t="shared" si="3"/>
        <v>Home_Backgrond_desert daze (11)</v>
      </c>
      <c r="E55" s="36" t="str">
        <f t="shared" si="4"/>
        <v>13011</v>
      </c>
      <c r="F55" s="37" t="s">
        <v>436</v>
      </c>
      <c r="G55" s="37" t="str">
        <f t="shared" si="5"/>
        <v>20053</v>
      </c>
      <c r="H55" s="38">
        <v>1.05</v>
      </c>
      <c r="I55" s="38">
        <v>262</v>
      </c>
      <c r="J55" s="42"/>
      <c r="K55" s="37"/>
      <c r="L55" s="37"/>
      <c r="M55" s="37"/>
      <c r="N55" s="37">
        <v>10105</v>
      </c>
      <c r="O55" s="37">
        <v>3</v>
      </c>
      <c r="P55" s="37">
        <v>10106</v>
      </c>
      <c r="Q55" s="37">
        <v>8</v>
      </c>
      <c r="R55" s="33" t="str">
        <f t="shared" si="0"/>
        <v>&lt;Mission Id="13011" Name="MissionName13011" Background="Home_Backgrond_desert daze (11)" Model="13011" NimIcon="atom_icon0116" QuestId="20053" dailyGoalPercent="1.05" AwardCoin="262" BGM="" Sound="" WaterDrop="" WaterDropAudio=""&gt;&lt;TreasureBox BoxId="10105" Height="3" /&gt;&lt;TreasureBox BoxId="10106" Height="8" /&gt;&lt;/Mission&gt;</v>
      </c>
      <c r="S55" s="13" t="s">
        <v>1427</v>
      </c>
    </row>
    <row r="56" spans="1:19">
      <c r="A56" s="40"/>
      <c r="B56" s="36" t="str">
        <f t="shared" si="1"/>
        <v>13012</v>
      </c>
      <c r="C56" s="37" t="str">
        <f t="shared" si="2"/>
        <v>MissionName13012</v>
      </c>
      <c r="D56" s="37" t="str">
        <f t="shared" si="3"/>
        <v>Home_Backgrond_desert daze (12)</v>
      </c>
      <c r="E56" s="36" t="str">
        <f t="shared" si="4"/>
        <v>13012</v>
      </c>
      <c r="F56" s="37" t="s">
        <v>444</v>
      </c>
      <c r="G56" s="37" t="str">
        <f t="shared" si="5"/>
        <v>20054</v>
      </c>
      <c r="H56" s="38">
        <v>1.1000000000000001</v>
      </c>
      <c r="I56" s="38">
        <v>266</v>
      </c>
      <c r="J56" s="42"/>
      <c r="K56" s="37"/>
      <c r="L56" s="37"/>
      <c r="M56" s="37"/>
      <c r="N56" s="37">
        <v>10107</v>
      </c>
      <c r="O56" s="37">
        <v>3</v>
      </c>
      <c r="P56" s="37">
        <v>10108</v>
      </c>
      <c r="Q56" s="37">
        <v>8</v>
      </c>
      <c r="R56" s="33" t="str">
        <f t="shared" si="0"/>
        <v>&lt;Mission Id="13012" Name="MissionName13012" Background="Home_Backgrond_desert daze (12)" Model="13012" NimIcon="atom_icon0117" QuestId="20054" dailyGoalPercent="1.1" AwardCoin="266" BGM="" Sound="" WaterDrop="" WaterDropAudio=""&gt;&lt;TreasureBox BoxId="10107" Height="3" /&gt;&lt;TreasureBox BoxId="10108" Height="8" /&gt;&lt;/Mission&gt;</v>
      </c>
      <c r="S56" s="13" t="s">
        <v>1428</v>
      </c>
    </row>
    <row r="57" spans="1:19">
      <c r="A57" s="40"/>
      <c r="B57" s="36" t="str">
        <f t="shared" si="1"/>
        <v>13013</v>
      </c>
      <c r="C57" s="37" t="str">
        <f t="shared" si="2"/>
        <v>MissionName13013</v>
      </c>
      <c r="D57" s="37" t="str">
        <f t="shared" si="3"/>
        <v>Home_Backgrond_desert daze (13)</v>
      </c>
      <c r="E57" s="36" t="str">
        <f t="shared" si="4"/>
        <v>13013</v>
      </c>
      <c r="F57" s="37" t="s">
        <v>452</v>
      </c>
      <c r="G57" s="37" t="str">
        <f t="shared" si="5"/>
        <v>20055</v>
      </c>
      <c r="H57" s="38">
        <v>1.1000000000000001</v>
      </c>
      <c r="I57" s="38">
        <v>270</v>
      </c>
      <c r="J57" s="42"/>
      <c r="K57" s="37"/>
      <c r="L57" s="37"/>
      <c r="M57" s="37"/>
      <c r="N57" s="37">
        <v>10109</v>
      </c>
      <c r="O57" s="37">
        <v>3</v>
      </c>
      <c r="P57" s="37">
        <v>10110</v>
      </c>
      <c r="Q57" s="37">
        <v>8</v>
      </c>
      <c r="R57" s="33" t="str">
        <f t="shared" si="0"/>
        <v>&lt;Mission Id="13013" Name="MissionName13013" Background="Home_Backgrond_desert daze (13)" Model="13013" NimIcon="atom_icon0118" QuestId="20055" dailyGoalPercent="1.1" AwardCoin="270" BGM="" Sound="" WaterDrop="" WaterDropAudio=""&gt;&lt;TreasureBox BoxId="10109" Height="3" /&gt;&lt;TreasureBox BoxId="10110" Height="8" /&gt;&lt;/Mission&gt;</v>
      </c>
      <c r="S57" s="13" t="s">
        <v>1429</v>
      </c>
    </row>
    <row r="58" spans="1:19">
      <c r="A58" s="40"/>
      <c r="B58" s="36" t="str">
        <f t="shared" si="1"/>
        <v>13014</v>
      </c>
      <c r="C58" s="37" t="str">
        <f t="shared" si="2"/>
        <v>MissionName13014</v>
      </c>
      <c r="D58" s="37" t="str">
        <f t="shared" si="3"/>
        <v>Home_Backgrond_desert daze (14)</v>
      </c>
      <c r="E58" s="36" t="str">
        <f t="shared" si="4"/>
        <v>13014</v>
      </c>
      <c r="F58" s="37" t="s">
        <v>460</v>
      </c>
      <c r="G58" s="37" t="str">
        <f t="shared" si="5"/>
        <v>20056</v>
      </c>
      <c r="H58" s="38">
        <v>1.1000000000000001</v>
      </c>
      <c r="I58" s="38">
        <v>274</v>
      </c>
      <c r="J58" s="42"/>
      <c r="K58" s="37"/>
      <c r="L58" s="37"/>
      <c r="M58" s="37"/>
      <c r="N58" s="37">
        <v>10111</v>
      </c>
      <c r="O58" s="37">
        <v>3</v>
      </c>
      <c r="P58" s="37">
        <v>10112</v>
      </c>
      <c r="Q58" s="37">
        <v>8</v>
      </c>
      <c r="R58" s="33" t="str">
        <f t="shared" si="0"/>
        <v>&lt;Mission Id="13014" Name="MissionName13014" Background="Home_Backgrond_desert daze (14)" Model="13014" NimIcon="atom_icon0119" QuestId="20056" dailyGoalPercent="1.1" AwardCoin="274" BGM="" Sound="" WaterDrop="" WaterDropAudio=""&gt;&lt;TreasureBox BoxId="10111" Height="3" /&gt;&lt;TreasureBox BoxId="10112" Height="8" /&gt;&lt;/Mission&gt;</v>
      </c>
      <c r="S58" s="13" t="s">
        <v>1430</v>
      </c>
    </row>
    <row r="59" spans="1:19">
      <c r="A59" s="40"/>
      <c r="B59" s="36" t="str">
        <f t="shared" si="1"/>
        <v>13015</v>
      </c>
      <c r="C59" s="37" t="str">
        <f t="shared" si="2"/>
        <v>MissionName13015</v>
      </c>
      <c r="D59" s="37" t="str">
        <f t="shared" si="3"/>
        <v>Home_Backgrond_desert daze (15)</v>
      </c>
      <c r="E59" s="36" t="str">
        <f t="shared" si="4"/>
        <v>13015</v>
      </c>
      <c r="F59" s="37" t="s">
        <v>468</v>
      </c>
      <c r="G59" s="37" t="str">
        <f t="shared" si="5"/>
        <v>20057</v>
      </c>
      <c r="H59" s="38">
        <v>1.1499999999999999</v>
      </c>
      <c r="I59" s="38">
        <v>278</v>
      </c>
      <c r="J59" s="42"/>
      <c r="K59" s="37"/>
      <c r="L59" s="37"/>
      <c r="M59" s="37"/>
      <c r="N59" s="37">
        <v>10113</v>
      </c>
      <c r="O59" s="37">
        <v>3</v>
      </c>
      <c r="P59" s="37">
        <v>10114</v>
      </c>
      <c r="Q59" s="37">
        <v>8</v>
      </c>
      <c r="R59" s="33" t="str">
        <f t="shared" si="0"/>
        <v>&lt;Mission Id="13015" Name="MissionName13015" Background="Home_Backgrond_desert daze (15)" Model="13015" NimIcon="atom_icon0120" QuestId="20057" dailyGoalPercent="1.15" AwardCoin="278" BGM="" Sound="" WaterDrop="" WaterDropAudio=""&gt;&lt;TreasureBox BoxId="10113" Height="3" /&gt;&lt;TreasureBox BoxId="10114" Height="8" /&gt;&lt;/Mission&gt;</v>
      </c>
      <c r="S59" s="13" t="s">
        <v>1431</v>
      </c>
    </row>
    <row r="60" spans="1:19">
      <c r="A60" s="40"/>
      <c r="B60" s="36" t="str">
        <f t="shared" si="1"/>
        <v>13016</v>
      </c>
      <c r="C60" s="37" t="str">
        <f t="shared" si="2"/>
        <v>MissionName13016</v>
      </c>
      <c r="D60" s="37" t="str">
        <f t="shared" si="3"/>
        <v>Home_Backgrond_desert daze (16)</v>
      </c>
      <c r="E60" s="36" t="str">
        <f t="shared" si="4"/>
        <v>13016</v>
      </c>
      <c r="F60" s="37" t="s">
        <v>476</v>
      </c>
      <c r="G60" s="37" t="str">
        <f t="shared" si="5"/>
        <v>20058</v>
      </c>
      <c r="H60" s="38">
        <v>1.1499999999999999</v>
      </c>
      <c r="I60" s="38">
        <v>282</v>
      </c>
      <c r="J60" s="42"/>
      <c r="K60" s="37"/>
      <c r="L60" s="37"/>
      <c r="M60" s="37"/>
      <c r="N60" s="37">
        <v>10115</v>
      </c>
      <c r="O60" s="37">
        <v>3</v>
      </c>
      <c r="P60" s="37">
        <v>10116</v>
      </c>
      <c r="Q60" s="37">
        <v>8</v>
      </c>
      <c r="R60" s="33" t="str">
        <f t="shared" si="0"/>
        <v>&lt;Mission Id="13016" Name="MissionName13016" Background="Home_Backgrond_desert daze (16)" Model="13016" NimIcon="atom_icon0121" QuestId="20058" dailyGoalPercent="1.15" AwardCoin="282" BGM="" Sound="" WaterDrop="" WaterDropAudio=""&gt;&lt;TreasureBox BoxId="10115" Height="3" /&gt;&lt;TreasureBox BoxId="10116" Height="8" /&gt;&lt;/Mission&gt;</v>
      </c>
      <c r="S60" s="13" t="s">
        <v>1432</v>
      </c>
    </row>
    <row r="61" spans="1:19">
      <c r="A61" s="40"/>
      <c r="B61" s="36" t="str">
        <f t="shared" si="1"/>
        <v>13017</v>
      </c>
      <c r="C61" s="37" t="str">
        <f t="shared" si="2"/>
        <v>MissionName13017</v>
      </c>
      <c r="D61" s="37" t="str">
        <f t="shared" si="3"/>
        <v>Home_Backgrond_desert daze (17)</v>
      </c>
      <c r="E61" s="36" t="str">
        <f t="shared" si="4"/>
        <v>13017</v>
      </c>
      <c r="F61" s="37" t="s">
        <v>484</v>
      </c>
      <c r="G61" s="37" t="str">
        <f t="shared" si="5"/>
        <v>20059</v>
      </c>
      <c r="H61" s="38">
        <v>1.1499999999999999</v>
      </c>
      <c r="I61" s="38">
        <v>286</v>
      </c>
      <c r="J61" s="42"/>
      <c r="K61" s="37"/>
      <c r="L61" s="37"/>
      <c r="M61" s="37"/>
      <c r="N61" s="37">
        <v>10117</v>
      </c>
      <c r="O61" s="37">
        <v>3</v>
      </c>
      <c r="P61" s="37">
        <v>10118</v>
      </c>
      <c r="Q61" s="37">
        <v>8</v>
      </c>
      <c r="R61" s="33" t="str">
        <f t="shared" si="0"/>
        <v>&lt;Mission Id="13017" Name="MissionName13017" Background="Home_Backgrond_desert daze (17)" Model="13017" NimIcon="atom_icon0122" QuestId="20059" dailyGoalPercent="1.15" AwardCoin="286" BGM="" Sound="" WaterDrop="" WaterDropAudio=""&gt;&lt;TreasureBox BoxId="10117" Height="3" /&gt;&lt;TreasureBox BoxId="10118" Height="8" /&gt;&lt;/Mission&gt;</v>
      </c>
      <c r="S61" s="13" t="s">
        <v>1433</v>
      </c>
    </row>
    <row r="62" spans="1:19">
      <c r="A62" s="40"/>
      <c r="B62" s="36" t="str">
        <f t="shared" si="1"/>
        <v>13018</v>
      </c>
      <c r="C62" s="37" t="str">
        <f t="shared" si="2"/>
        <v>MissionName13018</v>
      </c>
      <c r="D62" s="37" t="str">
        <f t="shared" si="3"/>
        <v>Home_Backgrond_desert daze (18)</v>
      </c>
      <c r="E62" s="36" t="str">
        <f t="shared" si="4"/>
        <v>13018</v>
      </c>
      <c r="F62" s="37" t="s">
        <v>492</v>
      </c>
      <c r="G62" s="37" t="str">
        <f t="shared" si="5"/>
        <v>20060</v>
      </c>
      <c r="H62" s="38">
        <v>1.2</v>
      </c>
      <c r="I62" s="38">
        <v>290</v>
      </c>
      <c r="J62" s="42"/>
      <c r="K62" s="37"/>
      <c r="L62" s="37"/>
      <c r="M62" s="37"/>
      <c r="N62" s="37">
        <v>10119</v>
      </c>
      <c r="O62" s="37">
        <v>3</v>
      </c>
      <c r="P62" s="37">
        <v>10120</v>
      </c>
      <c r="Q62" s="37">
        <v>8</v>
      </c>
      <c r="R62" s="33" t="str">
        <f t="shared" si="0"/>
        <v>&lt;Mission Id="13018" Name="MissionName13018" Background="Home_Backgrond_desert daze (18)" Model="13018" NimIcon="atom_icon0123" QuestId="20060" dailyGoalPercent="1.2" AwardCoin="290" BGM="" Sound="" WaterDrop="" WaterDropAudio=""&gt;&lt;TreasureBox BoxId="10119" Height="3" /&gt;&lt;TreasureBox BoxId="10120" Height="8" /&gt;&lt;/Mission&gt;</v>
      </c>
      <c r="S62" s="13" t="s">
        <v>1434</v>
      </c>
    </row>
    <row r="63" spans="1:19">
      <c r="A63" s="40"/>
      <c r="B63" s="36" t="str">
        <f t="shared" si="1"/>
        <v>13019</v>
      </c>
      <c r="C63" s="37" t="str">
        <f t="shared" si="2"/>
        <v>MissionName13019</v>
      </c>
      <c r="D63" s="37" t="str">
        <f t="shared" si="3"/>
        <v>Home_Backgrond_desert daze (19)</v>
      </c>
      <c r="E63" s="36" t="str">
        <f t="shared" si="4"/>
        <v>13019</v>
      </c>
      <c r="F63" s="37" t="s">
        <v>500</v>
      </c>
      <c r="G63" s="37" t="str">
        <f t="shared" si="5"/>
        <v>20061</v>
      </c>
      <c r="H63" s="38">
        <v>1.2</v>
      </c>
      <c r="I63" s="38">
        <v>294</v>
      </c>
      <c r="J63" s="42"/>
      <c r="K63" s="37"/>
      <c r="L63" s="37"/>
      <c r="M63" s="37"/>
      <c r="N63" s="37">
        <v>10121</v>
      </c>
      <c r="O63" s="37">
        <v>3</v>
      </c>
      <c r="P63" s="37">
        <v>10122</v>
      </c>
      <c r="Q63" s="37">
        <v>8</v>
      </c>
      <c r="R63" s="33" t="str">
        <f t="shared" si="0"/>
        <v>&lt;Mission Id="13019" Name="MissionName13019" Background="Home_Backgrond_desert daze (19)" Model="13019" NimIcon="atom_icon0124" QuestId="20061" dailyGoalPercent="1.2" AwardCoin="294" BGM="" Sound="" WaterDrop="" WaterDropAudio=""&gt;&lt;TreasureBox BoxId="10121" Height="3" /&gt;&lt;TreasureBox BoxId="10122" Height="8" /&gt;&lt;/Mission&gt;</v>
      </c>
      <c r="S63" s="13" t="s">
        <v>1435</v>
      </c>
    </row>
    <row r="64" spans="1:19">
      <c r="A64" s="40"/>
      <c r="B64" s="36" t="str">
        <f t="shared" si="1"/>
        <v>13020</v>
      </c>
      <c r="C64" s="37" t="str">
        <f t="shared" si="2"/>
        <v>MissionName13020</v>
      </c>
      <c r="D64" s="37" t="str">
        <f t="shared" si="3"/>
        <v>Home_Backgrond_desert daze (20)</v>
      </c>
      <c r="E64" s="36" t="str">
        <f t="shared" si="4"/>
        <v>13020</v>
      </c>
      <c r="F64" s="37" t="s">
        <v>508</v>
      </c>
      <c r="G64" s="37" t="str">
        <f t="shared" si="5"/>
        <v>20062</v>
      </c>
      <c r="H64" s="38">
        <v>1.2</v>
      </c>
      <c r="I64" s="38">
        <v>298</v>
      </c>
      <c r="J64" s="42"/>
      <c r="K64" s="37"/>
      <c r="L64" s="37"/>
      <c r="M64" s="37"/>
      <c r="N64" s="37">
        <v>10123</v>
      </c>
      <c r="O64" s="37">
        <v>3</v>
      </c>
      <c r="P64" s="37">
        <v>10124</v>
      </c>
      <c r="Q64" s="37">
        <v>8</v>
      </c>
      <c r="R64" s="33" t="str">
        <f t="shared" si="0"/>
        <v>&lt;Mission Id="13020" Name="MissionName13020" Background="Home_Backgrond_desert daze (20)" Model="13020" NimIcon="atom_icon0125" QuestId="20062" dailyGoalPercent="1.2" AwardCoin="298" BGM="" Sound="" WaterDrop="" WaterDropAudio=""&gt;&lt;TreasureBox BoxId="10123" Height="3" /&gt;&lt;TreasureBox BoxId="10124" Height="8" /&gt;&lt;/Mission&gt;</v>
      </c>
      <c r="S64" s="13" t="s">
        <v>1436</v>
      </c>
    </row>
    <row r="65" spans="1:19">
      <c r="A65" s="40"/>
      <c r="B65" s="36" t="str">
        <f t="shared" si="1"/>
        <v>13021</v>
      </c>
      <c r="C65" s="37" t="str">
        <f t="shared" si="2"/>
        <v>MissionName13021</v>
      </c>
      <c r="D65" s="37" t="str">
        <f t="shared" si="3"/>
        <v>Home_Backgrond_desert daze (21)</v>
      </c>
      <c r="E65" s="36" t="str">
        <f t="shared" si="4"/>
        <v>13021</v>
      </c>
      <c r="F65" s="37" t="s">
        <v>516</v>
      </c>
      <c r="G65" s="37" t="str">
        <f t="shared" si="5"/>
        <v>20063</v>
      </c>
      <c r="H65" s="38">
        <v>1.25</v>
      </c>
      <c r="I65" s="38">
        <v>302</v>
      </c>
      <c r="J65" s="42"/>
      <c r="K65" s="37"/>
      <c r="L65" s="37"/>
      <c r="M65" s="37"/>
      <c r="N65" s="37">
        <v>10125</v>
      </c>
      <c r="O65" s="37">
        <v>3</v>
      </c>
      <c r="P65" s="37">
        <v>10126</v>
      </c>
      <c r="Q65" s="37">
        <v>8</v>
      </c>
      <c r="R65" s="33" t="str">
        <f t="shared" si="0"/>
        <v>&lt;Mission Id="13021" Name="MissionName13021" Background="Home_Backgrond_desert daze (21)" Model="13021" NimIcon="atom_icon0126" QuestId="20063" dailyGoalPercent="1.25" AwardCoin="302" BGM="" Sound="" WaterDrop="" WaterDropAudio=""&gt;&lt;TreasureBox BoxId="10125" Height="3" /&gt;&lt;TreasureBox BoxId="10126" Height="8" /&gt;&lt;/Mission&gt;</v>
      </c>
      <c r="S65" s="13" t="s">
        <v>1437</v>
      </c>
    </row>
    <row r="66" spans="1:19">
      <c r="A66" s="43"/>
      <c r="B66" s="36" t="str">
        <f t="shared" si="1"/>
        <v>14001</v>
      </c>
      <c r="C66" s="37" t="str">
        <f t="shared" si="2"/>
        <v>MissionName14001</v>
      </c>
      <c r="D66" s="37" t="str">
        <f t="shared" si="3"/>
        <v>Home_Backgrond__mystery red0001</v>
      </c>
      <c r="E66" s="36" t="str">
        <f t="shared" si="4"/>
        <v>14001</v>
      </c>
      <c r="F66" s="37" t="s">
        <v>527</v>
      </c>
      <c r="G66" s="37" t="str">
        <f t="shared" si="5"/>
        <v>20064</v>
      </c>
      <c r="H66" s="38">
        <v>1.25</v>
      </c>
      <c r="I66" s="38">
        <v>306</v>
      </c>
      <c r="J66" s="42"/>
      <c r="K66" s="37"/>
      <c r="L66" s="37"/>
      <c r="M66" s="37"/>
      <c r="N66" s="37">
        <v>10127</v>
      </c>
      <c r="O66" s="37">
        <v>3</v>
      </c>
      <c r="P66" s="37">
        <v>10128</v>
      </c>
      <c r="Q66" s="37">
        <v>8</v>
      </c>
      <c r="R66" s="33" t="str">
        <f t="shared" si="0"/>
        <v>&lt;Mission Id="14001" Name="MissionName14001" Background="Home_Backgrond__mystery red0001" Model="14001" NimIcon="atom_icon0157" QuestId="20064" dailyGoalPercent="1.25" AwardCoin="306" BGM="" Sound="" WaterDrop="" WaterDropAudio=""&gt;&lt;TreasureBox BoxId="10127" Height="3" /&gt;&lt;TreasureBox BoxId="10128" Height="8" /&gt;&lt;/Mission&gt;</v>
      </c>
      <c r="S66" s="13" t="s">
        <v>1438</v>
      </c>
    </row>
    <row r="67" spans="1:19">
      <c r="A67" s="43"/>
      <c r="B67" s="36" t="str">
        <f t="shared" si="1"/>
        <v>14002</v>
      </c>
      <c r="C67" s="37" t="str">
        <f t="shared" si="2"/>
        <v>MissionName14002</v>
      </c>
      <c r="D67" s="37" t="str">
        <f t="shared" si="3"/>
        <v>Home_Backgrond__mystery red0002</v>
      </c>
      <c r="E67" s="36" t="str">
        <f t="shared" si="4"/>
        <v>14002</v>
      </c>
      <c r="F67" s="37" t="s">
        <v>537</v>
      </c>
      <c r="G67" s="37" t="str">
        <f t="shared" si="5"/>
        <v>20065</v>
      </c>
      <c r="H67" s="38">
        <v>1.3</v>
      </c>
      <c r="I67" s="38">
        <v>310</v>
      </c>
      <c r="J67" s="42"/>
      <c r="K67" s="37"/>
      <c r="L67" s="37"/>
      <c r="M67" s="37"/>
      <c r="N67" s="37">
        <v>10129</v>
      </c>
      <c r="O67" s="37">
        <v>3</v>
      </c>
      <c r="P67" s="37">
        <v>10130</v>
      </c>
      <c r="Q67" s="37">
        <v>8</v>
      </c>
      <c r="R67" s="33" t="str">
        <f t="shared" ref="R67:R95" si="7">IF(B67&lt;&gt;"","&lt;Mission Id="""&amp;B67&amp;""" Name="""&amp;C67&amp;""" Background="""&amp;D67&amp;""" Model="""&amp;E67&amp;""" NimIcon="""&amp;F67&amp;""" QuestId="""&amp;G67&amp;""" dailyGoalPercent="""&amp;H67&amp;""" AwardCoin="""&amp;I67&amp;""" BGM="""&amp;J67&amp;""" Sound="""&amp;K67&amp;""" WaterDrop="""&amp;L67&amp;""" WaterDropAudio="""&amp;M67&amp;"""&gt;"&amp;CHAR(10)&amp;"  &lt;TreasureBox BoxId="""&amp;N67&amp;""" Height="""&amp;O67&amp;""" /&gt;"&amp;CHAR(10)&amp;"  &lt;TreasureBox BoxId="""&amp;P67&amp;""" Height="""&amp;Q67&amp;""" /&gt;"&amp;CHAR(10)&amp;"&lt;/Mission&gt;","")</f>
        <v>&lt;Mission Id="14002" Name="MissionName14002" Background="Home_Backgrond__mystery red0002" Model="14002" NimIcon="atom_icon0158" QuestId="20065" dailyGoalPercent="1.3" AwardCoin="310" BGM="" Sound="" WaterDrop="" WaterDropAudio=""&gt;&lt;TreasureBox BoxId="10129" Height="3" /&gt;&lt;TreasureBox BoxId="10130" Height="8" /&gt;&lt;/Mission&gt;</v>
      </c>
      <c r="S67" s="13" t="s">
        <v>1439</v>
      </c>
    </row>
    <row r="68" spans="1:19">
      <c r="A68" s="43"/>
      <c r="B68" s="36" t="str">
        <f t="shared" si="1"/>
        <v>14003</v>
      </c>
      <c r="C68" s="37" t="str">
        <f t="shared" si="2"/>
        <v>MissionName14003</v>
      </c>
      <c r="D68" s="37" t="str">
        <f t="shared" si="3"/>
        <v>Home_Backgrond__mystery red0003</v>
      </c>
      <c r="E68" s="36" t="str">
        <f t="shared" si="4"/>
        <v>14003</v>
      </c>
      <c r="F68" s="37" t="s">
        <v>547</v>
      </c>
      <c r="G68" s="37" t="str">
        <f t="shared" si="5"/>
        <v>20066</v>
      </c>
      <c r="H68" s="38">
        <v>1.3</v>
      </c>
      <c r="I68" s="38">
        <v>314</v>
      </c>
      <c r="J68" s="42"/>
      <c r="K68" s="37"/>
      <c r="L68" s="37"/>
      <c r="M68" s="37"/>
      <c r="N68" s="37">
        <v>10131</v>
      </c>
      <c r="O68" s="37">
        <v>3</v>
      </c>
      <c r="P68" s="37">
        <v>10132</v>
      </c>
      <c r="Q68" s="37">
        <v>8</v>
      </c>
      <c r="R68" s="33" t="str">
        <f t="shared" si="7"/>
        <v>&lt;Mission Id="14003" Name="MissionName14003" Background="Home_Backgrond__mystery red0003" Model="14003" NimIcon="atom_icon0159" QuestId="20066" dailyGoalPercent="1.3" AwardCoin="314" BGM="" Sound="" WaterDrop="" WaterDropAudio=""&gt;&lt;TreasureBox BoxId="10131" Height="3" /&gt;&lt;TreasureBox BoxId="10132" Height="8" /&gt;&lt;/Mission&gt;</v>
      </c>
      <c r="S68" s="13" t="s">
        <v>1440</v>
      </c>
    </row>
    <row r="69" spans="1:19">
      <c r="A69" s="43"/>
      <c r="B69" s="36" t="str">
        <f t="shared" ref="B69:B75" si="8">MID(S69,FIND("Id=",S69)+4,FIND(""" Name=",S69)-FIND("Id=",S69)-4)</f>
        <v>14004</v>
      </c>
      <c r="C69" s="37" t="str">
        <f t="shared" ref="C69:C75" si="9">MID(S69,FIND("Name=",S69)+6,FIND(""" Background=",S69)-FIND("Name=",S69)-6)</f>
        <v>MissionName14004</v>
      </c>
      <c r="D69" s="37" t="str">
        <f t="shared" ref="D69:D75" si="10">MID(S69,FIND("Background=",S69)+12,FIND(""" Model=",S69)-FIND("Background=",S69)-12)</f>
        <v>Home_Backgrond__mystery red0004</v>
      </c>
      <c r="E69" s="36" t="str">
        <f t="shared" ref="E69:E75" si="11">MID(S69,FIND("Model=",S69)+7,FIND(""" NimIcon=",S69)-FIND("Model=",S69)-7)</f>
        <v>14004</v>
      </c>
      <c r="F69" s="37" t="s">
        <v>557</v>
      </c>
      <c r="G69" s="37" t="str">
        <f t="shared" ref="G69:G75" si="12">MID(S69,FIND("QuestId=",S69)+9,FIND(""" dailyGoalPercent=",S69)-FIND("QuestId=",S69)-9)</f>
        <v>20067</v>
      </c>
      <c r="H69" s="38">
        <v>1.35</v>
      </c>
      <c r="I69" s="38">
        <v>318</v>
      </c>
      <c r="J69" s="42"/>
      <c r="K69" s="37"/>
      <c r="L69" s="37"/>
      <c r="M69" s="37"/>
      <c r="N69" s="37">
        <v>10133</v>
      </c>
      <c r="O69" s="37">
        <v>3</v>
      </c>
      <c r="P69" s="37">
        <v>10134</v>
      </c>
      <c r="Q69" s="37">
        <v>8</v>
      </c>
      <c r="R69" s="33" t="str">
        <f t="shared" si="7"/>
        <v>&lt;Mission Id="14004" Name="MissionName14004" Background="Home_Backgrond__mystery red0004" Model="14004" NimIcon="atom_icon0160" QuestId="20067" dailyGoalPercent="1.35" AwardCoin="318" BGM="" Sound="" WaterDrop="" WaterDropAudio=""&gt;&lt;TreasureBox BoxId="10133" Height="3" /&gt;&lt;TreasureBox BoxId="10134" Height="8" /&gt;&lt;/Mission&gt;</v>
      </c>
      <c r="S69" s="13" t="s">
        <v>1441</v>
      </c>
    </row>
    <row r="70" spans="1:19">
      <c r="A70" s="43"/>
      <c r="B70" s="36" t="str">
        <f t="shared" si="8"/>
        <v>14005</v>
      </c>
      <c r="C70" s="37" t="str">
        <f t="shared" si="9"/>
        <v>MissionName14005</v>
      </c>
      <c r="D70" s="37" t="str">
        <f t="shared" si="10"/>
        <v>Home_Backgrond__mystery red0005</v>
      </c>
      <c r="E70" s="36" t="str">
        <f t="shared" si="11"/>
        <v>14005</v>
      </c>
      <c r="F70" s="37" t="s">
        <v>567</v>
      </c>
      <c r="G70" s="37" t="str">
        <f t="shared" si="12"/>
        <v>20068</v>
      </c>
      <c r="H70" s="38">
        <v>1.35</v>
      </c>
      <c r="I70" s="38">
        <v>322</v>
      </c>
      <c r="J70" s="42"/>
      <c r="K70" s="37"/>
      <c r="L70" s="37"/>
      <c r="M70" s="37"/>
      <c r="N70" s="37">
        <v>10135</v>
      </c>
      <c r="O70" s="37">
        <v>3</v>
      </c>
      <c r="P70" s="37">
        <v>10136</v>
      </c>
      <c r="Q70" s="37">
        <v>8</v>
      </c>
      <c r="R70" s="33" t="str">
        <f t="shared" si="7"/>
        <v>&lt;Mission Id="14005" Name="MissionName14005" Background="Home_Backgrond__mystery red0005" Model="14005" NimIcon="atom_icon0161" QuestId="20068" dailyGoalPercent="1.35" AwardCoin="322" BGM="" Sound="" WaterDrop="" WaterDropAudio=""&gt;&lt;TreasureBox BoxId="10135" Height="3" /&gt;&lt;TreasureBox BoxId="10136" Height="8" /&gt;&lt;/Mission&gt;</v>
      </c>
      <c r="S70" s="13" t="s">
        <v>1442</v>
      </c>
    </row>
    <row r="71" spans="1:19">
      <c r="A71" s="43"/>
      <c r="B71" s="36" t="str">
        <f t="shared" si="8"/>
        <v>14006</v>
      </c>
      <c r="C71" s="37" t="str">
        <f t="shared" si="9"/>
        <v>MissionName14006</v>
      </c>
      <c r="D71" s="37" t="str">
        <f t="shared" si="10"/>
        <v>Home_Backgrond__mystery red0006</v>
      </c>
      <c r="E71" s="36" t="str">
        <f t="shared" si="11"/>
        <v>14006</v>
      </c>
      <c r="F71" s="37" t="s">
        <v>577</v>
      </c>
      <c r="G71" s="37" t="str">
        <f t="shared" si="12"/>
        <v>20069</v>
      </c>
      <c r="H71" s="38">
        <v>1.4</v>
      </c>
      <c r="I71" s="38">
        <v>326</v>
      </c>
      <c r="J71" s="42"/>
      <c r="K71" s="37"/>
      <c r="L71" s="37"/>
      <c r="M71" s="37"/>
      <c r="N71" s="37">
        <v>10137</v>
      </c>
      <c r="O71" s="37">
        <v>3</v>
      </c>
      <c r="P71" s="37">
        <v>10138</v>
      </c>
      <c r="Q71" s="37">
        <v>8</v>
      </c>
      <c r="R71" s="33" t="str">
        <f t="shared" si="7"/>
        <v>&lt;Mission Id="14006" Name="MissionName14006" Background="Home_Backgrond__mystery red0006" Model="14006" NimIcon="atom_icon0162" QuestId="20069" dailyGoalPercent="1.4" AwardCoin="326" BGM="" Sound="" WaterDrop="" WaterDropAudio=""&gt;&lt;TreasureBox BoxId="10137" Height="3" /&gt;&lt;TreasureBox BoxId="10138" Height="8" /&gt;&lt;/Mission&gt;</v>
      </c>
      <c r="S71" s="13" t="s">
        <v>1443</v>
      </c>
    </row>
    <row r="72" spans="1:19">
      <c r="A72" s="43"/>
      <c r="B72" s="36" t="str">
        <f t="shared" si="8"/>
        <v>14007</v>
      </c>
      <c r="C72" s="37" t="str">
        <f t="shared" si="9"/>
        <v>MissionName14007</v>
      </c>
      <c r="D72" s="37" t="str">
        <f t="shared" si="10"/>
        <v>Home_Backgrond__mystery red0007</v>
      </c>
      <c r="E72" s="36" t="str">
        <f t="shared" si="11"/>
        <v>14007</v>
      </c>
      <c r="F72" s="37" t="s">
        <v>587</v>
      </c>
      <c r="G72" s="37" t="str">
        <f t="shared" si="12"/>
        <v>20070</v>
      </c>
      <c r="H72" s="38">
        <v>1.4</v>
      </c>
      <c r="I72" s="38">
        <v>330</v>
      </c>
      <c r="J72" s="42"/>
      <c r="K72" s="37"/>
      <c r="L72" s="37"/>
      <c r="M72" s="37"/>
      <c r="N72" s="37">
        <v>10139</v>
      </c>
      <c r="O72" s="37">
        <v>3</v>
      </c>
      <c r="P72" s="37">
        <v>10140</v>
      </c>
      <c r="Q72" s="37">
        <v>8</v>
      </c>
      <c r="R72" s="33" t="str">
        <f t="shared" si="7"/>
        <v>&lt;Mission Id="14007" Name="MissionName14007" Background="Home_Backgrond__mystery red0007" Model="14007" NimIcon="atom_icon0163" QuestId="20070" dailyGoalPercent="1.4" AwardCoin="330" BGM="" Sound="" WaterDrop="" WaterDropAudio=""&gt;&lt;TreasureBox BoxId="10139" Height="3" /&gt;&lt;TreasureBox BoxId="10140" Height="8" /&gt;&lt;/Mission&gt;</v>
      </c>
      <c r="S72" s="13" t="s">
        <v>1444</v>
      </c>
    </row>
    <row r="73" spans="1:19">
      <c r="A73" s="43"/>
      <c r="B73" s="36" t="str">
        <f t="shared" si="8"/>
        <v>14008</v>
      </c>
      <c r="C73" s="37" t="str">
        <f t="shared" si="9"/>
        <v>MissionName14008</v>
      </c>
      <c r="D73" s="37" t="str">
        <f t="shared" si="10"/>
        <v>Home_Backgrond__mystery red0008</v>
      </c>
      <c r="E73" s="36" t="str">
        <f t="shared" si="11"/>
        <v>14008</v>
      </c>
      <c r="F73" s="37" t="s">
        <v>597</v>
      </c>
      <c r="G73" s="37" t="str">
        <f t="shared" si="12"/>
        <v>20071</v>
      </c>
      <c r="H73" s="38">
        <v>1.45</v>
      </c>
      <c r="I73" s="38">
        <v>334</v>
      </c>
      <c r="J73" s="42"/>
      <c r="K73" s="37"/>
      <c r="L73" s="37"/>
      <c r="M73" s="37"/>
      <c r="N73" s="37">
        <v>10141</v>
      </c>
      <c r="O73" s="37">
        <v>3</v>
      </c>
      <c r="P73" s="37">
        <v>10142</v>
      </c>
      <c r="Q73" s="37">
        <v>8</v>
      </c>
      <c r="R73" s="33" t="str">
        <f t="shared" si="7"/>
        <v>&lt;Mission Id="14008" Name="MissionName14008" Background="Home_Backgrond__mystery red0008" Model="14008" NimIcon="atom_icon0164" QuestId="20071" dailyGoalPercent="1.45" AwardCoin="334" BGM="" Sound="" WaterDrop="" WaterDropAudio=""&gt;&lt;TreasureBox BoxId="10141" Height="3" /&gt;&lt;TreasureBox BoxId="10142" Height="8" /&gt;&lt;/Mission&gt;</v>
      </c>
      <c r="S73" s="13" t="s">
        <v>1445</v>
      </c>
    </row>
    <row r="74" spans="1:19">
      <c r="A74" s="43"/>
      <c r="B74" s="36" t="str">
        <f t="shared" si="8"/>
        <v>14009</v>
      </c>
      <c r="C74" s="37" t="str">
        <f t="shared" si="9"/>
        <v>MissionName14009</v>
      </c>
      <c r="D74" s="37" t="str">
        <f t="shared" si="10"/>
        <v>Home_Backgrond__mystery red0009</v>
      </c>
      <c r="E74" s="36" t="str">
        <f t="shared" si="11"/>
        <v>14009</v>
      </c>
      <c r="F74" s="37" t="s">
        <v>607</v>
      </c>
      <c r="G74" s="37" t="str">
        <f t="shared" si="12"/>
        <v>20072</v>
      </c>
      <c r="H74" s="38">
        <v>1.45</v>
      </c>
      <c r="I74" s="38">
        <v>338</v>
      </c>
      <c r="J74" s="42"/>
      <c r="K74" s="37"/>
      <c r="L74" s="37"/>
      <c r="M74" s="37"/>
      <c r="N74" s="37">
        <v>10143</v>
      </c>
      <c r="O74" s="37">
        <v>3</v>
      </c>
      <c r="P74" s="37">
        <v>10144</v>
      </c>
      <c r="Q74" s="37">
        <v>8</v>
      </c>
      <c r="R74" s="33" t="str">
        <f t="shared" si="7"/>
        <v>&lt;Mission Id="14009" Name="MissionName14009" Background="Home_Backgrond__mystery red0009" Model="14009" NimIcon="atom_icon0165" QuestId="20072" dailyGoalPercent="1.45" AwardCoin="338" BGM="" Sound="" WaterDrop="" WaterDropAudio=""&gt;&lt;TreasureBox BoxId="10143" Height="3" /&gt;&lt;TreasureBox BoxId="10144" Height="8" /&gt;&lt;/Mission&gt;</v>
      </c>
      <c r="S74" s="13" t="s">
        <v>1446</v>
      </c>
    </row>
    <row r="75" spans="1:19">
      <c r="A75" s="43"/>
      <c r="B75" s="36" t="str">
        <f t="shared" si="8"/>
        <v>14010</v>
      </c>
      <c r="C75" s="37" t="str">
        <f t="shared" si="9"/>
        <v>MissionName14010</v>
      </c>
      <c r="D75" s="37" t="str">
        <f t="shared" si="10"/>
        <v>Home_Backgrond__mystery red0010</v>
      </c>
      <c r="E75" s="36" t="str">
        <f t="shared" si="11"/>
        <v>14010</v>
      </c>
      <c r="F75" s="37" t="s">
        <v>617</v>
      </c>
      <c r="G75" s="37" t="str">
        <f t="shared" si="12"/>
        <v>20073</v>
      </c>
      <c r="H75" s="38">
        <v>1.5</v>
      </c>
      <c r="I75" s="38">
        <v>342</v>
      </c>
      <c r="J75" s="42"/>
      <c r="K75" s="37"/>
      <c r="L75" s="37"/>
      <c r="M75" s="37"/>
      <c r="N75" s="37">
        <v>10145</v>
      </c>
      <c r="O75" s="37">
        <v>3</v>
      </c>
      <c r="P75" s="37">
        <v>10146</v>
      </c>
      <c r="Q75" s="37">
        <v>8</v>
      </c>
      <c r="R75" s="33" t="str">
        <f t="shared" si="7"/>
        <v>&lt;Mission Id="14010" Name="MissionName14010" Background="Home_Backgrond__mystery red0010" Model="14010" NimIcon="atom_icon0166" QuestId="20073" dailyGoalPercent="1.5" AwardCoin="342" BGM="" Sound="" WaterDrop="" WaterDropAudio=""&gt;&lt;TreasureBox BoxId="10145" Height="3" /&gt;&lt;TreasureBox BoxId="10146" Height="8" /&gt;&lt;/Mission&gt;</v>
      </c>
      <c r="S75" s="13" t="s">
        <v>1447</v>
      </c>
    </row>
    <row r="76" spans="1:19">
      <c r="A76" s="24"/>
      <c r="B76" s="42">
        <v>81001</v>
      </c>
      <c r="C76" s="44" t="str">
        <f>"MissionName"&amp;B76</f>
        <v>MissionName81001</v>
      </c>
      <c r="D76" s="44" t="s">
        <v>1448</v>
      </c>
      <c r="E76" s="42">
        <v>81001</v>
      </c>
      <c r="F76" s="44"/>
      <c r="G76" s="42">
        <v>20078</v>
      </c>
      <c r="H76" s="45">
        <v>0.5</v>
      </c>
      <c r="I76" s="45">
        <v>50</v>
      </c>
      <c r="J76" s="36" t="s">
        <v>1449</v>
      </c>
      <c r="K76" s="37" t="s">
        <v>1450</v>
      </c>
      <c r="L76" s="37" t="s">
        <v>1451</v>
      </c>
      <c r="M76" s="37" t="s">
        <v>1452</v>
      </c>
      <c r="N76" s="44">
        <v>81001</v>
      </c>
      <c r="O76" s="37">
        <v>3</v>
      </c>
      <c r="P76" s="44">
        <v>81002</v>
      </c>
      <c r="Q76" s="37">
        <v>8</v>
      </c>
      <c r="R76" s="33" t="str">
        <f t="shared" ref="R76:R83" si="13">IF(B76&lt;&gt;"","&lt;Mission Id="""&amp;B76&amp;""" Name="""&amp;C76&amp;""" Background="""&amp;D76&amp;""" Model="""&amp;E76&amp;""" NimIcon="""&amp;F76&amp;""" QuestId="""&amp;G76&amp;""" dailyGoalPercent="""&amp;H76&amp;""" AwardCoin="""&amp;I76&amp;""" BGM="""&amp;J76&amp;""" Sound="""&amp;K76&amp;""" WaterDrop="""&amp;L76&amp;""" WaterDropAudio="""&amp;M76&amp;"""&gt;"&amp;CHAR(10)&amp;"  &lt;TreasureBox BoxId="""&amp;N76&amp;""" Height="""&amp;O76&amp;""" /&gt;"&amp;CHAR(10)&amp;"  &lt;TreasureBox BoxId="""&amp;P76&amp;""" Height="""&amp;Q76&amp;""" /&gt;"&amp;CHAR(10)&amp;"&lt;/Mission&gt;","")</f>
        <v>&lt;Mission Id="81001" Name="MissionName81001" Background="Home_hallowmas__bg_01" Model="81001" NimIcon="" QuestId="20078" dailyGoalPercent="0.5" AwardCoin="50" BGM="hallowmas_bgm" Sound="hallowmas_effect" WaterDrop="07KuLou" WaterDropAudio="water_drop_down_81001"&gt;&lt;TreasureBox BoxId="81001" Height="3" /&gt;&lt;TreasureBox BoxId="81002" Height="8" /&gt;&lt;/Mission&gt;</v>
      </c>
      <c r="S76" s="14"/>
    </row>
    <row r="77" spans="1:19">
      <c r="A77" s="24"/>
      <c r="B77" s="42">
        <v>81002</v>
      </c>
      <c r="C77" s="44" t="str">
        <f t="shared" ref="C77:C88" si="14">"MissionName"&amp;B77</f>
        <v>MissionName81002</v>
      </c>
      <c r="D77" s="44" t="s">
        <v>1453</v>
      </c>
      <c r="E77" s="42">
        <v>81002</v>
      </c>
      <c r="F77" s="44"/>
      <c r="G77" s="42">
        <v>20079</v>
      </c>
      <c r="H77" s="45">
        <v>0.5</v>
      </c>
      <c r="I77" s="45">
        <v>50</v>
      </c>
      <c r="J77" s="36" t="s">
        <v>1449</v>
      </c>
      <c r="K77" s="37" t="s">
        <v>1450</v>
      </c>
      <c r="L77" s="37" t="s">
        <v>1454</v>
      </c>
      <c r="M77" s="37" t="s">
        <v>1455</v>
      </c>
      <c r="N77" s="44">
        <v>81003</v>
      </c>
      <c r="O77" s="37">
        <v>3</v>
      </c>
      <c r="P77" s="44">
        <v>81004</v>
      </c>
      <c r="Q77" s="37">
        <v>8</v>
      </c>
      <c r="R77" s="33" t="str">
        <f t="shared" si="13"/>
        <v>&lt;Mission Id="81002" Name="MissionName81002" Background="Home_hallowmas__bg_02" Model="81002" NimIcon="" QuestId="20079" dailyGoalPercent="0.5" AwardCoin="50" BGM="hallowmas_bgm" Sound="hallowmas_effect" WaterDrop="05PingGuo" WaterDropAudio="water_drop_down_81002"&gt;&lt;TreasureBox BoxId="81003" Height="3" /&gt;&lt;TreasureBox BoxId="81004" Height="8" /&gt;&lt;/Mission&gt;</v>
      </c>
      <c r="S77" s="14"/>
    </row>
    <row r="78" spans="1:19">
      <c r="A78" s="24"/>
      <c r="B78" s="42">
        <v>81003</v>
      </c>
      <c r="C78" s="44" t="str">
        <f t="shared" si="14"/>
        <v>MissionName81003</v>
      </c>
      <c r="D78" s="44" t="s">
        <v>1456</v>
      </c>
      <c r="E78" s="42">
        <v>81003</v>
      </c>
      <c r="F78" s="44"/>
      <c r="G78" s="42">
        <v>20080</v>
      </c>
      <c r="H78" s="45">
        <v>0.5</v>
      </c>
      <c r="I78" s="45">
        <v>50</v>
      </c>
      <c r="J78" s="36" t="s">
        <v>1449</v>
      </c>
      <c r="K78" s="37" t="s">
        <v>1450</v>
      </c>
      <c r="L78" s="37" t="s">
        <v>1457</v>
      </c>
      <c r="M78" s="37" t="s">
        <v>1458</v>
      </c>
      <c r="N78" s="44">
        <v>81005</v>
      </c>
      <c r="O78" s="37">
        <v>3</v>
      </c>
      <c r="P78" s="44">
        <v>81006</v>
      </c>
      <c r="Q78" s="37">
        <v>8</v>
      </c>
      <c r="R78" s="33" t="str">
        <f t="shared" si="13"/>
        <v>&lt;Mission Id="81003" Name="MissionName81003" Background="Home_hallowmas__bg_03" Model="81003" NimIcon="" QuestId="20080" dailyGoalPercent="0.5" AwardCoin="50" BGM="hallowmas_bgm" Sound="hallowmas_effect" WaterDrop="01NanGua" WaterDropAudio="water_drop_down_81003"&gt;&lt;TreasureBox BoxId="81005" Height="3" /&gt;&lt;TreasureBox BoxId="81006" Height="8" /&gt;&lt;/Mission&gt;</v>
      </c>
      <c r="S78" s="14"/>
    </row>
    <row r="79" spans="1:19">
      <c r="A79" s="24"/>
      <c r="B79" s="42">
        <v>81004</v>
      </c>
      <c r="C79" s="44" t="str">
        <f t="shared" si="14"/>
        <v>MissionName81004</v>
      </c>
      <c r="D79" s="44" t="s">
        <v>1459</v>
      </c>
      <c r="E79" s="42">
        <v>81004</v>
      </c>
      <c r="F79" s="44"/>
      <c r="G79" s="42">
        <v>20081</v>
      </c>
      <c r="H79" s="45">
        <v>0.5</v>
      </c>
      <c r="I79" s="45">
        <v>50</v>
      </c>
      <c r="J79" s="36" t="s">
        <v>1449</v>
      </c>
      <c r="K79" s="37" t="s">
        <v>1450</v>
      </c>
      <c r="L79" s="37" t="s">
        <v>1460</v>
      </c>
      <c r="M79" s="37" t="s">
        <v>1461</v>
      </c>
      <c r="N79" s="44">
        <v>81007</v>
      </c>
      <c r="O79" s="37">
        <v>3</v>
      </c>
      <c r="P79" s="44">
        <v>81008</v>
      </c>
      <c r="Q79" s="37">
        <v>8</v>
      </c>
      <c r="R79" s="33" t="str">
        <f t="shared" si="13"/>
        <v>&lt;Mission Id="81004" Name="MissionName81004" Background="Home_hallowmas__bg_04" Model="81004" NimIcon="" QuestId="20081" dailyGoalPercent="0.5" AwardCoin="50" BGM="hallowmas_bgm" Sound="hallowmas_effect" WaterDrop="03ShouGu" WaterDropAudio="water_drop_down_81004"&gt;&lt;TreasureBox BoxId="81007" Height="3" /&gt;&lt;TreasureBox BoxId="81008" Height="8" /&gt;&lt;/Mission&gt;</v>
      </c>
      <c r="S79" s="14"/>
    </row>
    <row r="80" spans="1:19">
      <c r="A80" s="46"/>
      <c r="B80" s="42">
        <v>82001</v>
      </c>
      <c r="C80" s="44" t="str">
        <f t="shared" si="14"/>
        <v>MissionName82001</v>
      </c>
      <c r="D80" s="44" t="s">
        <v>1462</v>
      </c>
      <c r="E80" s="42">
        <v>82002</v>
      </c>
      <c r="F80" s="44"/>
      <c r="G80" s="42">
        <v>20086</v>
      </c>
      <c r="H80" s="45">
        <v>0.5</v>
      </c>
      <c r="I80" s="45">
        <v>50</v>
      </c>
      <c r="J80" s="36" t="s">
        <v>1463</v>
      </c>
      <c r="K80" s="37"/>
      <c r="L80" s="37"/>
      <c r="M80" s="37"/>
      <c r="N80" s="44">
        <v>81009</v>
      </c>
      <c r="O80" s="37">
        <v>3</v>
      </c>
      <c r="P80" s="44">
        <v>81010</v>
      </c>
      <c r="Q80" s="37">
        <v>8</v>
      </c>
      <c r="R80" s="33" t="str">
        <f t="shared" si="13"/>
        <v>&lt;Mission Id="82001" Name="MissionName82001" Background="Home_christmas_bg_01" Model="82002" NimIcon="" QuestId="20086" dailyGoalPercent="0.5" AwardCoin="50" BGM="xmas_bgm" Sound="" WaterDrop="" WaterDropAudio=""&gt;&lt;TreasureBox BoxId="81009" Height="3" /&gt;&lt;TreasureBox BoxId="81010" Height="8" /&gt;&lt;/Mission&gt;</v>
      </c>
      <c r="S80" s="14"/>
    </row>
    <row r="81" spans="1:19">
      <c r="A81" s="46"/>
      <c r="B81" s="42">
        <v>82002</v>
      </c>
      <c r="C81" s="44" t="str">
        <f t="shared" si="14"/>
        <v>MissionName82002</v>
      </c>
      <c r="D81" s="44" t="s">
        <v>1464</v>
      </c>
      <c r="E81" s="42">
        <v>82001</v>
      </c>
      <c r="F81" s="44"/>
      <c r="G81" s="42">
        <v>20087</v>
      </c>
      <c r="H81" s="45">
        <v>0.5</v>
      </c>
      <c r="I81" s="45">
        <v>50</v>
      </c>
      <c r="J81" s="36" t="s">
        <v>1463</v>
      </c>
      <c r="K81" s="37"/>
      <c r="L81" s="37"/>
      <c r="M81" s="37"/>
      <c r="N81" s="44">
        <v>81011</v>
      </c>
      <c r="O81" s="37">
        <v>3</v>
      </c>
      <c r="P81" s="44">
        <v>81012</v>
      </c>
      <c r="Q81" s="37">
        <v>8</v>
      </c>
      <c r="R81" s="33" t="str">
        <f t="shared" si="13"/>
        <v>&lt;Mission Id="82002" Name="MissionName82002" Background="Home_christmas_bg_02" Model="82001" NimIcon="" QuestId="20087" dailyGoalPercent="0.5" AwardCoin="50" BGM="xmas_bgm" Sound="" WaterDrop="" WaterDropAudio=""&gt;&lt;TreasureBox BoxId="81011" Height="3" /&gt;&lt;TreasureBox BoxId="81012" Height="8" /&gt;&lt;/Mission&gt;</v>
      </c>
      <c r="S81" s="14"/>
    </row>
    <row r="82" spans="1:19">
      <c r="A82" s="46"/>
      <c r="B82" s="42">
        <v>82003</v>
      </c>
      <c r="C82" s="44" t="str">
        <f t="shared" si="14"/>
        <v>MissionName82003</v>
      </c>
      <c r="D82" s="44" t="s">
        <v>1465</v>
      </c>
      <c r="E82" s="42">
        <v>82003</v>
      </c>
      <c r="F82" s="44"/>
      <c r="G82" s="42">
        <v>20088</v>
      </c>
      <c r="H82" s="45">
        <v>0.5</v>
      </c>
      <c r="I82" s="45">
        <v>50</v>
      </c>
      <c r="J82" s="36" t="s">
        <v>1463</v>
      </c>
      <c r="K82" s="37"/>
      <c r="L82" s="37"/>
      <c r="M82" s="37"/>
      <c r="N82" s="44">
        <v>81013</v>
      </c>
      <c r="O82" s="37">
        <v>3</v>
      </c>
      <c r="P82" s="44">
        <v>81014</v>
      </c>
      <c r="Q82" s="37">
        <v>8</v>
      </c>
      <c r="R82" s="33" t="str">
        <f t="shared" si="13"/>
        <v>&lt;Mission Id="82003" Name="MissionName82003" Background="Home_christmas_bg_03" Model="82003" NimIcon="" QuestId="20088" dailyGoalPercent="0.5" AwardCoin="50" BGM="xmas_bgm" Sound="" WaterDrop="" WaterDropAudio=""&gt;&lt;TreasureBox BoxId="81013" Height="3" /&gt;&lt;TreasureBox BoxId="81014" Height="8" /&gt;&lt;/Mission&gt;</v>
      </c>
      <c r="S82" s="14"/>
    </row>
    <row r="83" spans="1:19">
      <c r="A83" s="46"/>
      <c r="B83" s="42">
        <v>82004</v>
      </c>
      <c r="C83" s="44" t="str">
        <f t="shared" si="14"/>
        <v>MissionName82004</v>
      </c>
      <c r="D83" s="44" t="s">
        <v>1466</v>
      </c>
      <c r="E83" s="42">
        <v>82001</v>
      </c>
      <c r="F83" s="44"/>
      <c r="G83" s="42">
        <v>20089</v>
      </c>
      <c r="H83" s="45">
        <v>0.5</v>
      </c>
      <c r="I83" s="45">
        <v>50</v>
      </c>
      <c r="J83" s="36" t="s">
        <v>1463</v>
      </c>
      <c r="K83" s="37"/>
      <c r="L83" s="37"/>
      <c r="M83" s="37"/>
      <c r="N83" s="44">
        <v>81015</v>
      </c>
      <c r="O83" s="37">
        <v>3</v>
      </c>
      <c r="P83" s="44">
        <v>81016</v>
      </c>
      <c r="Q83" s="37">
        <v>8</v>
      </c>
      <c r="R83" s="33" t="str">
        <f t="shared" si="13"/>
        <v>&lt;Mission Id="82004" Name="MissionName82004" Background="Home_christmas_bg_04" Model="82001" NimIcon="" QuestId="20089" dailyGoalPercent="0.5" AwardCoin="50" BGM="xmas_bgm" Sound="" WaterDrop="" WaterDropAudio=""&gt;&lt;TreasureBox BoxId="81015" Height="3" /&gt;&lt;TreasureBox BoxId="81016" Height="8" /&gt;&lt;/Mission&gt;</v>
      </c>
      <c r="S83" s="14"/>
    </row>
    <row r="84" spans="1:19">
      <c r="A84" s="47"/>
      <c r="B84" s="42">
        <v>83001</v>
      </c>
      <c r="C84" s="44" t="str">
        <f t="shared" si="14"/>
        <v>MissionName83001</v>
      </c>
      <c r="D84" s="44" t="s">
        <v>1467</v>
      </c>
      <c r="E84" s="36">
        <v>83001</v>
      </c>
      <c r="F84" s="44"/>
      <c r="G84" s="42">
        <v>20090</v>
      </c>
      <c r="H84" s="45">
        <v>0.5</v>
      </c>
      <c r="I84" s="45">
        <v>50</v>
      </c>
      <c r="J84" s="50"/>
      <c r="K84" s="37"/>
      <c r="L84" s="37"/>
      <c r="M84" s="37"/>
      <c r="N84" s="44">
        <v>81017</v>
      </c>
      <c r="O84" s="37">
        <v>3</v>
      </c>
      <c r="P84" s="44">
        <v>81018</v>
      </c>
      <c r="Q84" s="37">
        <v>8</v>
      </c>
      <c r="R84" s="33" t="str">
        <f t="shared" ref="R84:R87" si="15">IF(B84&lt;&gt;"","&lt;Mission Id="""&amp;B84&amp;""" Name="""&amp;C84&amp;""" Background="""&amp;D84&amp;""" Model="""&amp;E84&amp;""" NimIcon="""&amp;F84&amp;""" QuestId="""&amp;G84&amp;""" dailyGoalPercent="""&amp;H84&amp;""" AwardCoin="""&amp;I84&amp;""" BGM="""&amp;J84&amp;""" Sound="""&amp;K84&amp;""" WaterDrop="""&amp;L84&amp;""" WaterDropAudio="""&amp;M84&amp;"""&gt;"&amp;CHAR(10)&amp;"  &lt;TreasureBox BoxId="""&amp;N84&amp;""" Height="""&amp;O84&amp;""" /&gt;"&amp;CHAR(10)&amp;"  &lt;TreasureBox BoxId="""&amp;P84&amp;""" Height="""&amp;Q84&amp;""" /&gt;"&amp;CHAR(10)&amp;"&lt;/Mission&gt;","")</f>
        <v>&lt;Mission Id="83001" Name="MissionName83001" Background="Home_mouseyear_bg_01" Model="83001" NimIcon="" QuestId="20090" dailyGoalPercent="0.5" AwardCoin="50" BGM="" Sound="" WaterDrop="" WaterDropAudio=""&gt;&lt;TreasureBox BoxId="81017" Height="3" /&gt;&lt;TreasureBox BoxId="81018" Height="8" /&gt;&lt;/Mission&gt;</v>
      </c>
      <c r="S84" s="14"/>
    </row>
    <row r="85" spans="1:19">
      <c r="A85" s="47"/>
      <c r="B85" s="42">
        <v>83002</v>
      </c>
      <c r="C85" s="44" t="str">
        <f t="shared" si="14"/>
        <v>MissionName83002</v>
      </c>
      <c r="D85" s="44" t="s">
        <v>1468</v>
      </c>
      <c r="E85" s="36">
        <v>83002</v>
      </c>
      <c r="F85" s="44"/>
      <c r="G85" s="42">
        <v>20091</v>
      </c>
      <c r="H85" s="45">
        <v>0.5</v>
      </c>
      <c r="I85" s="45">
        <v>50</v>
      </c>
      <c r="J85" s="50"/>
      <c r="K85" s="37"/>
      <c r="L85" s="37"/>
      <c r="M85" s="37"/>
      <c r="N85" s="44">
        <v>81019</v>
      </c>
      <c r="O85" s="37">
        <v>3</v>
      </c>
      <c r="P85" s="44">
        <v>81020</v>
      </c>
      <c r="Q85" s="37">
        <v>8</v>
      </c>
      <c r="R85" s="33" t="str">
        <f t="shared" si="15"/>
        <v>&lt;Mission Id="83002" Name="MissionName83002" Background="Home_mouseyear_bg_02" Model="83002" NimIcon="" QuestId="20091" dailyGoalPercent="0.5" AwardCoin="50" BGM="" Sound="" WaterDrop="" WaterDropAudio=""&gt;&lt;TreasureBox BoxId="81019" Height="3" /&gt;&lt;TreasureBox BoxId="81020" Height="8" /&gt;&lt;/Mission&gt;</v>
      </c>
      <c r="S85" s="14"/>
    </row>
    <row r="86" spans="1:19">
      <c r="A86" s="47"/>
      <c r="B86" s="42">
        <v>83003</v>
      </c>
      <c r="C86" s="44" t="str">
        <f t="shared" si="14"/>
        <v>MissionName83003</v>
      </c>
      <c r="D86" s="44" t="s">
        <v>1469</v>
      </c>
      <c r="E86" s="36">
        <v>83001</v>
      </c>
      <c r="F86" s="44"/>
      <c r="G86" s="42">
        <v>20092</v>
      </c>
      <c r="H86" s="45">
        <v>0.5</v>
      </c>
      <c r="I86" s="45">
        <v>50</v>
      </c>
      <c r="J86" s="50"/>
      <c r="K86" s="37"/>
      <c r="L86" s="37"/>
      <c r="M86" s="37"/>
      <c r="N86" s="44">
        <v>81021</v>
      </c>
      <c r="O86" s="37">
        <v>3</v>
      </c>
      <c r="P86" s="44">
        <v>81022</v>
      </c>
      <c r="Q86" s="37">
        <v>8</v>
      </c>
      <c r="R86" s="33" t="str">
        <f t="shared" si="15"/>
        <v>&lt;Mission Id="83003" Name="MissionName83003" Background="Home_mouseyear_bg_03" Model="83001" NimIcon="" QuestId="20092" dailyGoalPercent="0.5" AwardCoin="50" BGM="" Sound="" WaterDrop="" WaterDropAudio=""&gt;&lt;TreasureBox BoxId="81021" Height="3" /&gt;&lt;TreasureBox BoxId="81022" Height="8" /&gt;&lt;/Mission&gt;</v>
      </c>
      <c r="S86" s="14"/>
    </row>
    <row r="87" spans="1:19">
      <c r="A87" s="47"/>
      <c r="B87" s="42">
        <v>83004</v>
      </c>
      <c r="C87" s="44" t="str">
        <f t="shared" si="14"/>
        <v>MissionName83004</v>
      </c>
      <c r="D87" s="44" t="s">
        <v>1470</v>
      </c>
      <c r="E87" s="36">
        <v>83002</v>
      </c>
      <c r="F87" s="44"/>
      <c r="G87" s="42">
        <v>20093</v>
      </c>
      <c r="H87" s="45">
        <v>0.5</v>
      </c>
      <c r="I87" s="45">
        <v>50</v>
      </c>
      <c r="J87" s="50"/>
      <c r="K87" s="37"/>
      <c r="L87" s="37"/>
      <c r="M87" s="37"/>
      <c r="N87" s="44">
        <v>81023</v>
      </c>
      <c r="O87" s="37">
        <v>3</v>
      </c>
      <c r="P87" s="44">
        <v>81024</v>
      </c>
      <c r="Q87" s="37">
        <v>8</v>
      </c>
      <c r="R87" s="33" t="str">
        <f t="shared" si="15"/>
        <v>&lt;Mission Id="83004" Name="MissionName83004" Background="Home_mouseyear_bg_04" Model="83002" NimIcon="" QuestId="20093" dailyGoalPercent="0.5" AwardCoin="50" BGM="" Sound="" WaterDrop="" WaterDropAudio=""&gt;&lt;TreasureBox BoxId="81023" Height="3" /&gt;&lt;TreasureBox BoxId="81024" Height="8" /&gt;&lt;/Mission&gt;</v>
      </c>
      <c r="S87" s="14"/>
    </row>
    <row r="88" spans="1:19">
      <c r="A88" s="48"/>
      <c r="B88" s="42">
        <v>91001</v>
      </c>
      <c r="C88" s="44" t="str">
        <f t="shared" si="14"/>
        <v>MissionName91001</v>
      </c>
      <c r="D88" s="44" t="s">
        <v>1471</v>
      </c>
      <c r="E88" s="42">
        <v>91001</v>
      </c>
      <c r="F88" s="44"/>
      <c r="G88" s="42">
        <v>20074</v>
      </c>
      <c r="H88" s="45">
        <v>0.5</v>
      </c>
      <c r="I88" s="45">
        <v>50</v>
      </c>
      <c r="J88" s="36"/>
      <c r="K88" s="37"/>
      <c r="L88" s="37"/>
      <c r="M88" s="37"/>
      <c r="N88" s="37">
        <v>91001</v>
      </c>
      <c r="O88" s="37">
        <v>3</v>
      </c>
      <c r="P88" s="37">
        <v>91002</v>
      </c>
      <c r="Q88" s="37">
        <v>8</v>
      </c>
      <c r="R88" s="33" t="str">
        <f t="shared" si="7"/>
        <v>&lt;Mission Id="91001" Name="MissionName91001" Background="Home_Backgrond_nationalday_01" Model="91001" NimIcon="" QuestId="20074" dailyGoalPercent="0.5" AwardCoin="50" BGM="" Sound="" WaterDrop="" WaterDropAudio=""&gt;&lt;TreasureBox BoxId="91001" Height="3" /&gt;&lt;TreasureBox BoxId="91002" Height="8" /&gt;&lt;/Mission&gt;</v>
      </c>
      <c r="S88" s="14"/>
    </row>
    <row r="89" spans="1:19">
      <c r="A89" s="48"/>
      <c r="B89" s="42">
        <v>91002</v>
      </c>
      <c r="C89" s="44" t="str">
        <f t="shared" ref="C89:C92" si="16">"MissionName"&amp;B89</f>
        <v>MissionName91002</v>
      </c>
      <c r="D89" s="44" t="s">
        <v>1472</v>
      </c>
      <c r="E89" s="42">
        <v>91001</v>
      </c>
      <c r="F89" s="44"/>
      <c r="G89" s="42">
        <v>20075</v>
      </c>
      <c r="H89" s="45">
        <v>0.5</v>
      </c>
      <c r="I89" s="45">
        <v>50</v>
      </c>
      <c r="J89" s="36"/>
      <c r="K89" s="37"/>
      <c r="L89" s="37"/>
      <c r="M89" s="37"/>
      <c r="N89" s="37">
        <v>91003</v>
      </c>
      <c r="O89" s="37">
        <v>3</v>
      </c>
      <c r="P89" s="37">
        <v>91004</v>
      </c>
      <c r="Q89" s="37">
        <v>8</v>
      </c>
      <c r="R89" s="33" t="str">
        <f t="shared" si="7"/>
        <v>&lt;Mission Id="91002" Name="MissionName91002" Background="Home_Backgrond_nationalday_02" Model="91001" NimIcon="" QuestId="20075" dailyGoalPercent="0.5" AwardCoin="50" BGM="" Sound="" WaterDrop="" WaterDropAudio=""&gt;&lt;TreasureBox BoxId="91003" Height="3" /&gt;&lt;TreasureBox BoxId="91004" Height="8" /&gt;&lt;/Mission&gt;</v>
      </c>
      <c r="S89" s="14"/>
    </row>
    <row r="90" spans="1:19">
      <c r="A90" s="48"/>
      <c r="B90" s="42">
        <v>91003</v>
      </c>
      <c r="C90" s="44" t="str">
        <f t="shared" si="16"/>
        <v>MissionName91003</v>
      </c>
      <c r="D90" s="44" t="s">
        <v>1473</v>
      </c>
      <c r="E90" s="42">
        <v>91001</v>
      </c>
      <c r="F90" s="44"/>
      <c r="G90" s="42">
        <v>20076</v>
      </c>
      <c r="H90" s="45">
        <v>0.5</v>
      </c>
      <c r="I90" s="45">
        <v>50</v>
      </c>
      <c r="J90" s="36"/>
      <c r="K90" s="37"/>
      <c r="L90" s="37"/>
      <c r="M90" s="37"/>
      <c r="N90" s="37">
        <v>91005</v>
      </c>
      <c r="O90" s="37">
        <v>3</v>
      </c>
      <c r="P90" s="37">
        <v>91006</v>
      </c>
      <c r="Q90" s="37">
        <v>8</v>
      </c>
      <c r="R90" s="33" t="str">
        <f t="shared" si="7"/>
        <v>&lt;Mission Id="91003" Name="MissionName91003" Background="Home_Backgrond_nationalday_03" Model="91001" NimIcon="" QuestId="20076" dailyGoalPercent="0.5" AwardCoin="50" BGM="" Sound="" WaterDrop="" WaterDropAudio=""&gt;&lt;TreasureBox BoxId="91005" Height="3" /&gt;&lt;TreasureBox BoxId="91006" Height="8" /&gt;&lt;/Mission&gt;</v>
      </c>
      <c r="S90" s="14"/>
    </row>
    <row r="91" spans="1:19">
      <c r="A91" s="48"/>
      <c r="B91" s="42">
        <v>91004</v>
      </c>
      <c r="C91" s="44" t="str">
        <f t="shared" si="16"/>
        <v>MissionName91004</v>
      </c>
      <c r="D91" s="44" t="s">
        <v>1474</v>
      </c>
      <c r="E91" s="42">
        <v>91001</v>
      </c>
      <c r="F91" s="44"/>
      <c r="G91" s="42">
        <v>20077</v>
      </c>
      <c r="H91" s="45">
        <v>0.5</v>
      </c>
      <c r="I91" s="45">
        <v>50</v>
      </c>
      <c r="J91" s="36"/>
      <c r="K91" s="37"/>
      <c r="L91" s="37"/>
      <c r="M91" s="37"/>
      <c r="N91" s="37">
        <v>91007</v>
      </c>
      <c r="O91" s="37">
        <v>3</v>
      </c>
      <c r="P91" s="37">
        <v>91008</v>
      </c>
      <c r="Q91" s="37">
        <v>8</v>
      </c>
      <c r="R91" s="33" t="str">
        <f t="shared" si="7"/>
        <v>&lt;Mission Id="91004" Name="MissionName91004" Background="Home_Backgrond_nationalday_04" Model="91001" NimIcon="" QuestId="20077" dailyGoalPercent="0.5" AwardCoin="50" BGM="" Sound="" WaterDrop="" WaterDropAudio=""&gt;&lt;TreasureBox BoxId="91007" Height="3" /&gt;&lt;TreasureBox BoxId="91008" Height="8" /&gt;&lt;/Mission&gt;</v>
      </c>
      <c r="S91" s="14"/>
    </row>
    <row r="92" spans="1:19">
      <c r="A92" s="49"/>
      <c r="B92" s="42">
        <v>92001</v>
      </c>
      <c r="C92" s="44" t="str">
        <f t="shared" si="16"/>
        <v>MissionName92001</v>
      </c>
      <c r="D92" s="44" t="s">
        <v>1475</v>
      </c>
      <c r="E92" s="42">
        <v>92001</v>
      </c>
      <c r="F92" s="44"/>
      <c r="G92" s="42">
        <v>20082</v>
      </c>
      <c r="H92" s="45">
        <v>0.5</v>
      </c>
      <c r="I92" s="45">
        <v>50</v>
      </c>
      <c r="J92" s="36"/>
      <c r="K92" s="37"/>
      <c r="L92" s="37"/>
      <c r="M92" s="37"/>
      <c r="N92" s="44">
        <v>91009</v>
      </c>
      <c r="O92" s="37">
        <v>3</v>
      </c>
      <c r="P92" s="44">
        <v>91010</v>
      </c>
      <c r="Q92" s="37">
        <v>8</v>
      </c>
      <c r="R92" s="33" t="str">
        <f t="shared" si="7"/>
        <v>&lt;Mission Id="92001" Name="MissionName92001" Background="Home_Backgrond_hfairy_tale_bg_01" Model="92001" NimIcon="" QuestId="20082" dailyGoalPercent="0.5" AwardCoin="50" BGM="" Sound="" WaterDrop="" WaterDropAudio=""&gt;&lt;TreasureBox BoxId="91009" Height="3" /&gt;&lt;TreasureBox BoxId="91010" Height="8" /&gt;&lt;/Mission&gt;</v>
      </c>
      <c r="S92" s="14"/>
    </row>
    <row r="93" spans="1:19">
      <c r="A93" s="49"/>
      <c r="B93" s="42">
        <v>92002</v>
      </c>
      <c r="C93" s="44" t="str">
        <f t="shared" ref="C93:C95" si="17">"MissionName"&amp;B93</f>
        <v>MissionName92002</v>
      </c>
      <c r="D93" s="44" t="s">
        <v>1476</v>
      </c>
      <c r="E93" s="42">
        <v>92002</v>
      </c>
      <c r="F93" s="44"/>
      <c r="G93" s="42">
        <v>20083</v>
      </c>
      <c r="H93" s="45">
        <v>0.5</v>
      </c>
      <c r="I93" s="45">
        <v>50</v>
      </c>
      <c r="J93" s="36"/>
      <c r="K93" s="37"/>
      <c r="L93" s="37"/>
      <c r="M93" s="37"/>
      <c r="N93" s="44">
        <v>91011</v>
      </c>
      <c r="O93" s="37">
        <v>3</v>
      </c>
      <c r="P93" s="44">
        <v>91012</v>
      </c>
      <c r="Q93" s="37">
        <v>8</v>
      </c>
      <c r="R93" s="33" t="str">
        <f t="shared" si="7"/>
        <v>&lt;Mission Id="92002" Name="MissionName92002" Background="Home_Backgrond_hfairy_tale_bg_02" Model="92002" NimIcon="" QuestId="20083" dailyGoalPercent="0.5" AwardCoin="50" BGM="" Sound="" WaterDrop="" WaterDropAudio=""&gt;&lt;TreasureBox BoxId="91011" Height="3" /&gt;&lt;TreasureBox BoxId="91012" Height="8" /&gt;&lt;/Mission&gt;</v>
      </c>
      <c r="S93" s="14"/>
    </row>
    <row r="94" spans="1:19">
      <c r="A94" s="49"/>
      <c r="B94" s="42">
        <v>92003</v>
      </c>
      <c r="C94" s="44" t="str">
        <f t="shared" si="17"/>
        <v>MissionName92003</v>
      </c>
      <c r="D94" s="44" t="s">
        <v>1477</v>
      </c>
      <c r="E94" s="42">
        <v>92003</v>
      </c>
      <c r="F94" s="44"/>
      <c r="G94" s="42">
        <v>20084</v>
      </c>
      <c r="H94" s="45">
        <v>0.5</v>
      </c>
      <c r="I94" s="45">
        <v>50</v>
      </c>
      <c r="J94" s="36"/>
      <c r="K94" s="37"/>
      <c r="L94" s="37"/>
      <c r="M94" s="37"/>
      <c r="N94" s="44">
        <v>91013</v>
      </c>
      <c r="O94" s="37">
        <v>3</v>
      </c>
      <c r="P94" s="44">
        <v>91014</v>
      </c>
      <c r="Q94" s="37">
        <v>8</v>
      </c>
      <c r="R94" s="33" t="str">
        <f t="shared" si="7"/>
        <v>&lt;Mission Id="92003" Name="MissionName92003" Background="Home_Backgrond_hfairy_tale_bg_03" Model="92003" NimIcon="" QuestId="20084" dailyGoalPercent="0.5" AwardCoin="50" BGM="" Sound="" WaterDrop="" WaterDropAudio=""&gt;&lt;TreasureBox BoxId="91013" Height="3" /&gt;&lt;TreasureBox BoxId="91014" Height="8" /&gt;&lt;/Mission&gt;</v>
      </c>
      <c r="S94" s="14"/>
    </row>
    <row r="95" spans="1:19">
      <c r="A95" s="49"/>
      <c r="B95" s="42">
        <v>92004</v>
      </c>
      <c r="C95" s="44" t="str">
        <f t="shared" si="17"/>
        <v>MissionName92004</v>
      </c>
      <c r="D95" s="44" t="s">
        <v>1478</v>
      </c>
      <c r="E95" s="42">
        <v>92004</v>
      </c>
      <c r="F95" s="44"/>
      <c r="G95" s="42">
        <v>20085</v>
      </c>
      <c r="H95" s="45">
        <v>0.5</v>
      </c>
      <c r="I95" s="45">
        <v>50</v>
      </c>
      <c r="J95" s="36"/>
      <c r="K95" s="37"/>
      <c r="L95" s="37"/>
      <c r="M95" s="37"/>
      <c r="N95" s="44">
        <v>91015</v>
      </c>
      <c r="O95" s="37">
        <v>3</v>
      </c>
      <c r="P95" s="44">
        <v>91016</v>
      </c>
      <c r="Q95" s="37">
        <v>8</v>
      </c>
      <c r="R95" s="33" t="str">
        <f t="shared" si="7"/>
        <v>&lt;Mission Id="92004" Name="MissionName92004" Background="Home_Backgrond_hfairy_tale_bg_04" Model="92004" NimIcon="" QuestId="20085" dailyGoalPercent="0.5" AwardCoin="50" BGM="" Sound="" WaterDrop="" WaterDropAudio=""&gt;&lt;TreasureBox BoxId="91015" Height="3" /&gt;&lt;TreasureBox BoxId="91016" Height="8" /&gt;&lt;/Mission&gt;</v>
      </c>
      <c r="S95" s="14"/>
    </row>
  </sheetData>
  <phoneticPr fontId="17" type="noConversion"/>
  <pageMargins left="0.7" right="0.7" top="0.75" bottom="0.75" header="0.3" footer="0.3"/>
  <pageSetup paperSize="9" orientation="portrait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>
  <dimension ref="A1:H187"/>
  <sheetViews>
    <sheetView workbookViewId="0">
      <pane ySplit="1" topLeftCell="A156" activePane="bottomLeft" state="frozen"/>
      <selection pane="bottomLeft" activeCell="A2" sqref="A2"/>
    </sheetView>
  </sheetViews>
  <sheetFormatPr defaultColWidth="8.875" defaultRowHeight="13.5"/>
  <cols>
    <col min="1" max="1" width="1.625" style="14" customWidth="1"/>
    <col min="2" max="2" width="7.125" style="15" customWidth="1"/>
    <col min="3" max="3" width="9.5" style="12" customWidth="1"/>
    <col min="4" max="4" width="10.5" style="14" customWidth="1"/>
    <col min="5" max="5" width="10.875" style="14" customWidth="1"/>
    <col min="6" max="6" width="10" style="12" customWidth="1"/>
    <col min="7" max="7" width="94.125" style="14" customWidth="1"/>
    <col min="8" max="16384" width="8.875" style="14"/>
  </cols>
  <sheetData>
    <row r="1" spans="1:7" s="12" customFormat="1">
      <c r="B1" s="16" t="s">
        <v>640</v>
      </c>
      <c r="C1" s="16" t="s">
        <v>1</v>
      </c>
      <c r="D1" s="16" t="s">
        <v>2</v>
      </c>
      <c r="E1" s="16" t="s">
        <v>1479</v>
      </c>
      <c r="F1" s="16" t="s">
        <v>1480</v>
      </c>
      <c r="G1" s="17" t="s">
        <v>13</v>
      </c>
    </row>
    <row r="2" spans="1:7" s="13" customFormat="1">
      <c r="A2" s="18"/>
      <c r="B2" s="19">
        <v>10001</v>
      </c>
      <c r="C2" s="20">
        <v>1</v>
      </c>
      <c r="E2" s="13">
        <v>40001</v>
      </c>
      <c r="F2" s="20">
        <v>1</v>
      </c>
      <c r="G2" s="13" t="str">
        <f>IF(B2&lt;&gt;"","&lt;TreasureBox Id="""&amp;B2&amp;""" Type="""&amp;C2&amp;""" Name="""&amp;D2&amp;"""&gt;"&amp;CHAR(10)&amp;" &lt;Treasure ItemId="""&amp;E2&amp;""" Value="""&amp;F2&amp;""" /&gt;"&amp;CHAR(10)&amp;"&lt;/TreasureBox&gt;","")</f>
        <v>&lt;TreasureBox Id="10001" Type="1" Name=""&gt;&lt;Treasure ItemId="40001" Value="1" /&gt;&lt;/TreasureBox&gt;</v>
      </c>
    </row>
    <row r="3" spans="1:7" s="13" customFormat="1">
      <c r="A3" s="18"/>
      <c r="B3" s="19">
        <v>10002</v>
      </c>
      <c r="C3" s="20">
        <v>1</v>
      </c>
      <c r="E3" s="13">
        <v>40002</v>
      </c>
      <c r="F3" s="20">
        <v>1</v>
      </c>
      <c r="G3" s="13" t="str">
        <f t="shared" ref="G3:G66" si="0">IF(B3&lt;&gt;"","&lt;TreasureBox Id="""&amp;B3&amp;""" Type="""&amp;C3&amp;""" Name="""&amp;D3&amp;"""&gt;"&amp;CHAR(10)&amp;" &lt;Treasure ItemId="""&amp;E3&amp;""" Value="""&amp;F3&amp;""" /&gt;"&amp;CHAR(10)&amp;"&lt;/TreasureBox&gt;","")</f>
        <v>&lt;TreasureBox Id="10002" Type="1" Name=""&gt;&lt;Treasure ItemId="40002" Value="1" /&gt;&lt;/TreasureBox&gt;</v>
      </c>
    </row>
    <row r="4" spans="1:7" s="13" customFormat="1">
      <c r="A4" s="18"/>
      <c r="B4" s="19">
        <v>10003</v>
      </c>
      <c r="C4" s="20">
        <v>1</v>
      </c>
      <c r="E4" s="13">
        <v>40003</v>
      </c>
      <c r="F4" s="20">
        <v>1</v>
      </c>
      <c r="G4" s="13" t="str">
        <f t="shared" si="0"/>
        <v>&lt;TreasureBox Id="10003" Type="1" Name=""&gt;&lt;Treasure ItemId="40003" Value="1" /&gt;&lt;/TreasureBox&gt;</v>
      </c>
    </row>
    <row r="5" spans="1:7" s="13" customFormat="1">
      <c r="A5" s="18"/>
      <c r="B5" s="19">
        <v>10004</v>
      </c>
      <c r="C5" s="20">
        <v>1</v>
      </c>
      <c r="E5" s="13">
        <v>40004</v>
      </c>
      <c r="F5" s="20">
        <v>1</v>
      </c>
      <c r="G5" s="13" t="str">
        <f t="shared" si="0"/>
        <v>&lt;TreasureBox Id="10004" Type="1" Name=""&gt;&lt;Treasure ItemId="40004" Value="1" /&gt;&lt;/TreasureBox&gt;</v>
      </c>
    </row>
    <row r="6" spans="1:7" s="13" customFormat="1">
      <c r="A6" s="18"/>
      <c r="B6" s="19">
        <v>10005</v>
      </c>
      <c r="C6" s="20">
        <v>1</v>
      </c>
      <c r="E6" s="13">
        <v>40005</v>
      </c>
      <c r="F6" s="20">
        <v>1</v>
      </c>
      <c r="G6" s="13" t="str">
        <f t="shared" si="0"/>
        <v>&lt;TreasureBox Id="10005" Type="1" Name=""&gt;&lt;Treasure ItemId="40005" Value="1" /&gt;&lt;/TreasureBox&gt;</v>
      </c>
    </row>
    <row r="7" spans="1:7" s="13" customFormat="1">
      <c r="A7" s="18"/>
      <c r="B7" s="19">
        <v>10006</v>
      </c>
      <c r="C7" s="20">
        <v>1</v>
      </c>
      <c r="E7" s="13">
        <v>40006</v>
      </c>
      <c r="F7" s="20">
        <v>1</v>
      </c>
      <c r="G7" s="13" t="str">
        <f t="shared" si="0"/>
        <v>&lt;TreasureBox Id="10006" Type="1" Name=""&gt;&lt;Treasure ItemId="40006" Value="1" /&gt;&lt;/TreasureBox&gt;</v>
      </c>
    </row>
    <row r="8" spans="1:7" s="13" customFormat="1">
      <c r="A8" s="18"/>
      <c r="B8" s="19">
        <v>10007</v>
      </c>
      <c r="C8" s="20">
        <v>1</v>
      </c>
      <c r="E8" s="13">
        <v>40007</v>
      </c>
      <c r="F8" s="20">
        <v>1</v>
      </c>
      <c r="G8" s="13" t="str">
        <f t="shared" si="0"/>
        <v>&lt;TreasureBox Id="10007" Type="1" Name=""&gt;&lt;Treasure ItemId="40007" Value="1" /&gt;&lt;/TreasureBox&gt;</v>
      </c>
    </row>
    <row r="9" spans="1:7" s="13" customFormat="1">
      <c r="A9" s="18"/>
      <c r="B9" s="19">
        <v>10008</v>
      </c>
      <c r="C9" s="20">
        <v>1</v>
      </c>
      <c r="E9" s="13">
        <v>40008</v>
      </c>
      <c r="F9" s="20">
        <v>1</v>
      </c>
      <c r="G9" s="13" t="str">
        <f t="shared" si="0"/>
        <v>&lt;TreasureBox Id="10008" Type="1" Name=""&gt;&lt;Treasure ItemId="40008" Value="1" /&gt;&lt;/TreasureBox&gt;</v>
      </c>
    </row>
    <row r="10" spans="1:7" s="13" customFormat="1">
      <c r="A10" s="18"/>
      <c r="B10" s="19">
        <v>10009</v>
      </c>
      <c r="C10" s="20">
        <v>1</v>
      </c>
      <c r="E10" s="13">
        <v>40009</v>
      </c>
      <c r="F10" s="20">
        <v>1</v>
      </c>
      <c r="G10" s="13" t="str">
        <f t="shared" si="0"/>
        <v>&lt;TreasureBox Id="10009" Type="1" Name=""&gt;&lt;Treasure ItemId="40009" Value="1" /&gt;&lt;/TreasureBox&gt;</v>
      </c>
    </row>
    <row r="11" spans="1:7" s="13" customFormat="1">
      <c r="A11" s="18"/>
      <c r="B11" s="19">
        <v>10010</v>
      </c>
      <c r="C11" s="20">
        <v>1</v>
      </c>
      <c r="E11" s="13">
        <v>40010</v>
      </c>
      <c r="F11" s="20">
        <v>1</v>
      </c>
      <c r="G11" s="13" t="str">
        <f t="shared" si="0"/>
        <v>&lt;TreasureBox Id="10010" Type="1" Name=""&gt;&lt;Treasure ItemId="40010" Value="1" /&gt;&lt;/TreasureBox&gt;</v>
      </c>
    </row>
    <row r="12" spans="1:7" s="13" customFormat="1">
      <c r="A12" s="18"/>
      <c r="B12" s="19">
        <v>10011</v>
      </c>
      <c r="C12" s="20">
        <v>1</v>
      </c>
      <c r="E12" s="13">
        <v>40011</v>
      </c>
      <c r="F12" s="20">
        <v>1</v>
      </c>
      <c r="G12" s="13" t="str">
        <f t="shared" si="0"/>
        <v>&lt;TreasureBox Id="10011" Type="1" Name=""&gt;&lt;Treasure ItemId="40011" Value="1" /&gt;&lt;/TreasureBox&gt;</v>
      </c>
    </row>
    <row r="13" spans="1:7" s="13" customFormat="1">
      <c r="A13" s="18"/>
      <c r="B13" s="19">
        <v>10012</v>
      </c>
      <c r="C13" s="20">
        <v>1</v>
      </c>
      <c r="E13" s="13">
        <v>40012</v>
      </c>
      <c r="F13" s="20">
        <v>1</v>
      </c>
      <c r="G13" s="13" t="str">
        <f t="shared" si="0"/>
        <v>&lt;TreasureBox Id="10012" Type="1" Name=""&gt;&lt;Treasure ItemId="40012" Value="1" /&gt;&lt;/TreasureBox&gt;</v>
      </c>
    </row>
    <row r="14" spans="1:7" s="13" customFormat="1">
      <c r="A14" s="18"/>
      <c r="B14" s="19">
        <v>10013</v>
      </c>
      <c r="C14" s="20">
        <v>1</v>
      </c>
      <c r="E14" s="13">
        <v>40013</v>
      </c>
      <c r="F14" s="20">
        <v>1</v>
      </c>
      <c r="G14" s="13" t="str">
        <f t="shared" si="0"/>
        <v>&lt;TreasureBox Id="10013" Type="1" Name=""&gt;&lt;Treasure ItemId="40013" Value="1" /&gt;&lt;/TreasureBox&gt;</v>
      </c>
    </row>
    <row r="15" spans="1:7" s="13" customFormat="1">
      <c r="A15" s="18"/>
      <c r="B15" s="19">
        <v>10014</v>
      </c>
      <c r="C15" s="20">
        <v>1</v>
      </c>
      <c r="E15" s="13">
        <v>40014</v>
      </c>
      <c r="F15" s="20">
        <v>1</v>
      </c>
      <c r="G15" s="13" t="str">
        <f t="shared" si="0"/>
        <v>&lt;TreasureBox Id="10014" Type="1" Name=""&gt;&lt;Treasure ItemId="40014" Value="1" /&gt;&lt;/TreasureBox&gt;</v>
      </c>
    </row>
    <row r="16" spans="1:7" s="13" customFormat="1">
      <c r="A16" s="18"/>
      <c r="B16" s="19">
        <v>10015</v>
      </c>
      <c r="C16" s="20">
        <v>1</v>
      </c>
      <c r="E16" s="13">
        <v>40015</v>
      </c>
      <c r="F16" s="20">
        <v>1</v>
      </c>
      <c r="G16" s="13" t="str">
        <f t="shared" si="0"/>
        <v>&lt;TreasureBox Id="10015" Type="1" Name=""&gt;&lt;Treasure ItemId="40015" Value="1" /&gt;&lt;/TreasureBox&gt;</v>
      </c>
    </row>
    <row r="17" spans="1:7" s="13" customFormat="1">
      <c r="A17" s="18"/>
      <c r="B17" s="19">
        <v>10016</v>
      </c>
      <c r="C17" s="20">
        <v>1</v>
      </c>
      <c r="E17" s="13">
        <v>40016</v>
      </c>
      <c r="F17" s="20">
        <v>1</v>
      </c>
      <c r="G17" s="13" t="str">
        <f t="shared" si="0"/>
        <v>&lt;TreasureBox Id="10016" Type="1" Name=""&gt;&lt;Treasure ItemId="40016" Value="1" /&gt;&lt;/TreasureBox&gt;</v>
      </c>
    </row>
    <row r="18" spans="1:7" s="13" customFormat="1">
      <c r="A18" s="18"/>
      <c r="B18" s="19">
        <v>10017</v>
      </c>
      <c r="C18" s="20">
        <v>1</v>
      </c>
      <c r="E18" s="13">
        <v>40017</v>
      </c>
      <c r="F18" s="20">
        <v>1</v>
      </c>
      <c r="G18" s="13" t="str">
        <f t="shared" si="0"/>
        <v>&lt;TreasureBox Id="10017" Type="1" Name=""&gt;&lt;Treasure ItemId="40017" Value="1" /&gt;&lt;/TreasureBox&gt;</v>
      </c>
    </row>
    <row r="19" spans="1:7" s="13" customFormat="1">
      <c r="A19" s="18"/>
      <c r="B19" s="19">
        <v>10018</v>
      </c>
      <c r="C19" s="20">
        <v>1</v>
      </c>
      <c r="E19" s="13">
        <v>40018</v>
      </c>
      <c r="F19" s="20">
        <v>1</v>
      </c>
      <c r="G19" s="13" t="str">
        <f t="shared" si="0"/>
        <v>&lt;TreasureBox Id="10018" Type="1" Name=""&gt;&lt;Treasure ItemId="40018" Value="1" /&gt;&lt;/TreasureBox&gt;</v>
      </c>
    </row>
    <row r="20" spans="1:7" s="13" customFormat="1">
      <c r="A20" s="18"/>
      <c r="B20" s="19">
        <v>10019</v>
      </c>
      <c r="C20" s="20">
        <v>1</v>
      </c>
      <c r="E20" s="13">
        <v>40019</v>
      </c>
      <c r="F20" s="20">
        <v>1</v>
      </c>
      <c r="G20" s="13" t="str">
        <f t="shared" si="0"/>
        <v>&lt;TreasureBox Id="10019" Type="1" Name=""&gt;&lt;Treasure ItemId="40019" Value="1" /&gt;&lt;/TreasureBox&gt;</v>
      </c>
    </row>
    <row r="21" spans="1:7" s="13" customFormat="1">
      <c r="A21" s="18"/>
      <c r="B21" s="19">
        <v>10020</v>
      </c>
      <c r="C21" s="20">
        <v>1</v>
      </c>
      <c r="E21" s="13">
        <v>40020</v>
      </c>
      <c r="F21" s="20">
        <v>1</v>
      </c>
      <c r="G21" s="13" t="str">
        <f t="shared" si="0"/>
        <v>&lt;TreasureBox Id="10020" Type="1" Name=""&gt;&lt;Treasure ItemId="40020" Value="1" /&gt;&lt;/TreasureBox&gt;</v>
      </c>
    </row>
    <row r="22" spans="1:7" s="13" customFormat="1">
      <c r="A22" s="18"/>
      <c r="B22" s="19">
        <v>10021</v>
      </c>
      <c r="C22" s="20">
        <v>1</v>
      </c>
      <c r="E22" s="13">
        <v>40021</v>
      </c>
      <c r="F22" s="20">
        <v>1</v>
      </c>
      <c r="G22" s="13" t="str">
        <f t="shared" si="0"/>
        <v>&lt;TreasureBox Id="10021" Type="1" Name=""&gt;&lt;Treasure ItemId="40021" Value="1" /&gt;&lt;/TreasureBox&gt;</v>
      </c>
    </row>
    <row r="23" spans="1:7" s="13" customFormat="1">
      <c r="A23" s="18"/>
      <c r="B23" s="19">
        <v>10022</v>
      </c>
      <c r="C23" s="20">
        <v>1</v>
      </c>
      <c r="E23" s="13">
        <v>40022</v>
      </c>
      <c r="F23" s="20">
        <v>1</v>
      </c>
      <c r="G23" s="13" t="str">
        <f t="shared" si="0"/>
        <v>&lt;TreasureBox Id="10022" Type="1" Name=""&gt;&lt;Treasure ItemId="40022" Value="1" /&gt;&lt;/TreasureBox&gt;</v>
      </c>
    </row>
    <row r="24" spans="1:7" s="13" customFormat="1">
      <c r="A24" s="18"/>
      <c r="B24" s="19">
        <v>10023</v>
      </c>
      <c r="C24" s="20">
        <v>1</v>
      </c>
      <c r="E24" s="13">
        <v>40023</v>
      </c>
      <c r="F24" s="20">
        <v>1</v>
      </c>
      <c r="G24" s="13" t="str">
        <f t="shared" si="0"/>
        <v>&lt;TreasureBox Id="10023" Type="1" Name=""&gt;&lt;Treasure ItemId="40023" Value="1" /&gt;&lt;/TreasureBox&gt;</v>
      </c>
    </row>
    <row r="25" spans="1:7" s="13" customFormat="1">
      <c r="A25" s="18"/>
      <c r="B25" s="19">
        <v>10024</v>
      </c>
      <c r="C25" s="20">
        <v>1</v>
      </c>
      <c r="E25" s="13">
        <v>40024</v>
      </c>
      <c r="F25" s="20">
        <v>1</v>
      </c>
      <c r="G25" s="13" t="str">
        <f t="shared" si="0"/>
        <v>&lt;TreasureBox Id="10024" Type="1" Name=""&gt;&lt;Treasure ItemId="40024" Value="1" /&gt;&lt;/TreasureBox&gt;</v>
      </c>
    </row>
    <row r="26" spans="1:7" s="13" customFormat="1">
      <c r="A26" s="18"/>
      <c r="B26" s="19">
        <v>10025</v>
      </c>
      <c r="C26" s="20">
        <v>1</v>
      </c>
      <c r="E26" s="13">
        <v>40025</v>
      </c>
      <c r="F26" s="20">
        <v>1</v>
      </c>
      <c r="G26" s="13" t="str">
        <f t="shared" si="0"/>
        <v>&lt;TreasureBox Id="10025" Type="1" Name=""&gt;&lt;Treasure ItemId="40025" Value="1" /&gt;&lt;/TreasureBox&gt;</v>
      </c>
    </row>
    <row r="27" spans="1:7" s="13" customFormat="1">
      <c r="A27" s="18"/>
      <c r="B27" s="19">
        <v>10026</v>
      </c>
      <c r="C27" s="20">
        <v>1</v>
      </c>
      <c r="E27" s="13">
        <v>40026</v>
      </c>
      <c r="F27" s="20">
        <v>1</v>
      </c>
      <c r="G27" s="13" t="str">
        <f t="shared" si="0"/>
        <v>&lt;TreasureBox Id="10026" Type="1" Name=""&gt;&lt;Treasure ItemId="40026" Value="1" /&gt;&lt;/TreasureBox&gt;</v>
      </c>
    </row>
    <row r="28" spans="1:7" s="13" customFormat="1">
      <c r="A28" s="18"/>
      <c r="B28" s="19">
        <v>10027</v>
      </c>
      <c r="C28" s="20">
        <v>1</v>
      </c>
      <c r="E28" s="13">
        <v>40027</v>
      </c>
      <c r="F28" s="20">
        <v>1</v>
      </c>
      <c r="G28" s="13" t="str">
        <f t="shared" si="0"/>
        <v>&lt;TreasureBox Id="10027" Type="1" Name=""&gt;&lt;Treasure ItemId="40027" Value="1" /&gt;&lt;/TreasureBox&gt;</v>
      </c>
    </row>
    <row r="29" spans="1:7" s="13" customFormat="1">
      <c r="A29" s="18"/>
      <c r="B29" s="19">
        <v>10028</v>
      </c>
      <c r="C29" s="20">
        <v>1</v>
      </c>
      <c r="E29" s="13">
        <v>40028</v>
      </c>
      <c r="F29" s="20">
        <v>1</v>
      </c>
      <c r="G29" s="13" t="str">
        <f t="shared" si="0"/>
        <v>&lt;TreasureBox Id="10028" Type="1" Name=""&gt;&lt;Treasure ItemId="40028" Value="1" /&gt;&lt;/TreasureBox&gt;</v>
      </c>
    </row>
    <row r="30" spans="1:7" s="13" customFormat="1">
      <c r="A30" s="18"/>
      <c r="B30" s="19">
        <v>10029</v>
      </c>
      <c r="C30" s="20">
        <v>1</v>
      </c>
      <c r="E30" s="13">
        <v>40029</v>
      </c>
      <c r="F30" s="20">
        <v>1</v>
      </c>
      <c r="G30" s="13" t="str">
        <f t="shared" si="0"/>
        <v>&lt;TreasureBox Id="10029" Type="1" Name=""&gt;&lt;Treasure ItemId="40029" Value="1" /&gt;&lt;/TreasureBox&gt;</v>
      </c>
    </row>
    <row r="31" spans="1:7" s="13" customFormat="1">
      <c r="A31" s="18"/>
      <c r="B31" s="19">
        <v>10030</v>
      </c>
      <c r="C31" s="20">
        <v>1</v>
      </c>
      <c r="E31" s="13">
        <v>40030</v>
      </c>
      <c r="F31" s="20">
        <v>1</v>
      </c>
      <c r="G31" s="13" t="str">
        <f t="shared" si="0"/>
        <v>&lt;TreasureBox Id="10030" Type="1" Name=""&gt;&lt;Treasure ItemId="40030" Value="1" /&gt;&lt;/TreasureBox&gt;</v>
      </c>
    </row>
    <row r="32" spans="1:7" s="13" customFormat="1">
      <c r="A32" s="18"/>
      <c r="B32" s="19">
        <v>10031</v>
      </c>
      <c r="C32" s="20">
        <v>1</v>
      </c>
      <c r="E32" s="13">
        <v>40031</v>
      </c>
      <c r="F32" s="20">
        <v>1</v>
      </c>
      <c r="G32" s="13" t="str">
        <f t="shared" si="0"/>
        <v>&lt;TreasureBox Id="10031" Type="1" Name=""&gt;&lt;Treasure ItemId="40031" Value="1" /&gt;&lt;/TreasureBox&gt;</v>
      </c>
    </row>
    <row r="33" spans="1:7" s="13" customFormat="1">
      <c r="A33" s="18"/>
      <c r="B33" s="19">
        <v>10032</v>
      </c>
      <c r="C33" s="20">
        <v>1</v>
      </c>
      <c r="E33" s="13">
        <v>40032</v>
      </c>
      <c r="F33" s="20">
        <v>1</v>
      </c>
      <c r="G33" s="13" t="str">
        <f t="shared" si="0"/>
        <v>&lt;TreasureBox Id="10032" Type="1" Name=""&gt;&lt;Treasure ItemId="40032" Value="1" /&gt;&lt;/TreasureBox&gt;</v>
      </c>
    </row>
    <row r="34" spans="1:7" s="13" customFormat="1">
      <c r="A34" s="18"/>
      <c r="B34" s="19">
        <v>10033</v>
      </c>
      <c r="C34" s="20">
        <v>1</v>
      </c>
      <c r="E34" s="13">
        <v>40033</v>
      </c>
      <c r="F34" s="20">
        <v>1</v>
      </c>
      <c r="G34" s="13" t="str">
        <f t="shared" si="0"/>
        <v>&lt;TreasureBox Id="10033" Type="1" Name=""&gt;&lt;Treasure ItemId="40033" Value="1" /&gt;&lt;/TreasureBox&gt;</v>
      </c>
    </row>
    <row r="35" spans="1:7" s="13" customFormat="1">
      <c r="A35" s="18"/>
      <c r="B35" s="19">
        <v>10034</v>
      </c>
      <c r="C35" s="20">
        <v>1</v>
      </c>
      <c r="E35" s="13">
        <v>40034</v>
      </c>
      <c r="F35" s="20">
        <v>1</v>
      </c>
      <c r="G35" s="13" t="str">
        <f t="shared" si="0"/>
        <v>&lt;TreasureBox Id="10034" Type="1" Name=""&gt;&lt;Treasure ItemId="40034" Value="1" /&gt;&lt;/TreasureBox&gt;</v>
      </c>
    </row>
    <row r="36" spans="1:7" s="13" customFormat="1">
      <c r="A36" s="18"/>
      <c r="B36" s="19">
        <v>10035</v>
      </c>
      <c r="C36" s="20">
        <v>1</v>
      </c>
      <c r="E36" s="13">
        <v>40035</v>
      </c>
      <c r="F36" s="20">
        <v>1</v>
      </c>
      <c r="G36" s="13" t="str">
        <f t="shared" si="0"/>
        <v>&lt;TreasureBox Id="10035" Type="1" Name=""&gt;&lt;Treasure ItemId="40035" Value="1" /&gt;&lt;/TreasureBox&gt;</v>
      </c>
    </row>
    <row r="37" spans="1:7" s="13" customFormat="1">
      <c r="A37" s="18"/>
      <c r="B37" s="19">
        <v>10036</v>
      </c>
      <c r="C37" s="20">
        <v>1</v>
      </c>
      <c r="E37" s="13">
        <v>40036</v>
      </c>
      <c r="F37" s="20">
        <v>1</v>
      </c>
      <c r="G37" s="13" t="str">
        <f t="shared" si="0"/>
        <v>&lt;TreasureBox Id="10036" Type="1" Name=""&gt;&lt;Treasure ItemId="40036" Value="1" /&gt;&lt;/TreasureBox&gt;</v>
      </c>
    </row>
    <row r="38" spans="1:7" s="13" customFormat="1">
      <c r="A38" s="18"/>
      <c r="B38" s="19">
        <v>10037</v>
      </c>
      <c r="C38" s="20">
        <v>1</v>
      </c>
      <c r="E38" s="13">
        <v>40037</v>
      </c>
      <c r="F38" s="20">
        <v>1</v>
      </c>
      <c r="G38" s="13" t="str">
        <f t="shared" si="0"/>
        <v>&lt;TreasureBox Id="10037" Type="1" Name=""&gt;&lt;Treasure ItemId="40037" Value="1" /&gt;&lt;/TreasureBox&gt;</v>
      </c>
    </row>
    <row r="39" spans="1:7" s="13" customFormat="1">
      <c r="A39" s="18"/>
      <c r="B39" s="19">
        <v>10038</v>
      </c>
      <c r="C39" s="20">
        <v>1</v>
      </c>
      <c r="E39" s="13">
        <v>40038</v>
      </c>
      <c r="F39" s="20">
        <v>1</v>
      </c>
      <c r="G39" s="13" t="str">
        <f t="shared" si="0"/>
        <v>&lt;TreasureBox Id="10038" Type="1" Name=""&gt;&lt;Treasure ItemId="40038" Value="1" /&gt;&lt;/TreasureBox&gt;</v>
      </c>
    </row>
    <row r="40" spans="1:7" s="13" customFormat="1">
      <c r="A40" s="18"/>
      <c r="B40" s="19">
        <v>10039</v>
      </c>
      <c r="C40" s="20">
        <v>1</v>
      </c>
      <c r="E40" s="13">
        <v>40039</v>
      </c>
      <c r="F40" s="20">
        <v>1</v>
      </c>
      <c r="G40" s="13" t="str">
        <f t="shared" si="0"/>
        <v>&lt;TreasureBox Id="10039" Type="1" Name=""&gt;&lt;Treasure ItemId="40039" Value="1" /&gt;&lt;/TreasureBox&gt;</v>
      </c>
    </row>
    <row r="41" spans="1:7" s="13" customFormat="1">
      <c r="A41" s="18"/>
      <c r="B41" s="19">
        <v>10040</v>
      </c>
      <c r="C41" s="20">
        <v>1</v>
      </c>
      <c r="E41" s="13">
        <v>40040</v>
      </c>
      <c r="F41" s="20">
        <v>1</v>
      </c>
      <c r="G41" s="13" t="str">
        <f t="shared" si="0"/>
        <v>&lt;TreasureBox Id="10040" Type="1" Name=""&gt;&lt;Treasure ItemId="40040" Value="1" /&gt;&lt;/TreasureBox&gt;</v>
      </c>
    </row>
    <row r="42" spans="1:7" s="13" customFormat="1">
      <c r="A42" s="18"/>
      <c r="B42" s="19">
        <v>10041</v>
      </c>
      <c r="C42" s="20">
        <v>1</v>
      </c>
      <c r="E42" s="13">
        <v>40041</v>
      </c>
      <c r="F42" s="20">
        <v>1</v>
      </c>
      <c r="G42" s="13" t="str">
        <f t="shared" si="0"/>
        <v>&lt;TreasureBox Id="10041" Type="1" Name=""&gt;&lt;Treasure ItemId="40041" Value="1" /&gt;&lt;/TreasureBox&gt;</v>
      </c>
    </row>
    <row r="43" spans="1:7" s="13" customFormat="1">
      <c r="A43" s="18"/>
      <c r="B43" s="19">
        <v>10042</v>
      </c>
      <c r="C43" s="20">
        <v>1</v>
      </c>
      <c r="E43" s="13">
        <v>40042</v>
      </c>
      <c r="F43" s="20">
        <v>1</v>
      </c>
      <c r="G43" s="13" t="str">
        <f t="shared" si="0"/>
        <v>&lt;TreasureBox Id="10042" Type="1" Name=""&gt;&lt;Treasure ItemId="40042" Value="1" /&gt;&lt;/TreasureBox&gt;</v>
      </c>
    </row>
    <row r="44" spans="1:7" s="13" customFormat="1">
      <c r="A44" s="21"/>
      <c r="B44" s="19">
        <v>10043</v>
      </c>
      <c r="C44" s="20">
        <v>1</v>
      </c>
      <c r="E44" s="13">
        <v>40043</v>
      </c>
      <c r="F44" s="20">
        <v>1</v>
      </c>
      <c r="G44" s="13" t="str">
        <f t="shared" si="0"/>
        <v>&lt;TreasureBox Id="10043" Type="1" Name=""&gt;&lt;Treasure ItemId="40043" Value="1" /&gt;&lt;/TreasureBox&gt;</v>
      </c>
    </row>
    <row r="45" spans="1:7" s="13" customFormat="1">
      <c r="A45" s="21"/>
      <c r="B45" s="19">
        <v>10044</v>
      </c>
      <c r="C45" s="20">
        <v>1</v>
      </c>
      <c r="E45" s="13">
        <v>40044</v>
      </c>
      <c r="F45" s="20">
        <v>1</v>
      </c>
      <c r="G45" s="13" t="str">
        <f t="shared" si="0"/>
        <v>&lt;TreasureBox Id="10044" Type="1" Name=""&gt;&lt;Treasure ItemId="40044" Value="1" /&gt;&lt;/TreasureBox&gt;</v>
      </c>
    </row>
    <row r="46" spans="1:7" s="13" customFormat="1">
      <c r="A46" s="21"/>
      <c r="B46" s="19">
        <v>10045</v>
      </c>
      <c r="C46" s="20">
        <v>1</v>
      </c>
      <c r="E46" s="13">
        <v>40045</v>
      </c>
      <c r="F46" s="20">
        <v>1</v>
      </c>
      <c r="G46" s="13" t="str">
        <f t="shared" si="0"/>
        <v>&lt;TreasureBox Id="10045" Type="1" Name=""&gt;&lt;Treasure ItemId="40045" Value="1" /&gt;&lt;/TreasureBox&gt;</v>
      </c>
    </row>
    <row r="47" spans="1:7" s="13" customFormat="1">
      <c r="A47" s="21"/>
      <c r="B47" s="19">
        <v>10046</v>
      </c>
      <c r="C47" s="20">
        <v>1</v>
      </c>
      <c r="E47" s="13">
        <v>40046</v>
      </c>
      <c r="F47" s="20">
        <v>1</v>
      </c>
      <c r="G47" s="13" t="str">
        <f t="shared" si="0"/>
        <v>&lt;TreasureBox Id="10046" Type="1" Name=""&gt;&lt;Treasure ItemId="40046" Value="1" /&gt;&lt;/TreasureBox&gt;</v>
      </c>
    </row>
    <row r="48" spans="1:7" s="13" customFormat="1">
      <c r="A48" s="21"/>
      <c r="B48" s="19">
        <v>10047</v>
      </c>
      <c r="C48" s="20">
        <v>1</v>
      </c>
      <c r="E48" s="13">
        <v>40047</v>
      </c>
      <c r="F48" s="20">
        <v>1</v>
      </c>
      <c r="G48" s="13" t="str">
        <f t="shared" si="0"/>
        <v>&lt;TreasureBox Id="10047" Type="1" Name=""&gt;&lt;Treasure ItemId="40047" Value="1" /&gt;&lt;/TreasureBox&gt;</v>
      </c>
    </row>
    <row r="49" spans="1:7" s="13" customFormat="1">
      <c r="A49" s="21"/>
      <c r="B49" s="19">
        <v>10048</v>
      </c>
      <c r="C49" s="20">
        <v>1</v>
      </c>
      <c r="E49" s="13">
        <v>40048</v>
      </c>
      <c r="F49" s="20">
        <v>1</v>
      </c>
      <c r="G49" s="13" t="str">
        <f t="shared" si="0"/>
        <v>&lt;TreasureBox Id="10048" Type="1" Name=""&gt;&lt;Treasure ItemId="40048" Value="1" /&gt;&lt;/TreasureBox&gt;</v>
      </c>
    </row>
    <row r="50" spans="1:7" s="13" customFormat="1">
      <c r="A50" s="21"/>
      <c r="B50" s="19">
        <v>10049</v>
      </c>
      <c r="C50" s="20">
        <v>1</v>
      </c>
      <c r="E50" s="13">
        <v>40049</v>
      </c>
      <c r="F50" s="20">
        <v>1</v>
      </c>
      <c r="G50" s="13" t="str">
        <f t="shared" si="0"/>
        <v>&lt;TreasureBox Id="10049" Type="1" Name=""&gt;&lt;Treasure ItemId="40049" Value="1" /&gt;&lt;/TreasureBox&gt;</v>
      </c>
    </row>
    <row r="51" spans="1:7" s="13" customFormat="1">
      <c r="A51" s="21"/>
      <c r="B51" s="19">
        <v>10050</v>
      </c>
      <c r="C51" s="20">
        <v>1</v>
      </c>
      <c r="E51" s="13">
        <v>40050</v>
      </c>
      <c r="F51" s="20">
        <v>1</v>
      </c>
      <c r="G51" s="13" t="str">
        <f t="shared" si="0"/>
        <v>&lt;TreasureBox Id="10050" Type="1" Name=""&gt;&lt;Treasure ItemId="40050" Value="1" /&gt;&lt;/TreasureBox&gt;</v>
      </c>
    </row>
    <row r="52" spans="1:7" s="13" customFormat="1">
      <c r="A52" s="21"/>
      <c r="B52" s="19">
        <v>10051</v>
      </c>
      <c r="C52" s="20">
        <v>1</v>
      </c>
      <c r="E52" s="13">
        <v>40051</v>
      </c>
      <c r="F52" s="20">
        <v>1</v>
      </c>
      <c r="G52" s="13" t="str">
        <f t="shared" si="0"/>
        <v>&lt;TreasureBox Id="10051" Type="1" Name=""&gt;&lt;Treasure ItemId="40051" Value="1" /&gt;&lt;/TreasureBox&gt;</v>
      </c>
    </row>
    <row r="53" spans="1:7" s="13" customFormat="1">
      <c r="A53" s="21"/>
      <c r="B53" s="19">
        <v>10052</v>
      </c>
      <c r="C53" s="20">
        <v>1</v>
      </c>
      <c r="E53" s="13">
        <v>40052</v>
      </c>
      <c r="F53" s="20">
        <v>1</v>
      </c>
      <c r="G53" s="13" t="str">
        <f t="shared" si="0"/>
        <v>&lt;TreasureBox Id="10052" Type="1" Name=""&gt;&lt;Treasure ItemId="40052" Value="1" /&gt;&lt;/TreasureBox&gt;</v>
      </c>
    </row>
    <row r="54" spans="1:7" s="13" customFormat="1">
      <c r="A54" s="21"/>
      <c r="B54" s="19">
        <v>10053</v>
      </c>
      <c r="C54" s="20">
        <v>1</v>
      </c>
      <c r="E54" s="13">
        <v>40053</v>
      </c>
      <c r="F54" s="20">
        <v>1</v>
      </c>
      <c r="G54" s="13" t="str">
        <f t="shared" si="0"/>
        <v>&lt;TreasureBox Id="10053" Type="1" Name=""&gt;&lt;Treasure ItemId="40053" Value="1" /&gt;&lt;/TreasureBox&gt;</v>
      </c>
    </row>
    <row r="55" spans="1:7" s="13" customFormat="1">
      <c r="A55" s="21"/>
      <c r="B55" s="19">
        <v>10054</v>
      </c>
      <c r="C55" s="20">
        <v>1</v>
      </c>
      <c r="E55" s="13">
        <v>40054</v>
      </c>
      <c r="F55" s="20">
        <v>1</v>
      </c>
      <c r="G55" s="13" t="str">
        <f t="shared" si="0"/>
        <v>&lt;TreasureBox Id="10054" Type="1" Name=""&gt;&lt;Treasure ItemId="40054" Value="1" /&gt;&lt;/TreasureBox&gt;</v>
      </c>
    </row>
    <row r="56" spans="1:7" s="13" customFormat="1">
      <c r="A56" s="21"/>
      <c r="B56" s="19">
        <v>10055</v>
      </c>
      <c r="C56" s="20">
        <v>1</v>
      </c>
      <c r="E56" s="13">
        <v>40055</v>
      </c>
      <c r="F56" s="20">
        <v>1</v>
      </c>
      <c r="G56" s="13" t="str">
        <f t="shared" si="0"/>
        <v>&lt;TreasureBox Id="10055" Type="1" Name=""&gt;&lt;Treasure ItemId="40055" Value="1" /&gt;&lt;/TreasureBox&gt;</v>
      </c>
    </row>
    <row r="57" spans="1:7" s="13" customFormat="1">
      <c r="A57" s="21"/>
      <c r="B57" s="19">
        <v>10056</v>
      </c>
      <c r="C57" s="20">
        <v>1</v>
      </c>
      <c r="E57" s="13">
        <v>40056</v>
      </c>
      <c r="F57" s="20">
        <v>1</v>
      </c>
      <c r="G57" s="13" t="str">
        <f t="shared" si="0"/>
        <v>&lt;TreasureBox Id="10056" Type="1" Name=""&gt;&lt;Treasure ItemId="40056" Value="1" /&gt;&lt;/TreasureBox&gt;</v>
      </c>
    </row>
    <row r="58" spans="1:7" s="13" customFormat="1">
      <c r="A58" s="21"/>
      <c r="B58" s="19">
        <v>10057</v>
      </c>
      <c r="C58" s="20">
        <v>1</v>
      </c>
      <c r="E58" s="13">
        <v>40057</v>
      </c>
      <c r="F58" s="20">
        <v>1</v>
      </c>
      <c r="G58" s="13" t="str">
        <f t="shared" si="0"/>
        <v>&lt;TreasureBox Id="10057" Type="1" Name=""&gt;&lt;Treasure ItemId="40057" Value="1" /&gt;&lt;/TreasureBox&gt;</v>
      </c>
    </row>
    <row r="59" spans="1:7" s="13" customFormat="1">
      <c r="A59" s="21"/>
      <c r="B59" s="19">
        <v>10058</v>
      </c>
      <c r="C59" s="20">
        <v>1</v>
      </c>
      <c r="E59" s="13">
        <v>40058</v>
      </c>
      <c r="F59" s="20">
        <v>1</v>
      </c>
      <c r="G59" s="13" t="str">
        <f t="shared" si="0"/>
        <v>&lt;TreasureBox Id="10058" Type="1" Name=""&gt;&lt;Treasure ItemId="40058" Value="1" /&gt;&lt;/TreasureBox&gt;</v>
      </c>
    </row>
    <row r="60" spans="1:7" s="13" customFormat="1">
      <c r="A60" s="21"/>
      <c r="B60" s="19">
        <v>10059</v>
      </c>
      <c r="C60" s="20">
        <v>1</v>
      </c>
      <c r="E60" s="13">
        <v>40059</v>
      </c>
      <c r="F60" s="20">
        <v>1</v>
      </c>
      <c r="G60" s="13" t="str">
        <f t="shared" si="0"/>
        <v>&lt;TreasureBox Id="10059" Type="1" Name=""&gt;&lt;Treasure ItemId="40059" Value="1" /&gt;&lt;/TreasureBox&gt;</v>
      </c>
    </row>
    <row r="61" spans="1:7" s="13" customFormat="1">
      <c r="A61" s="21"/>
      <c r="B61" s="19">
        <v>10060</v>
      </c>
      <c r="C61" s="20">
        <v>1</v>
      </c>
      <c r="E61" s="13">
        <v>40060</v>
      </c>
      <c r="F61" s="20">
        <v>1</v>
      </c>
      <c r="G61" s="13" t="str">
        <f t="shared" si="0"/>
        <v>&lt;TreasureBox Id="10060" Type="1" Name=""&gt;&lt;Treasure ItemId="40060" Value="1" /&gt;&lt;/TreasureBox&gt;</v>
      </c>
    </row>
    <row r="62" spans="1:7" s="13" customFormat="1">
      <c r="A62" s="21"/>
      <c r="B62" s="19">
        <v>10061</v>
      </c>
      <c r="C62" s="20">
        <v>1</v>
      </c>
      <c r="E62" s="13">
        <v>40061</v>
      </c>
      <c r="F62" s="20">
        <v>1</v>
      </c>
      <c r="G62" s="13" t="str">
        <f t="shared" si="0"/>
        <v>&lt;TreasureBox Id="10061" Type="1" Name=""&gt;&lt;Treasure ItemId="40061" Value="1" /&gt;&lt;/TreasureBox&gt;</v>
      </c>
    </row>
    <row r="63" spans="1:7" s="13" customFormat="1">
      <c r="A63" s="21"/>
      <c r="B63" s="19">
        <v>10062</v>
      </c>
      <c r="C63" s="20">
        <v>1</v>
      </c>
      <c r="E63" s="13">
        <v>40062</v>
      </c>
      <c r="F63" s="20">
        <v>1</v>
      </c>
      <c r="G63" s="13" t="str">
        <f t="shared" si="0"/>
        <v>&lt;TreasureBox Id="10062" Type="1" Name=""&gt;&lt;Treasure ItemId="40062" Value="1" /&gt;&lt;/TreasureBox&gt;</v>
      </c>
    </row>
    <row r="64" spans="1:7" s="13" customFormat="1">
      <c r="A64" s="21"/>
      <c r="B64" s="19">
        <v>10063</v>
      </c>
      <c r="C64" s="20">
        <v>1</v>
      </c>
      <c r="E64" s="13">
        <v>40063</v>
      </c>
      <c r="F64" s="20">
        <v>1</v>
      </c>
      <c r="G64" s="13" t="str">
        <f t="shared" si="0"/>
        <v>&lt;TreasureBox Id="10063" Type="1" Name=""&gt;&lt;Treasure ItemId="40063" Value="1" /&gt;&lt;/TreasureBox&gt;</v>
      </c>
    </row>
    <row r="65" spans="1:8" s="13" customFormat="1">
      <c r="A65" s="21"/>
      <c r="B65" s="19">
        <v>10064</v>
      </c>
      <c r="C65" s="20">
        <v>1</v>
      </c>
      <c r="E65" s="13">
        <v>40064</v>
      </c>
      <c r="F65" s="20">
        <v>1</v>
      </c>
      <c r="G65" s="13" t="str">
        <f t="shared" si="0"/>
        <v>&lt;TreasureBox Id="10064" Type="1" Name=""&gt;&lt;Treasure ItemId="40064" Value="1" /&gt;&lt;/TreasureBox&gt;</v>
      </c>
    </row>
    <row r="66" spans="1:8" s="13" customFormat="1">
      <c r="A66" s="21"/>
      <c r="B66" s="19">
        <v>10065</v>
      </c>
      <c r="C66" s="20">
        <v>1</v>
      </c>
      <c r="E66" s="13">
        <v>40065</v>
      </c>
      <c r="F66" s="20">
        <v>1</v>
      </c>
      <c r="G66" s="13" t="str">
        <f t="shared" si="0"/>
        <v>&lt;TreasureBox Id="10065" Type="1" Name=""&gt;&lt;Treasure ItemId="40065" Value="1" /&gt;&lt;/TreasureBox&gt;</v>
      </c>
    </row>
    <row r="67" spans="1:8" s="13" customFormat="1">
      <c r="A67" s="21"/>
      <c r="B67" s="19">
        <v>10066</v>
      </c>
      <c r="C67" s="20">
        <v>1</v>
      </c>
      <c r="E67" s="13">
        <v>40066</v>
      </c>
      <c r="F67" s="20">
        <v>1</v>
      </c>
      <c r="G67" s="13" t="str">
        <f t="shared" ref="G67:G130" si="1">IF(B67&lt;&gt;"","&lt;TreasureBox Id="""&amp;B67&amp;""" Type="""&amp;C67&amp;""" Name="""&amp;D67&amp;"""&gt;"&amp;CHAR(10)&amp;" &lt;Treasure ItemId="""&amp;E67&amp;""" Value="""&amp;F67&amp;""" /&gt;"&amp;CHAR(10)&amp;"&lt;/TreasureBox&gt;","")</f>
        <v>&lt;TreasureBox Id="10066" Type="1" Name=""&gt;&lt;Treasure ItemId="40066" Value="1" /&gt;&lt;/TreasureBox&gt;</v>
      </c>
    </row>
    <row r="68" spans="1:8" s="13" customFormat="1">
      <c r="A68" s="21"/>
      <c r="B68" s="19">
        <v>10067</v>
      </c>
      <c r="C68" s="20">
        <v>1</v>
      </c>
      <c r="E68" s="13">
        <v>40067</v>
      </c>
      <c r="F68" s="20">
        <v>1</v>
      </c>
      <c r="G68" s="13" t="str">
        <f t="shared" si="1"/>
        <v>&lt;TreasureBox Id="10067" Type="1" Name=""&gt;&lt;Treasure ItemId="40067" Value="1" /&gt;&lt;/TreasureBox&gt;</v>
      </c>
    </row>
    <row r="69" spans="1:8" s="13" customFormat="1">
      <c r="A69" s="21"/>
      <c r="B69" s="19">
        <v>10068</v>
      </c>
      <c r="C69" s="20">
        <v>1</v>
      </c>
      <c r="E69" s="13">
        <v>40068</v>
      </c>
      <c r="F69" s="20">
        <v>1</v>
      </c>
      <c r="G69" s="13" t="str">
        <f t="shared" si="1"/>
        <v>&lt;TreasureBox Id="10068" Type="1" Name=""&gt;&lt;Treasure ItemId="40068" Value="1" /&gt;&lt;/TreasureBox&gt;</v>
      </c>
    </row>
    <row r="70" spans="1:8" s="13" customFormat="1">
      <c r="A70" s="21"/>
      <c r="B70" s="19">
        <v>10069</v>
      </c>
      <c r="C70" s="20">
        <v>1</v>
      </c>
      <c r="E70" s="13">
        <v>40069</v>
      </c>
      <c r="F70" s="20">
        <v>1</v>
      </c>
      <c r="G70" s="13" t="str">
        <f t="shared" si="1"/>
        <v>&lt;TreasureBox Id="10069" Type="1" Name=""&gt;&lt;Treasure ItemId="40069" Value="1" /&gt;&lt;/TreasureBox&gt;</v>
      </c>
    </row>
    <row r="71" spans="1:8" s="13" customFormat="1">
      <c r="A71" s="21"/>
      <c r="B71" s="19">
        <v>10070</v>
      </c>
      <c r="C71" s="20">
        <v>1</v>
      </c>
      <c r="E71" s="13">
        <v>40070</v>
      </c>
      <c r="F71" s="20">
        <v>1</v>
      </c>
      <c r="G71" s="13" t="str">
        <f t="shared" si="1"/>
        <v>&lt;TreasureBox Id="10070" Type="1" Name=""&gt;&lt;Treasure ItemId="40070" Value="1" /&gt;&lt;/TreasureBox&gt;</v>
      </c>
    </row>
    <row r="72" spans="1:8" s="13" customFormat="1">
      <c r="A72" s="21"/>
      <c r="B72" s="19">
        <v>10071</v>
      </c>
      <c r="C72" s="20">
        <v>1</v>
      </c>
      <c r="E72" s="13">
        <v>40071</v>
      </c>
      <c r="F72" s="20">
        <v>1</v>
      </c>
      <c r="G72" s="13" t="str">
        <f t="shared" si="1"/>
        <v>&lt;TreasureBox Id="10071" Type="1" Name=""&gt;&lt;Treasure ItemId="40071" Value="1" /&gt;&lt;/TreasureBox&gt;</v>
      </c>
    </row>
    <row r="73" spans="1:8" s="13" customFormat="1">
      <c r="A73" s="21"/>
      <c r="B73" s="19">
        <v>10072</v>
      </c>
      <c r="C73" s="20">
        <v>1</v>
      </c>
      <c r="E73" s="13">
        <v>40072</v>
      </c>
      <c r="F73" s="20">
        <v>1</v>
      </c>
      <c r="G73" s="13" t="str">
        <f t="shared" si="1"/>
        <v>&lt;TreasureBox Id="10072" Type="1" Name=""&gt;&lt;Treasure ItemId="40072" Value="1" /&gt;&lt;/TreasureBox&gt;</v>
      </c>
    </row>
    <row r="74" spans="1:8" s="13" customFormat="1">
      <c r="A74" s="21"/>
      <c r="B74" s="19">
        <v>10073</v>
      </c>
      <c r="C74" s="20">
        <v>1</v>
      </c>
      <c r="E74" s="13">
        <v>40073</v>
      </c>
      <c r="F74" s="20">
        <v>1</v>
      </c>
      <c r="G74" s="13" t="str">
        <f t="shared" si="1"/>
        <v>&lt;TreasureBox Id="10073" Type="1" Name=""&gt;&lt;Treasure ItemId="40073" Value="1" /&gt;&lt;/TreasureBox&gt;</v>
      </c>
    </row>
    <row r="75" spans="1:8" s="13" customFormat="1">
      <c r="A75" s="21"/>
      <c r="B75" s="19">
        <v>10074</v>
      </c>
      <c r="C75" s="20">
        <v>1</v>
      </c>
      <c r="E75" s="13">
        <v>40074</v>
      </c>
      <c r="F75" s="20">
        <v>1</v>
      </c>
      <c r="G75" s="13" t="str">
        <f t="shared" si="1"/>
        <v>&lt;TreasureBox Id="10074" Type="1" Name=""&gt;&lt;Treasure ItemId="40074" Value="1" /&gt;&lt;/TreasureBox&gt;</v>
      </c>
    </row>
    <row r="76" spans="1:8">
      <c r="A76" s="21"/>
      <c r="B76" s="19">
        <v>10075</v>
      </c>
      <c r="C76" s="20">
        <v>1</v>
      </c>
      <c r="E76" s="13">
        <v>40075</v>
      </c>
      <c r="F76" s="20">
        <v>1</v>
      </c>
      <c r="G76" s="13" t="str">
        <f t="shared" si="1"/>
        <v>&lt;TreasureBox Id="10075" Type="1" Name=""&gt;&lt;Treasure ItemId="40075" Value="1" /&gt;&lt;/TreasureBox&gt;</v>
      </c>
    </row>
    <row r="77" spans="1:8">
      <c r="A77" s="21"/>
      <c r="B77" s="19">
        <v>10076</v>
      </c>
      <c r="C77" s="20">
        <v>1</v>
      </c>
      <c r="E77" s="13">
        <v>40076</v>
      </c>
      <c r="F77" s="20">
        <v>1</v>
      </c>
      <c r="G77" s="13" t="str">
        <f t="shared" si="1"/>
        <v>&lt;TreasureBox Id="10076" Type="1" Name=""&gt;&lt;Treasure ItemId="40076" Value="1" /&gt;&lt;/TreasureBox&gt;</v>
      </c>
      <c r="H77" s="13"/>
    </row>
    <row r="78" spans="1:8">
      <c r="A78" s="21"/>
      <c r="B78" s="19">
        <v>10077</v>
      </c>
      <c r="C78" s="20">
        <v>1</v>
      </c>
      <c r="E78" s="13">
        <v>40077</v>
      </c>
      <c r="F78" s="20">
        <v>1</v>
      </c>
      <c r="G78" s="13" t="str">
        <f t="shared" si="1"/>
        <v>&lt;TreasureBox Id="10077" Type="1" Name=""&gt;&lt;Treasure ItemId="40077" Value="1" /&gt;&lt;/TreasureBox&gt;</v>
      </c>
    </row>
    <row r="79" spans="1:8">
      <c r="A79" s="21"/>
      <c r="B79" s="19">
        <v>10078</v>
      </c>
      <c r="C79" s="20">
        <v>1</v>
      </c>
      <c r="E79" s="13">
        <v>40078</v>
      </c>
      <c r="F79" s="20">
        <v>1</v>
      </c>
      <c r="G79" s="13" t="str">
        <f t="shared" si="1"/>
        <v>&lt;TreasureBox Id="10078" Type="1" Name=""&gt;&lt;Treasure ItemId="40078" Value="1" /&gt;&lt;/TreasureBox&gt;</v>
      </c>
    </row>
    <row r="80" spans="1:8">
      <c r="A80" s="21"/>
      <c r="B80" s="19">
        <v>10079</v>
      </c>
      <c r="C80" s="20">
        <v>1</v>
      </c>
      <c r="E80" s="13">
        <v>40079</v>
      </c>
      <c r="F80" s="20">
        <v>1</v>
      </c>
      <c r="G80" s="13" t="str">
        <f t="shared" si="1"/>
        <v>&lt;TreasureBox Id="10079" Type="1" Name=""&gt;&lt;Treasure ItemId="40079" Value="1" /&gt;&lt;/TreasureBox&gt;</v>
      </c>
    </row>
    <row r="81" spans="1:7">
      <c r="A81" s="21"/>
      <c r="B81" s="19">
        <v>10080</v>
      </c>
      <c r="C81" s="20">
        <v>1</v>
      </c>
      <c r="E81" s="13">
        <v>40080</v>
      </c>
      <c r="F81" s="20">
        <v>1</v>
      </c>
      <c r="G81" s="13" t="str">
        <f t="shared" si="1"/>
        <v>&lt;TreasureBox Id="10080" Type="1" Name=""&gt;&lt;Treasure ItemId="40080" Value="1" /&gt;&lt;/TreasureBox&gt;</v>
      </c>
    </row>
    <row r="82" spans="1:7">
      <c r="A82" s="21"/>
      <c r="B82" s="19">
        <v>10081</v>
      </c>
      <c r="C82" s="20">
        <v>1</v>
      </c>
      <c r="E82" s="13">
        <v>40081</v>
      </c>
      <c r="F82" s="20">
        <v>1</v>
      </c>
      <c r="G82" s="13" t="str">
        <f t="shared" si="1"/>
        <v>&lt;TreasureBox Id="10081" Type="1" Name=""&gt;&lt;Treasure ItemId="40081" Value="1" /&gt;&lt;/TreasureBox&gt;</v>
      </c>
    </row>
    <row r="83" spans="1:7">
      <c r="A83" s="21"/>
      <c r="B83" s="19">
        <v>10082</v>
      </c>
      <c r="C83" s="20">
        <v>1</v>
      </c>
      <c r="E83" s="13">
        <v>40082</v>
      </c>
      <c r="F83" s="20">
        <v>1</v>
      </c>
      <c r="G83" s="13" t="str">
        <f t="shared" si="1"/>
        <v>&lt;TreasureBox Id="10082" Type="1" Name=""&gt;&lt;Treasure ItemId="40082" Value="1" /&gt;&lt;/TreasureBox&gt;</v>
      </c>
    </row>
    <row r="84" spans="1:7">
      <c r="A84" s="21"/>
      <c r="B84" s="19">
        <v>10083</v>
      </c>
      <c r="C84" s="20">
        <v>1</v>
      </c>
      <c r="E84" s="13">
        <v>40083</v>
      </c>
      <c r="F84" s="20">
        <v>1</v>
      </c>
      <c r="G84" s="13" t="str">
        <f t="shared" si="1"/>
        <v>&lt;TreasureBox Id="10083" Type="1" Name=""&gt;&lt;Treasure ItemId="40083" Value="1" /&gt;&lt;/TreasureBox&gt;</v>
      </c>
    </row>
    <row r="85" spans="1:7">
      <c r="A85" s="21"/>
      <c r="B85" s="19">
        <v>10084</v>
      </c>
      <c r="C85" s="20">
        <v>1</v>
      </c>
      <c r="E85" s="13">
        <v>40084</v>
      </c>
      <c r="F85" s="20">
        <v>1</v>
      </c>
      <c r="G85" s="13" t="str">
        <f t="shared" si="1"/>
        <v>&lt;TreasureBox Id="10084" Type="1" Name=""&gt;&lt;Treasure ItemId="40084" Value="1" /&gt;&lt;/TreasureBox&gt;</v>
      </c>
    </row>
    <row r="86" spans="1:7">
      <c r="A86" s="22"/>
      <c r="B86" s="19">
        <v>10085</v>
      </c>
      <c r="C86" s="20">
        <v>1</v>
      </c>
      <c r="E86" s="13">
        <v>40085</v>
      </c>
      <c r="F86" s="20">
        <v>1</v>
      </c>
      <c r="G86" s="13" t="str">
        <f t="shared" si="1"/>
        <v>&lt;TreasureBox Id="10085" Type="1" Name=""&gt;&lt;Treasure ItemId="40085" Value="1" /&gt;&lt;/TreasureBox&gt;</v>
      </c>
    </row>
    <row r="87" spans="1:7">
      <c r="A87" s="22"/>
      <c r="B87" s="19">
        <v>10086</v>
      </c>
      <c r="C87" s="20">
        <v>1</v>
      </c>
      <c r="E87" s="13">
        <v>40086</v>
      </c>
      <c r="F87" s="20">
        <v>1</v>
      </c>
      <c r="G87" s="13" t="str">
        <f t="shared" si="1"/>
        <v>&lt;TreasureBox Id="10086" Type="1" Name=""&gt;&lt;Treasure ItemId="40086" Value="1" /&gt;&lt;/TreasureBox&gt;</v>
      </c>
    </row>
    <row r="88" spans="1:7">
      <c r="A88" s="22"/>
      <c r="B88" s="19">
        <v>10087</v>
      </c>
      <c r="C88" s="20">
        <v>1</v>
      </c>
      <c r="E88" s="13">
        <v>40087</v>
      </c>
      <c r="F88" s="20">
        <v>1</v>
      </c>
      <c r="G88" s="13" t="str">
        <f t="shared" si="1"/>
        <v>&lt;TreasureBox Id="10087" Type="1" Name=""&gt;&lt;Treasure ItemId="40087" Value="1" /&gt;&lt;/TreasureBox&gt;</v>
      </c>
    </row>
    <row r="89" spans="1:7">
      <c r="A89" s="22"/>
      <c r="B89" s="19">
        <v>10088</v>
      </c>
      <c r="C89" s="20">
        <v>1</v>
      </c>
      <c r="E89" s="13">
        <v>40088</v>
      </c>
      <c r="F89" s="20">
        <v>1</v>
      </c>
      <c r="G89" s="13" t="str">
        <f t="shared" si="1"/>
        <v>&lt;TreasureBox Id="10088" Type="1" Name=""&gt;&lt;Treasure ItemId="40088" Value="1" /&gt;&lt;/TreasureBox&gt;</v>
      </c>
    </row>
    <row r="90" spans="1:7">
      <c r="A90" s="22"/>
      <c r="B90" s="19">
        <v>10089</v>
      </c>
      <c r="C90" s="20">
        <v>1</v>
      </c>
      <c r="E90" s="13">
        <v>40089</v>
      </c>
      <c r="F90" s="20">
        <v>1</v>
      </c>
      <c r="G90" s="13" t="str">
        <f t="shared" si="1"/>
        <v>&lt;TreasureBox Id="10089" Type="1" Name=""&gt;&lt;Treasure ItemId="40089" Value="1" /&gt;&lt;/TreasureBox&gt;</v>
      </c>
    </row>
    <row r="91" spans="1:7">
      <c r="A91" s="22"/>
      <c r="B91" s="19">
        <v>10090</v>
      </c>
      <c r="C91" s="20">
        <v>1</v>
      </c>
      <c r="E91" s="13">
        <v>40090</v>
      </c>
      <c r="F91" s="20">
        <v>1</v>
      </c>
      <c r="G91" s="13" t="str">
        <f t="shared" si="1"/>
        <v>&lt;TreasureBox Id="10090" Type="1" Name=""&gt;&lt;Treasure ItemId="40090" Value="1" /&gt;&lt;/TreasureBox&gt;</v>
      </c>
    </row>
    <row r="92" spans="1:7">
      <c r="A92" s="22"/>
      <c r="B92" s="19">
        <v>10091</v>
      </c>
      <c r="C92" s="20">
        <v>1</v>
      </c>
      <c r="E92" s="13">
        <v>40091</v>
      </c>
      <c r="F92" s="20">
        <v>1</v>
      </c>
      <c r="G92" s="13" t="str">
        <f t="shared" si="1"/>
        <v>&lt;TreasureBox Id="10091" Type="1" Name=""&gt;&lt;Treasure ItemId="40091" Value="1" /&gt;&lt;/TreasureBox&gt;</v>
      </c>
    </row>
    <row r="93" spans="1:7">
      <c r="A93" s="22"/>
      <c r="B93" s="19">
        <v>10092</v>
      </c>
      <c r="C93" s="20">
        <v>1</v>
      </c>
      <c r="E93" s="13">
        <v>40092</v>
      </c>
      <c r="F93" s="20">
        <v>1</v>
      </c>
      <c r="G93" s="13" t="str">
        <f t="shared" si="1"/>
        <v>&lt;TreasureBox Id="10092" Type="1" Name=""&gt;&lt;Treasure ItemId="40092" Value="1" /&gt;&lt;/TreasureBox&gt;</v>
      </c>
    </row>
    <row r="94" spans="1:7">
      <c r="A94" s="22"/>
      <c r="B94" s="19">
        <v>10093</v>
      </c>
      <c r="C94" s="20">
        <v>1</v>
      </c>
      <c r="E94" s="13">
        <v>40093</v>
      </c>
      <c r="F94" s="20">
        <v>1</v>
      </c>
      <c r="G94" s="13" t="str">
        <f t="shared" si="1"/>
        <v>&lt;TreasureBox Id="10093" Type="1" Name=""&gt;&lt;Treasure ItemId="40093" Value="1" /&gt;&lt;/TreasureBox&gt;</v>
      </c>
    </row>
    <row r="95" spans="1:7">
      <c r="A95" s="22"/>
      <c r="B95" s="19">
        <v>10094</v>
      </c>
      <c r="C95" s="20">
        <v>1</v>
      </c>
      <c r="E95" s="13">
        <v>40094</v>
      </c>
      <c r="F95" s="20">
        <v>1</v>
      </c>
      <c r="G95" s="13" t="str">
        <f t="shared" si="1"/>
        <v>&lt;TreasureBox Id="10094" Type="1" Name=""&gt;&lt;Treasure ItemId="40094" Value="1" /&gt;&lt;/TreasureBox&gt;</v>
      </c>
    </row>
    <row r="96" spans="1:7">
      <c r="A96" s="22"/>
      <c r="B96" s="19">
        <v>10095</v>
      </c>
      <c r="C96" s="20">
        <v>1</v>
      </c>
      <c r="E96" s="13">
        <v>40095</v>
      </c>
      <c r="F96" s="20">
        <v>1</v>
      </c>
      <c r="G96" s="13" t="str">
        <f t="shared" si="1"/>
        <v>&lt;TreasureBox Id="10095" Type="1" Name=""&gt;&lt;Treasure ItemId="40095" Value="1" /&gt;&lt;/TreasureBox&gt;</v>
      </c>
    </row>
    <row r="97" spans="1:7">
      <c r="A97" s="22"/>
      <c r="B97" s="19">
        <v>10096</v>
      </c>
      <c r="C97" s="20">
        <v>1</v>
      </c>
      <c r="E97" s="13">
        <v>40096</v>
      </c>
      <c r="F97" s="20">
        <v>1</v>
      </c>
      <c r="G97" s="13" t="str">
        <f t="shared" si="1"/>
        <v>&lt;TreasureBox Id="10096" Type="1" Name=""&gt;&lt;Treasure ItemId="40096" Value="1" /&gt;&lt;/TreasureBox&gt;</v>
      </c>
    </row>
    <row r="98" spans="1:7">
      <c r="A98" s="22"/>
      <c r="B98" s="19">
        <v>10097</v>
      </c>
      <c r="C98" s="20">
        <v>1</v>
      </c>
      <c r="E98" s="13">
        <v>40097</v>
      </c>
      <c r="F98" s="20">
        <v>1</v>
      </c>
      <c r="G98" s="13" t="str">
        <f t="shared" si="1"/>
        <v>&lt;TreasureBox Id="10097" Type="1" Name=""&gt;&lt;Treasure ItemId="40097" Value="1" /&gt;&lt;/TreasureBox&gt;</v>
      </c>
    </row>
    <row r="99" spans="1:7">
      <c r="A99" s="22"/>
      <c r="B99" s="19">
        <v>10098</v>
      </c>
      <c r="C99" s="20">
        <v>1</v>
      </c>
      <c r="E99" s="13">
        <v>40098</v>
      </c>
      <c r="F99" s="20">
        <v>1</v>
      </c>
      <c r="G99" s="13" t="str">
        <f t="shared" si="1"/>
        <v>&lt;TreasureBox Id="10098" Type="1" Name=""&gt;&lt;Treasure ItemId="40098" Value="1" /&gt;&lt;/TreasureBox&gt;</v>
      </c>
    </row>
    <row r="100" spans="1:7">
      <c r="A100" s="22"/>
      <c r="B100" s="19">
        <v>10099</v>
      </c>
      <c r="C100" s="20">
        <v>1</v>
      </c>
      <c r="E100" s="13">
        <v>40099</v>
      </c>
      <c r="F100" s="20">
        <v>1</v>
      </c>
      <c r="G100" s="13" t="str">
        <f t="shared" si="1"/>
        <v>&lt;TreasureBox Id="10099" Type="1" Name=""&gt;&lt;Treasure ItemId="40099" Value="1" /&gt;&lt;/TreasureBox&gt;</v>
      </c>
    </row>
    <row r="101" spans="1:7">
      <c r="A101" s="22"/>
      <c r="B101" s="19">
        <v>10100</v>
      </c>
      <c r="C101" s="20">
        <v>1</v>
      </c>
      <c r="E101" s="13">
        <v>40100</v>
      </c>
      <c r="F101" s="20">
        <v>1</v>
      </c>
      <c r="G101" s="13" t="str">
        <f t="shared" si="1"/>
        <v>&lt;TreasureBox Id="10100" Type="1" Name=""&gt;&lt;Treasure ItemId="40100" Value="1" /&gt;&lt;/TreasureBox&gt;</v>
      </c>
    </row>
    <row r="102" spans="1:7">
      <c r="A102" s="22"/>
      <c r="B102" s="19">
        <v>10101</v>
      </c>
      <c r="C102" s="20">
        <v>1</v>
      </c>
      <c r="E102" s="13">
        <v>40101</v>
      </c>
      <c r="F102" s="20">
        <v>1</v>
      </c>
      <c r="G102" s="13" t="str">
        <f t="shared" si="1"/>
        <v>&lt;TreasureBox Id="10101" Type="1" Name=""&gt;&lt;Treasure ItemId="40101" Value="1" /&gt;&lt;/TreasureBox&gt;</v>
      </c>
    </row>
    <row r="103" spans="1:7">
      <c r="A103" s="22"/>
      <c r="B103" s="19">
        <v>10102</v>
      </c>
      <c r="C103" s="20">
        <v>1</v>
      </c>
      <c r="E103" s="13">
        <v>40102</v>
      </c>
      <c r="F103" s="20">
        <v>1</v>
      </c>
      <c r="G103" s="13" t="str">
        <f t="shared" si="1"/>
        <v>&lt;TreasureBox Id="10102" Type="1" Name=""&gt;&lt;Treasure ItemId="40102" Value="1" /&gt;&lt;/TreasureBox&gt;</v>
      </c>
    </row>
    <row r="104" spans="1:7">
      <c r="A104" s="22"/>
      <c r="B104" s="19">
        <v>10103</v>
      </c>
      <c r="C104" s="20">
        <v>1</v>
      </c>
      <c r="E104" s="13">
        <v>40103</v>
      </c>
      <c r="F104" s="20">
        <v>1</v>
      </c>
      <c r="G104" s="13" t="str">
        <f t="shared" si="1"/>
        <v>&lt;TreasureBox Id="10103" Type="1" Name=""&gt;&lt;Treasure ItemId="40103" Value="1" /&gt;&lt;/TreasureBox&gt;</v>
      </c>
    </row>
    <row r="105" spans="1:7">
      <c r="A105" s="22"/>
      <c r="B105" s="19">
        <v>10104</v>
      </c>
      <c r="C105" s="20">
        <v>1</v>
      </c>
      <c r="E105" s="13">
        <v>40104</v>
      </c>
      <c r="F105" s="20">
        <v>1</v>
      </c>
      <c r="G105" s="13" t="str">
        <f t="shared" si="1"/>
        <v>&lt;TreasureBox Id="10104" Type="1" Name=""&gt;&lt;Treasure ItemId="40104" Value="1" /&gt;&lt;/TreasureBox&gt;</v>
      </c>
    </row>
    <row r="106" spans="1:7">
      <c r="A106" s="22"/>
      <c r="B106" s="19">
        <v>10105</v>
      </c>
      <c r="C106" s="20">
        <v>1</v>
      </c>
      <c r="E106" s="13">
        <v>40105</v>
      </c>
      <c r="F106" s="20">
        <v>1</v>
      </c>
      <c r="G106" s="13" t="str">
        <f t="shared" si="1"/>
        <v>&lt;TreasureBox Id="10105" Type="1" Name=""&gt;&lt;Treasure ItemId="40105" Value="1" /&gt;&lt;/TreasureBox&gt;</v>
      </c>
    </row>
    <row r="107" spans="1:7">
      <c r="A107" s="22"/>
      <c r="B107" s="19">
        <v>10106</v>
      </c>
      <c r="C107" s="20">
        <v>1</v>
      </c>
      <c r="E107" s="13">
        <v>40106</v>
      </c>
      <c r="F107" s="20">
        <v>1</v>
      </c>
      <c r="G107" s="13" t="str">
        <f t="shared" si="1"/>
        <v>&lt;TreasureBox Id="10106" Type="1" Name=""&gt;&lt;Treasure ItemId="40106" Value="1" /&gt;&lt;/TreasureBox&gt;</v>
      </c>
    </row>
    <row r="108" spans="1:7">
      <c r="A108" s="22"/>
      <c r="B108" s="19">
        <v>10107</v>
      </c>
      <c r="C108" s="20">
        <v>1</v>
      </c>
      <c r="E108" s="13">
        <v>40107</v>
      </c>
      <c r="F108" s="20">
        <v>1</v>
      </c>
      <c r="G108" s="13" t="str">
        <f t="shared" si="1"/>
        <v>&lt;TreasureBox Id="10107" Type="1" Name=""&gt;&lt;Treasure ItemId="40107" Value="1" /&gt;&lt;/TreasureBox&gt;</v>
      </c>
    </row>
    <row r="109" spans="1:7">
      <c r="A109" s="22"/>
      <c r="B109" s="19">
        <v>10108</v>
      </c>
      <c r="C109" s="20">
        <v>1</v>
      </c>
      <c r="E109" s="13">
        <v>40108</v>
      </c>
      <c r="F109" s="20">
        <v>1</v>
      </c>
      <c r="G109" s="13" t="str">
        <f t="shared" si="1"/>
        <v>&lt;TreasureBox Id="10108" Type="1" Name=""&gt;&lt;Treasure ItemId="40108" Value="1" /&gt;&lt;/TreasureBox&gt;</v>
      </c>
    </row>
    <row r="110" spans="1:7">
      <c r="A110" s="22"/>
      <c r="B110" s="19">
        <v>10109</v>
      </c>
      <c r="C110" s="20">
        <v>1</v>
      </c>
      <c r="E110" s="13">
        <v>40109</v>
      </c>
      <c r="F110" s="20">
        <v>1</v>
      </c>
      <c r="G110" s="13" t="str">
        <f t="shared" si="1"/>
        <v>&lt;TreasureBox Id="10109" Type="1" Name=""&gt;&lt;Treasure ItemId="40109" Value="1" /&gt;&lt;/TreasureBox&gt;</v>
      </c>
    </row>
    <row r="111" spans="1:7">
      <c r="A111" s="22"/>
      <c r="B111" s="19">
        <v>10110</v>
      </c>
      <c r="C111" s="20">
        <v>1</v>
      </c>
      <c r="E111" s="13">
        <v>40110</v>
      </c>
      <c r="F111" s="20">
        <v>1</v>
      </c>
      <c r="G111" s="13" t="str">
        <f t="shared" si="1"/>
        <v>&lt;TreasureBox Id="10110" Type="1" Name=""&gt;&lt;Treasure ItemId="40110" Value="1" /&gt;&lt;/TreasureBox&gt;</v>
      </c>
    </row>
    <row r="112" spans="1:7">
      <c r="A112" s="22"/>
      <c r="B112" s="19">
        <v>10111</v>
      </c>
      <c r="C112" s="20">
        <v>1</v>
      </c>
      <c r="E112" s="13">
        <v>40111</v>
      </c>
      <c r="F112" s="20">
        <v>1</v>
      </c>
      <c r="G112" s="13" t="str">
        <f t="shared" si="1"/>
        <v>&lt;TreasureBox Id="10111" Type="1" Name=""&gt;&lt;Treasure ItemId="40111" Value="1" /&gt;&lt;/TreasureBox&gt;</v>
      </c>
    </row>
    <row r="113" spans="1:7">
      <c r="A113" s="22"/>
      <c r="B113" s="19">
        <v>10112</v>
      </c>
      <c r="C113" s="20">
        <v>1</v>
      </c>
      <c r="E113" s="13">
        <v>40112</v>
      </c>
      <c r="F113" s="20">
        <v>1</v>
      </c>
      <c r="G113" s="13" t="str">
        <f t="shared" si="1"/>
        <v>&lt;TreasureBox Id="10112" Type="1" Name=""&gt;&lt;Treasure ItemId="40112" Value="1" /&gt;&lt;/TreasureBox&gt;</v>
      </c>
    </row>
    <row r="114" spans="1:7">
      <c r="A114" s="22"/>
      <c r="B114" s="19">
        <v>10113</v>
      </c>
      <c r="C114" s="20">
        <v>1</v>
      </c>
      <c r="E114" s="13">
        <v>40113</v>
      </c>
      <c r="F114" s="20">
        <v>1</v>
      </c>
      <c r="G114" s="13" t="str">
        <f t="shared" si="1"/>
        <v>&lt;TreasureBox Id="10113" Type="1" Name=""&gt;&lt;Treasure ItemId="40113" Value="1" /&gt;&lt;/TreasureBox&gt;</v>
      </c>
    </row>
    <row r="115" spans="1:7">
      <c r="A115" s="22"/>
      <c r="B115" s="19">
        <v>10114</v>
      </c>
      <c r="C115" s="20">
        <v>1</v>
      </c>
      <c r="E115" s="13">
        <v>40114</v>
      </c>
      <c r="F115" s="20">
        <v>1</v>
      </c>
      <c r="G115" s="13" t="str">
        <f t="shared" si="1"/>
        <v>&lt;TreasureBox Id="10114" Type="1" Name=""&gt;&lt;Treasure ItemId="40114" Value="1" /&gt;&lt;/TreasureBox&gt;</v>
      </c>
    </row>
    <row r="116" spans="1:7">
      <c r="A116" s="22"/>
      <c r="B116" s="19">
        <v>10115</v>
      </c>
      <c r="C116" s="20">
        <v>1</v>
      </c>
      <c r="E116" s="13">
        <v>40115</v>
      </c>
      <c r="F116" s="20">
        <v>1</v>
      </c>
      <c r="G116" s="13" t="str">
        <f t="shared" si="1"/>
        <v>&lt;TreasureBox Id="10115" Type="1" Name=""&gt;&lt;Treasure ItemId="40115" Value="1" /&gt;&lt;/TreasureBox&gt;</v>
      </c>
    </row>
    <row r="117" spans="1:7">
      <c r="A117" s="22"/>
      <c r="B117" s="19">
        <v>10116</v>
      </c>
      <c r="C117" s="20">
        <v>1</v>
      </c>
      <c r="E117" s="13">
        <v>40116</v>
      </c>
      <c r="F117" s="20">
        <v>1</v>
      </c>
      <c r="G117" s="13" t="str">
        <f t="shared" si="1"/>
        <v>&lt;TreasureBox Id="10116" Type="1" Name=""&gt;&lt;Treasure ItemId="40116" Value="1" /&gt;&lt;/TreasureBox&gt;</v>
      </c>
    </row>
    <row r="118" spans="1:7">
      <c r="A118" s="22"/>
      <c r="B118" s="19">
        <v>10117</v>
      </c>
      <c r="C118" s="20">
        <v>1</v>
      </c>
      <c r="E118" s="13">
        <v>40117</v>
      </c>
      <c r="F118" s="20">
        <v>1</v>
      </c>
      <c r="G118" s="13" t="str">
        <f t="shared" si="1"/>
        <v>&lt;TreasureBox Id="10117" Type="1" Name=""&gt;&lt;Treasure ItemId="40117" Value="1" /&gt;&lt;/TreasureBox&gt;</v>
      </c>
    </row>
    <row r="119" spans="1:7">
      <c r="A119" s="22"/>
      <c r="B119" s="19">
        <v>10118</v>
      </c>
      <c r="C119" s="20">
        <v>1</v>
      </c>
      <c r="E119" s="13">
        <v>40118</v>
      </c>
      <c r="F119" s="20">
        <v>1</v>
      </c>
      <c r="G119" s="13" t="str">
        <f t="shared" si="1"/>
        <v>&lt;TreasureBox Id="10118" Type="1" Name=""&gt;&lt;Treasure ItemId="40118" Value="1" /&gt;&lt;/TreasureBox&gt;</v>
      </c>
    </row>
    <row r="120" spans="1:7">
      <c r="A120" s="22"/>
      <c r="B120" s="19">
        <v>10119</v>
      </c>
      <c r="C120" s="20">
        <v>1</v>
      </c>
      <c r="E120" s="13">
        <v>40119</v>
      </c>
      <c r="F120" s="20">
        <v>1</v>
      </c>
      <c r="G120" s="13" t="str">
        <f t="shared" si="1"/>
        <v>&lt;TreasureBox Id="10119" Type="1" Name=""&gt;&lt;Treasure ItemId="40119" Value="1" /&gt;&lt;/TreasureBox&gt;</v>
      </c>
    </row>
    <row r="121" spans="1:7">
      <c r="A121" s="22"/>
      <c r="B121" s="19">
        <v>10120</v>
      </c>
      <c r="C121" s="20">
        <v>1</v>
      </c>
      <c r="E121" s="13">
        <v>40120</v>
      </c>
      <c r="F121" s="20">
        <v>1</v>
      </c>
      <c r="G121" s="13" t="str">
        <f t="shared" si="1"/>
        <v>&lt;TreasureBox Id="10120" Type="1" Name=""&gt;&lt;Treasure ItemId="40120" Value="1" /&gt;&lt;/TreasureBox&gt;</v>
      </c>
    </row>
    <row r="122" spans="1:7">
      <c r="A122" s="22"/>
      <c r="B122" s="19">
        <v>10121</v>
      </c>
      <c r="C122" s="20">
        <v>1</v>
      </c>
      <c r="E122" s="13">
        <v>40121</v>
      </c>
      <c r="F122" s="20">
        <v>1</v>
      </c>
      <c r="G122" s="13" t="str">
        <f t="shared" si="1"/>
        <v>&lt;TreasureBox Id="10121" Type="1" Name=""&gt;&lt;Treasure ItemId="40121" Value="1" /&gt;&lt;/TreasureBox&gt;</v>
      </c>
    </row>
    <row r="123" spans="1:7">
      <c r="A123" s="22"/>
      <c r="B123" s="19">
        <v>10122</v>
      </c>
      <c r="C123" s="20">
        <v>1</v>
      </c>
      <c r="E123" s="13">
        <v>40122</v>
      </c>
      <c r="F123" s="20">
        <v>1</v>
      </c>
      <c r="G123" s="13" t="str">
        <f t="shared" si="1"/>
        <v>&lt;TreasureBox Id="10122" Type="1" Name=""&gt;&lt;Treasure ItemId="40122" Value="1" /&gt;&lt;/TreasureBox&gt;</v>
      </c>
    </row>
    <row r="124" spans="1:7">
      <c r="A124" s="22"/>
      <c r="B124" s="19">
        <v>10123</v>
      </c>
      <c r="C124" s="20">
        <v>1</v>
      </c>
      <c r="E124" s="13">
        <v>40123</v>
      </c>
      <c r="F124" s="20">
        <v>1</v>
      </c>
      <c r="G124" s="13" t="str">
        <f t="shared" si="1"/>
        <v>&lt;TreasureBox Id="10123" Type="1" Name=""&gt;&lt;Treasure ItemId="40123" Value="1" /&gt;&lt;/TreasureBox&gt;</v>
      </c>
    </row>
    <row r="125" spans="1:7">
      <c r="A125" s="22"/>
      <c r="B125" s="19">
        <v>10124</v>
      </c>
      <c r="C125" s="20">
        <v>1</v>
      </c>
      <c r="E125" s="13">
        <v>40124</v>
      </c>
      <c r="F125" s="20">
        <v>1</v>
      </c>
      <c r="G125" s="13" t="str">
        <f t="shared" si="1"/>
        <v>&lt;TreasureBox Id="10124" Type="1" Name=""&gt;&lt;Treasure ItemId="40124" Value="1" /&gt;&lt;/TreasureBox&gt;</v>
      </c>
    </row>
    <row r="126" spans="1:7">
      <c r="A126" s="22"/>
      <c r="B126" s="19">
        <v>10125</v>
      </c>
      <c r="C126" s="20">
        <v>1</v>
      </c>
      <c r="E126" s="13">
        <v>40125</v>
      </c>
      <c r="F126" s="20">
        <v>1</v>
      </c>
      <c r="G126" s="13" t="str">
        <f t="shared" si="1"/>
        <v>&lt;TreasureBox Id="10125" Type="1" Name=""&gt;&lt;Treasure ItemId="40125" Value="1" /&gt;&lt;/TreasureBox&gt;</v>
      </c>
    </row>
    <row r="127" spans="1:7">
      <c r="A127" s="22"/>
      <c r="B127" s="19">
        <v>10126</v>
      </c>
      <c r="C127" s="20">
        <v>1</v>
      </c>
      <c r="E127" s="13">
        <v>40126</v>
      </c>
      <c r="F127" s="20">
        <v>1</v>
      </c>
      <c r="G127" s="13" t="str">
        <f t="shared" si="1"/>
        <v>&lt;TreasureBox Id="10126" Type="1" Name=""&gt;&lt;Treasure ItemId="40126" Value="1" /&gt;&lt;/TreasureBox&gt;</v>
      </c>
    </row>
    <row r="128" spans="1:7">
      <c r="A128" s="23"/>
      <c r="B128" s="15">
        <v>10127</v>
      </c>
      <c r="C128" s="20">
        <v>1</v>
      </c>
      <c r="E128" s="14">
        <v>40147</v>
      </c>
      <c r="F128" s="20">
        <v>1</v>
      </c>
      <c r="G128" s="13" t="str">
        <f t="shared" si="1"/>
        <v>&lt;TreasureBox Id="10127" Type="1" Name=""&gt;&lt;Treasure ItemId="40147" Value="1" /&gt;&lt;/TreasureBox&gt;</v>
      </c>
    </row>
    <row r="129" spans="1:7">
      <c r="A129" s="23"/>
      <c r="B129" s="15">
        <v>10128</v>
      </c>
      <c r="C129" s="20">
        <v>1</v>
      </c>
      <c r="E129" s="14">
        <v>40148</v>
      </c>
      <c r="F129" s="20">
        <v>1</v>
      </c>
      <c r="G129" s="13" t="str">
        <f t="shared" si="1"/>
        <v>&lt;TreasureBox Id="10128" Type="1" Name=""&gt;&lt;Treasure ItemId="40148" Value="1" /&gt;&lt;/TreasureBox&gt;</v>
      </c>
    </row>
    <row r="130" spans="1:7">
      <c r="A130" s="23"/>
      <c r="B130" s="15">
        <v>10129</v>
      </c>
      <c r="C130" s="20">
        <v>1</v>
      </c>
      <c r="E130" s="14">
        <v>40149</v>
      </c>
      <c r="F130" s="20">
        <v>1</v>
      </c>
      <c r="G130" s="13" t="str">
        <f t="shared" si="1"/>
        <v>&lt;TreasureBox Id="10129" Type="1" Name=""&gt;&lt;Treasure ItemId="40149" Value="1" /&gt;&lt;/TreasureBox&gt;</v>
      </c>
    </row>
    <row r="131" spans="1:7">
      <c r="A131" s="23"/>
      <c r="B131" s="15">
        <v>10130</v>
      </c>
      <c r="C131" s="20">
        <v>1</v>
      </c>
      <c r="E131" s="14">
        <v>40150</v>
      </c>
      <c r="F131" s="20">
        <v>1</v>
      </c>
      <c r="G131" s="13" t="str">
        <f t="shared" ref="G131:G179" si="2">IF(B131&lt;&gt;"","&lt;TreasureBox Id="""&amp;B131&amp;""" Type="""&amp;C131&amp;""" Name="""&amp;D131&amp;"""&gt;"&amp;CHAR(10)&amp;" &lt;Treasure ItemId="""&amp;E131&amp;""" Value="""&amp;F131&amp;""" /&gt;"&amp;CHAR(10)&amp;"&lt;/TreasureBox&gt;","")</f>
        <v>&lt;TreasureBox Id="10130" Type="1" Name=""&gt;&lt;Treasure ItemId="40150" Value="1" /&gt;&lt;/TreasureBox&gt;</v>
      </c>
    </row>
    <row r="132" spans="1:7">
      <c r="A132" s="23"/>
      <c r="B132" s="15">
        <v>10131</v>
      </c>
      <c r="C132" s="20">
        <v>1</v>
      </c>
      <c r="E132" s="14">
        <v>40151</v>
      </c>
      <c r="F132" s="20">
        <v>1</v>
      </c>
      <c r="G132" s="13" t="str">
        <f t="shared" si="2"/>
        <v>&lt;TreasureBox Id="10131" Type="1" Name=""&gt;&lt;Treasure ItemId="40151" Value="1" /&gt;&lt;/TreasureBox&gt;</v>
      </c>
    </row>
    <row r="133" spans="1:7">
      <c r="A133" s="23"/>
      <c r="B133" s="15">
        <v>10132</v>
      </c>
      <c r="C133" s="20">
        <v>1</v>
      </c>
      <c r="E133" s="14">
        <v>40152</v>
      </c>
      <c r="F133" s="20">
        <v>1</v>
      </c>
      <c r="G133" s="13" t="str">
        <f t="shared" si="2"/>
        <v>&lt;TreasureBox Id="10132" Type="1" Name=""&gt;&lt;Treasure ItemId="40152" Value="1" /&gt;&lt;/TreasureBox&gt;</v>
      </c>
    </row>
    <row r="134" spans="1:7">
      <c r="A134" s="23"/>
      <c r="B134" s="15">
        <v>10133</v>
      </c>
      <c r="C134" s="20">
        <v>1</v>
      </c>
      <c r="E134" s="14">
        <v>40153</v>
      </c>
      <c r="F134" s="20">
        <v>1</v>
      </c>
      <c r="G134" s="13" t="str">
        <f t="shared" si="2"/>
        <v>&lt;TreasureBox Id="10133" Type="1" Name=""&gt;&lt;Treasure ItemId="40153" Value="1" /&gt;&lt;/TreasureBox&gt;</v>
      </c>
    </row>
    <row r="135" spans="1:7">
      <c r="A135" s="23"/>
      <c r="B135" s="15">
        <v>10134</v>
      </c>
      <c r="C135" s="20">
        <v>1</v>
      </c>
      <c r="E135" s="14">
        <v>40154</v>
      </c>
      <c r="F135" s="20">
        <v>1</v>
      </c>
      <c r="G135" s="13" t="str">
        <f t="shared" si="2"/>
        <v>&lt;TreasureBox Id="10134" Type="1" Name=""&gt;&lt;Treasure ItemId="40154" Value="1" /&gt;&lt;/TreasureBox&gt;</v>
      </c>
    </row>
    <row r="136" spans="1:7">
      <c r="A136" s="23"/>
      <c r="B136" s="15">
        <v>10135</v>
      </c>
      <c r="C136" s="20">
        <v>1</v>
      </c>
      <c r="E136" s="14">
        <v>40155</v>
      </c>
      <c r="F136" s="20">
        <v>1</v>
      </c>
      <c r="G136" s="13" t="str">
        <f t="shared" si="2"/>
        <v>&lt;TreasureBox Id="10135" Type="1" Name=""&gt;&lt;Treasure ItemId="40155" Value="1" /&gt;&lt;/TreasureBox&gt;</v>
      </c>
    </row>
    <row r="137" spans="1:7">
      <c r="A137" s="23"/>
      <c r="B137" s="15">
        <v>10136</v>
      </c>
      <c r="C137" s="20">
        <v>1</v>
      </c>
      <c r="E137" s="14">
        <v>40156</v>
      </c>
      <c r="F137" s="20">
        <v>1</v>
      </c>
      <c r="G137" s="13" t="str">
        <f t="shared" si="2"/>
        <v>&lt;TreasureBox Id="10136" Type="1" Name=""&gt;&lt;Treasure ItemId="40156" Value="1" /&gt;&lt;/TreasureBox&gt;</v>
      </c>
    </row>
    <row r="138" spans="1:7">
      <c r="A138" s="23"/>
      <c r="B138" s="15">
        <v>10137</v>
      </c>
      <c r="C138" s="20">
        <v>1</v>
      </c>
      <c r="E138" s="14">
        <v>40157</v>
      </c>
      <c r="F138" s="20">
        <v>1</v>
      </c>
      <c r="G138" s="13" t="str">
        <f t="shared" si="2"/>
        <v>&lt;TreasureBox Id="10137" Type="1" Name=""&gt;&lt;Treasure ItemId="40157" Value="1" /&gt;&lt;/TreasureBox&gt;</v>
      </c>
    </row>
    <row r="139" spans="1:7">
      <c r="A139" s="23"/>
      <c r="B139" s="15">
        <v>10138</v>
      </c>
      <c r="C139" s="20">
        <v>1</v>
      </c>
      <c r="E139" s="14">
        <v>40158</v>
      </c>
      <c r="F139" s="20">
        <v>1</v>
      </c>
      <c r="G139" s="13" t="str">
        <f t="shared" si="2"/>
        <v>&lt;TreasureBox Id="10138" Type="1" Name=""&gt;&lt;Treasure ItemId="40158" Value="1" /&gt;&lt;/TreasureBox&gt;</v>
      </c>
    </row>
    <row r="140" spans="1:7">
      <c r="A140" s="23"/>
      <c r="B140" s="15">
        <v>10139</v>
      </c>
      <c r="C140" s="20">
        <v>1</v>
      </c>
      <c r="E140" s="14">
        <v>40159</v>
      </c>
      <c r="F140" s="20">
        <v>1</v>
      </c>
      <c r="G140" s="13" t="str">
        <f t="shared" si="2"/>
        <v>&lt;TreasureBox Id="10139" Type="1" Name=""&gt;&lt;Treasure ItemId="40159" Value="1" /&gt;&lt;/TreasureBox&gt;</v>
      </c>
    </row>
    <row r="141" spans="1:7">
      <c r="A141" s="23"/>
      <c r="B141" s="15">
        <v>10140</v>
      </c>
      <c r="C141" s="20">
        <v>1</v>
      </c>
      <c r="E141" s="14">
        <v>40160</v>
      </c>
      <c r="F141" s="20">
        <v>1</v>
      </c>
      <c r="G141" s="13" t="str">
        <f t="shared" si="2"/>
        <v>&lt;TreasureBox Id="10140" Type="1" Name=""&gt;&lt;Treasure ItemId="40160" Value="1" /&gt;&lt;/TreasureBox&gt;</v>
      </c>
    </row>
    <row r="142" spans="1:7">
      <c r="A142" s="23"/>
      <c r="B142" s="15">
        <v>10141</v>
      </c>
      <c r="C142" s="20">
        <v>1</v>
      </c>
      <c r="E142" s="14">
        <v>40161</v>
      </c>
      <c r="F142" s="20">
        <v>1</v>
      </c>
      <c r="G142" s="13" t="str">
        <f t="shared" si="2"/>
        <v>&lt;TreasureBox Id="10141" Type="1" Name=""&gt;&lt;Treasure ItemId="40161" Value="1" /&gt;&lt;/TreasureBox&gt;</v>
      </c>
    </row>
    <row r="143" spans="1:7">
      <c r="A143" s="23"/>
      <c r="B143" s="15">
        <v>10142</v>
      </c>
      <c r="C143" s="20">
        <v>1</v>
      </c>
      <c r="E143" s="14">
        <v>40162</v>
      </c>
      <c r="F143" s="20">
        <v>1</v>
      </c>
      <c r="G143" s="13" t="str">
        <f t="shared" si="2"/>
        <v>&lt;TreasureBox Id="10142" Type="1" Name=""&gt;&lt;Treasure ItemId="40162" Value="1" /&gt;&lt;/TreasureBox&gt;</v>
      </c>
    </row>
    <row r="144" spans="1:7">
      <c r="A144" s="23"/>
      <c r="B144" s="15">
        <v>10143</v>
      </c>
      <c r="C144" s="20">
        <v>1</v>
      </c>
      <c r="E144" s="14">
        <v>40163</v>
      </c>
      <c r="F144" s="20">
        <v>1</v>
      </c>
      <c r="G144" s="13" t="str">
        <f t="shared" si="2"/>
        <v>&lt;TreasureBox Id="10143" Type="1" Name=""&gt;&lt;Treasure ItemId="40163" Value="1" /&gt;&lt;/TreasureBox&gt;</v>
      </c>
    </row>
    <row r="145" spans="1:7">
      <c r="A145" s="23"/>
      <c r="B145" s="15">
        <v>10144</v>
      </c>
      <c r="C145" s="20">
        <v>1</v>
      </c>
      <c r="E145" s="14">
        <v>40164</v>
      </c>
      <c r="F145" s="20">
        <v>1</v>
      </c>
      <c r="G145" s="13" t="str">
        <f t="shared" si="2"/>
        <v>&lt;TreasureBox Id="10144" Type="1" Name=""&gt;&lt;Treasure ItemId="40164" Value="1" /&gt;&lt;/TreasureBox&gt;</v>
      </c>
    </row>
    <row r="146" spans="1:7">
      <c r="A146" s="23"/>
      <c r="B146" s="15">
        <v>10145</v>
      </c>
      <c r="C146" s="20">
        <v>1</v>
      </c>
      <c r="E146" s="14">
        <v>40165</v>
      </c>
      <c r="F146" s="20">
        <v>1</v>
      </c>
      <c r="G146" s="13" t="str">
        <f t="shared" si="2"/>
        <v>&lt;TreasureBox Id="10145" Type="1" Name=""&gt;&lt;Treasure ItemId="40165" Value="1" /&gt;&lt;/TreasureBox&gt;</v>
      </c>
    </row>
    <row r="147" spans="1:7">
      <c r="A147" s="23"/>
      <c r="B147" s="15">
        <v>10146</v>
      </c>
      <c r="C147" s="20">
        <v>1</v>
      </c>
      <c r="E147" s="14">
        <v>40166</v>
      </c>
      <c r="F147" s="20">
        <v>1</v>
      </c>
      <c r="G147" s="13" t="str">
        <f t="shared" si="2"/>
        <v>&lt;TreasureBox Id="10146" Type="1" Name=""&gt;&lt;Treasure ItemId="40166" Value="1" /&gt;&lt;/TreasureBox&gt;</v>
      </c>
    </row>
    <row r="148" spans="1:7">
      <c r="A148" s="24"/>
      <c r="B148" s="15">
        <v>81001</v>
      </c>
      <c r="C148" s="12">
        <v>2</v>
      </c>
      <c r="E148" s="14">
        <v>69008</v>
      </c>
      <c r="F148" s="12">
        <v>1</v>
      </c>
      <c r="G148" s="13" t="str">
        <f t="shared" si="2"/>
        <v>&lt;TreasureBox Id="81001" Type="2" Name=""&gt;&lt;Treasure ItemId="69008" Value="1" /&gt;&lt;/TreasureBox&gt;</v>
      </c>
    </row>
    <row r="149" spans="1:7">
      <c r="A149" s="25"/>
      <c r="B149" s="15">
        <v>81002</v>
      </c>
      <c r="C149" s="12">
        <v>2</v>
      </c>
      <c r="E149" s="14">
        <v>69008</v>
      </c>
      <c r="F149" s="12">
        <v>3</v>
      </c>
      <c r="G149" s="13" t="str">
        <f t="shared" si="2"/>
        <v>&lt;TreasureBox Id="81002" Type="2" Name=""&gt;&lt;Treasure ItemId="69008" Value="3" /&gt;&lt;/TreasureBox&gt;</v>
      </c>
    </row>
    <row r="150" spans="1:7">
      <c r="A150" s="25"/>
      <c r="B150" s="15">
        <v>81003</v>
      </c>
      <c r="C150" s="12">
        <v>2</v>
      </c>
      <c r="E150" s="14">
        <v>69009</v>
      </c>
      <c r="F150" s="12">
        <v>1</v>
      </c>
      <c r="G150" s="13" t="str">
        <f t="shared" si="2"/>
        <v>&lt;TreasureBox Id="81003" Type="2" Name=""&gt;&lt;Treasure ItemId="69009" Value="1" /&gt;&lt;/TreasureBox&gt;</v>
      </c>
    </row>
    <row r="151" spans="1:7">
      <c r="A151" s="25"/>
      <c r="B151" s="15">
        <v>81004</v>
      </c>
      <c r="C151" s="12">
        <v>2</v>
      </c>
      <c r="E151" s="14">
        <v>69009</v>
      </c>
      <c r="F151" s="12">
        <v>3</v>
      </c>
      <c r="G151" s="13" t="str">
        <f t="shared" si="2"/>
        <v>&lt;TreasureBox Id="81004" Type="2" Name=""&gt;&lt;Treasure ItemId="69009" Value="3" /&gt;&lt;/TreasureBox&gt;</v>
      </c>
    </row>
    <row r="152" spans="1:7">
      <c r="A152" s="25"/>
      <c r="B152" s="15">
        <v>81005</v>
      </c>
      <c r="C152" s="12">
        <v>2</v>
      </c>
      <c r="E152" s="14">
        <v>69010</v>
      </c>
      <c r="F152" s="12">
        <v>1</v>
      </c>
      <c r="G152" s="13" t="str">
        <f t="shared" si="2"/>
        <v>&lt;TreasureBox Id="81005" Type="2" Name=""&gt;&lt;Treasure ItemId="69010" Value="1" /&gt;&lt;/TreasureBox&gt;</v>
      </c>
    </row>
    <row r="153" spans="1:7">
      <c r="A153" s="25"/>
      <c r="B153" s="15">
        <v>81006</v>
      </c>
      <c r="C153" s="12">
        <v>2</v>
      </c>
      <c r="E153" s="14">
        <v>69010</v>
      </c>
      <c r="F153" s="12">
        <v>3</v>
      </c>
      <c r="G153" s="13" t="str">
        <f t="shared" si="2"/>
        <v>&lt;TreasureBox Id="81006" Type="2" Name=""&gt;&lt;Treasure ItemId="69010" Value="3" /&gt;&lt;/TreasureBox&gt;</v>
      </c>
    </row>
    <row r="154" spans="1:7">
      <c r="A154" s="25"/>
      <c r="B154" s="15">
        <v>81007</v>
      </c>
      <c r="C154" s="12">
        <v>2</v>
      </c>
      <c r="E154" s="14">
        <v>69011</v>
      </c>
      <c r="F154" s="12">
        <v>1</v>
      </c>
      <c r="G154" s="13" t="str">
        <f t="shared" si="2"/>
        <v>&lt;TreasureBox Id="81007" Type="2" Name=""&gt;&lt;Treasure ItemId="69011" Value="1" /&gt;&lt;/TreasureBox&gt;</v>
      </c>
    </row>
    <row r="155" spans="1:7">
      <c r="A155" s="25"/>
      <c r="B155" s="15">
        <v>81008</v>
      </c>
      <c r="C155" s="12">
        <v>2</v>
      </c>
      <c r="E155" s="14">
        <v>69011</v>
      </c>
      <c r="F155" s="12">
        <v>3</v>
      </c>
      <c r="G155" s="13" t="str">
        <f t="shared" si="2"/>
        <v>&lt;TreasureBox Id="81008" Type="2" Name=""&gt;&lt;Treasure ItemId="69011" Value="3" /&gt;&lt;/TreasureBox&gt;</v>
      </c>
    </row>
    <row r="156" spans="1:7">
      <c r="A156" s="26"/>
      <c r="B156" s="15">
        <v>81009</v>
      </c>
      <c r="C156" s="12">
        <v>2</v>
      </c>
      <c r="E156" s="14">
        <v>69016</v>
      </c>
      <c r="F156" s="12">
        <v>1</v>
      </c>
      <c r="G156" s="13" t="str">
        <f t="shared" si="2"/>
        <v>&lt;TreasureBox Id="81009" Type="2" Name=""&gt;&lt;Treasure ItemId="69016" Value="1" /&gt;&lt;/TreasureBox&gt;</v>
      </c>
    </row>
    <row r="157" spans="1:7">
      <c r="A157" s="26"/>
      <c r="B157" s="15">
        <v>81010</v>
      </c>
      <c r="C157" s="12">
        <v>2</v>
      </c>
      <c r="E157" s="14">
        <v>69016</v>
      </c>
      <c r="F157" s="12">
        <v>3</v>
      </c>
      <c r="G157" s="13" t="str">
        <f t="shared" si="2"/>
        <v>&lt;TreasureBox Id="81010" Type="2" Name=""&gt;&lt;Treasure ItemId="69016" Value="3" /&gt;&lt;/TreasureBox&gt;</v>
      </c>
    </row>
    <row r="158" spans="1:7">
      <c r="A158" s="26"/>
      <c r="B158" s="15">
        <v>81011</v>
      </c>
      <c r="C158" s="12">
        <v>2</v>
      </c>
      <c r="E158" s="14">
        <v>69017</v>
      </c>
      <c r="F158" s="12">
        <v>1</v>
      </c>
      <c r="G158" s="13" t="str">
        <f t="shared" si="2"/>
        <v>&lt;TreasureBox Id="81011" Type="2" Name=""&gt;&lt;Treasure ItemId="69017" Value="1" /&gt;&lt;/TreasureBox&gt;</v>
      </c>
    </row>
    <row r="159" spans="1:7">
      <c r="A159" s="26"/>
      <c r="B159" s="15">
        <v>81012</v>
      </c>
      <c r="C159" s="12">
        <v>2</v>
      </c>
      <c r="E159" s="14">
        <v>69017</v>
      </c>
      <c r="F159" s="12">
        <v>3</v>
      </c>
      <c r="G159" s="13" t="str">
        <f t="shared" si="2"/>
        <v>&lt;TreasureBox Id="81012" Type="2" Name=""&gt;&lt;Treasure ItemId="69017" Value="3" /&gt;&lt;/TreasureBox&gt;</v>
      </c>
    </row>
    <row r="160" spans="1:7">
      <c r="A160" s="26"/>
      <c r="B160" s="15">
        <v>81013</v>
      </c>
      <c r="C160" s="12">
        <v>2</v>
      </c>
      <c r="E160" s="14">
        <v>69018</v>
      </c>
      <c r="F160" s="12">
        <v>1</v>
      </c>
      <c r="G160" s="13" t="str">
        <f t="shared" si="2"/>
        <v>&lt;TreasureBox Id="81013" Type="2" Name=""&gt;&lt;Treasure ItemId="69018" Value="1" /&gt;&lt;/TreasureBox&gt;</v>
      </c>
    </row>
    <row r="161" spans="1:7">
      <c r="A161" s="26"/>
      <c r="B161" s="15">
        <v>81014</v>
      </c>
      <c r="C161" s="12">
        <v>2</v>
      </c>
      <c r="E161" s="14">
        <v>69018</v>
      </c>
      <c r="F161" s="12">
        <v>3</v>
      </c>
      <c r="G161" s="13" t="str">
        <f t="shared" si="2"/>
        <v>&lt;TreasureBox Id="81014" Type="2" Name=""&gt;&lt;Treasure ItemId="69018" Value="3" /&gt;&lt;/TreasureBox&gt;</v>
      </c>
    </row>
    <row r="162" spans="1:7">
      <c r="A162" s="26"/>
      <c r="B162" s="15">
        <v>81015</v>
      </c>
      <c r="C162" s="12">
        <v>2</v>
      </c>
      <c r="E162" s="14">
        <v>69019</v>
      </c>
      <c r="F162" s="12">
        <v>3</v>
      </c>
      <c r="G162" s="13" t="str">
        <f t="shared" si="2"/>
        <v>&lt;TreasureBox Id="81015" Type="2" Name=""&gt;&lt;Treasure ItemId="69019" Value="3" /&gt;&lt;/TreasureBox&gt;</v>
      </c>
    </row>
    <row r="163" spans="1:7">
      <c r="A163" s="26"/>
      <c r="B163" s="15">
        <v>81016</v>
      </c>
      <c r="C163" s="12">
        <v>2</v>
      </c>
      <c r="E163" s="14">
        <v>69020</v>
      </c>
      <c r="F163" s="12">
        <v>3</v>
      </c>
      <c r="G163" s="13" t="str">
        <f t="shared" si="2"/>
        <v>&lt;TreasureBox Id="81016" Type="2" Name=""&gt;&lt;Treasure ItemId="69020" Value="3" /&gt;&lt;/TreasureBox&gt;</v>
      </c>
    </row>
    <row r="164" spans="1:7">
      <c r="A164" s="27"/>
      <c r="B164" s="15">
        <v>81017</v>
      </c>
      <c r="C164" s="12">
        <v>2</v>
      </c>
      <c r="E164" s="14">
        <v>69021</v>
      </c>
      <c r="F164" s="12">
        <v>1</v>
      </c>
      <c r="G164" s="13" t="str">
        <f t="shared" si="2"/>
        <v>&lt;TreasureBox Id="81017" Type="2" Name=""&gt;&lt;Treasure ItemId="69021" Value="1" /&gt;&lt;/TreasureBox&gt;</v>
      </c>
    </row>
    <row r="165" spans="1:7">
      <c r="A165" s="27"/>
      <c r="B165" s="15">
        <v>81018</v>
      </c>
      <c r="C165" s="12">
        <v>2</v>
      </c>
      <c r="E165" s="14">
        <v>69021</v>
      </c>
      <c r="F165" s="12">
        <v>3</v>
      </c>
      <c r="G165" s="13" t="str">
        <f t="shared" si="2"/>
        <v>&lt;TreasureBox Id="81018" Type="2" Name=""&gt;&lt;Treasure ItemId="69021" Value="3" /&gt;&lt;/TreasureBox&gt;</v>
      </c>
    </row>
    <row r="166" spans="1:7">
      <c r="A166" s="27"/>
      <c r="B166" s="15">
        <v>81019</v>
      </c>
      <c r="C166" s="12">
        <v>2</v>
      </c>
      <c r="E166" s="14">
        <v>69022</v>
      </c>
      <c r="F166" s="12">
        <v>1</v>
      </c>
      <c r="G166" s="13" t="str">
        <f t="shared" si="2"/>
        <v>&lt;TreasureBox Id="81019" Type="2" Name=""&gt;&lt;Treasure ItemId="69022" Value="1" /&gt;&lt;/TreasureBox&gt;</v>
      </c>
    </row>
    <row r="167" spans="1:7">
      <c r="A167" s="27"/>
      <c r="B167" s="15">
        <v>81020</v>
      </c>
      <c r="C167" s="12">
        <v>2</v>
      </c>
      <c r="E167" s="14">
        <v>69022</v>
      </c>
      <c r="F167" s="12">
        <v>3</v>
      </c>
      <c r="G167" s="13" t="str">
        <f t="shared" si="2"/>
        <v>&lt;TreasureBox Id="81020" Type="2" Name=""&gt;&lt;Treasure ItemId="69022" Value="3" /&gt;&lt;/TreasureBox&gt;</v>
      </c>
    </row>
    <row r="168" spans="1:7">
      <c r="A168" s="27"/>
      <c r="B168" s="15">
        <v>81021</v>
      </c>
      <c r="C168" s="12">
        <v>2</v>
      </c>
      <c r="E168" s="14">
        <v>69023</v>
      </c>
      <c r="F168" s="12">
        <v>1</v>
      </c>
      <c r="G168" s="13" t="str">
        <f t="shared" si="2"/>
        <v>&lt;TreasureBox Id="81021" Type="2" Name=""&gt;&lt;Treasure ItemId="69023" Value="1" /&gt;&lt;/TreasureBox&gt;</v>
      </c>
    </row>
    <row r="169" spans="1:7">
      <c r="A169" s="27"/>
      <c r="B169" s="15">
        <v>81022</v>
      </c>
      <c r="C169" s="12">
        <v>2</v>
      </c>
      <c r="E169" s="14">
        <v>69023</v>
      </c>
      <c r="F169" s="12">
        <v>3</v>
      </c>
      <c r="G169" s="13" t="str">
        <f t="shared" si="2"/>
        <v>&lt;TreasureBox Id="81022" Type="2" Name=""&gt;&lt;Treasure ItemId="69023" Value="3" /&gt;&lt;/TreasureBox&gt;</v>
      </c>
    </row>
    <row r="170" spans="1:7">
      <c r="A170" s="27"/>
      <c r="B170" s="15">
        <v>81023</v>
      </c>
      <c r="C170" s="12">
        <v>2</v>
      </c>
      <c r="E170" s="14">
        <v>69024</v>
      </c>
      <c r="F170" s="12">
        <v>1</v>
      </c>
      <c r="G170" s="13" t="str">
        <f t="shared" si="2"/>
        <v>&lt;TreasureBox Id="81023" Type="2" Name=""&gt;&lt;Treasure ItemId="69024" Value="1" /&gt;&lt;/TreasureBox&gt;</v>
      </c>
    </row>
    <row r="171" spans="1:7">
      <c r="A171" s="27"/>
      <c r="B171" s="15">
        <v>81024</v>
      </c>
      <c r="C171" s="12">
        <v>2</v>
      </c>
      <c r="E171" s="14">
        <v>69024</v>
      </c>
      <c r="F171" s="12">
        <v>3</v>
      </c>
      <c r="G171" s="13" t="str">
        <f t="shared" si="2"/>
        <v>&lt;TreasureBox Id="81024" Type="2" Name=""&gt;&lt;Treasure ItemId="69024" Value="3" /&gt;&lt;/TreasureBox&gt;</v>
      </c>
    </row>
    <row r="172" spans="1:7">
      <c r="A172" s="28"/>
      <c r="B172" s="15">
        <v>91001</v>
      </c>
      <c r="C172" s="12">
        <v>2</v>
      </c>
      <c r="E172" s="14">
        <v>69004</v>
      </c>
      <c r="F172" s="12">
        <v>1</v>
      </c>
      <c r="G172" s="13" t="str">
        <f t="shared" si="2"/>
        <v>&lt;TreasureBox Id="91001" Type="2" Name=""&gt;&lt;Treasure ItemId="69004" Value="1" /&gt;&lt;/TreasureBox&gt;</v>
      </c>
    </row>
    <row r="173" spans="1:7">
      <c r="A173" s="28"/>
      <c r="B173" s="15">
        <v>91002</v>
      </c>
      <c r="C173" s="12">
        <v>2</v>
      </c>
      <c r="E173" s="14">
        <v>69004</v>
      </c>
      <c r="F173" s="12">
        <v>3</v>
      </c>
      <c r="G173" s="13" t="str">
        <f t="shared" si="2"/>
        <v>&lt;TreasureBox Id="91002" Type="2" Name=""&gt;&lt;Treasure ItemId="69004" Value="3" /&gt;&lt;/TreasureBox&gt;</v>
      </c>
    </row>
    <row r="174" spans="1:7">
      <c r="A174" s="28"/>
      <c r="B174" s="15">
        <v>91003</v>
      </c>
      <c r="C174" s="12">
        <v>2</v>
      </c>
      <c r="E174" s="14">
        <v>69005</v>
      </c>
      <c r="F174" s="12">
        <v>1</v>
      </c>
      <c r="G174" s="13" t="str">
        <f t="shared" si="2"/>
        <v>&lt;TreasureBox Id="91003" Type="2" Name=""&gt;&lt;Treasure ItemId="69005" Value="1" /&gt;&lt;/TreasureBox&gt;</v>
      </c>
    </row>
    <row r="175" spans="1:7">
      <c r="A175" s="28"/>
      <c r="B175" s="15">
        <v>91004</v>
      </c>
      <c r="C175" s="12">
        <v>2</v>
      </c>
      <c r="E175" s="14">
        <v>69005</v>
      </c>
      <c r="F175" s="12">
        <v>3</v>
      </c>
      <c r="G175" s="13" t="str">
        <f t="shared" si="2"/>
        <v>&lt;TreasureBox Id="91004" Type="2" Name=""&gt;&lt;Treasure ItemId="69005" Value="3" /&gt;&lt;/TreasureBox&gt;</v>
      </c>
    </row>
    <row r="176" spans="1:7">
      <c r="A176" s="28"/>
      <c r="B176" s="15">
        <v>91005</v>
      </c>
      <c r="C176" s="12">
        <v>2</v>
      </c>
      <c r="E176" s="14">
        <v>69006</v>
      </c>
      <c r="F176" s="12">
        <v>1</v>
      </c>
      <c r="G176" s="13" t="str">
        <f t="shared" si="2"/>
        <v>&lt;TreasureBox Id="91005" Type="2" Name=""&gt;&lt;Treasure ItemId="69006" Value="1" /&gt;&lt;/TreasureBox&gt;</v>
      </c>
    </row>
    <row r="177" spans="1:7">
      <c r="A177" s="28"/>
      <c r="B177" s="15">
        <v>91006</v>
      </c>
      <c r="C177" s="12">
        <v>2</v>
      </c>
      <c r="E177" s="14">
        <v>69006</v>
      </c>
      <c r="F177" s="12">
        <v>3</v>
      </c>
      <c r="G177" s="13" t="str">
        <f t="shared" si="2"/>
        <v>&lt;TreasureBox Id="91006" Type="2" Name=""&gt;&lt;Treasure ItemId="69006" Value="3" /&gt;&lt;/TreasureBox&gt;</v>
      </c>
    </row>
    <row r="178" spans="1:7">
      <c r="A178" s="28"/>
      <c r="B178" s="15">
        <v>91007</v>
      </c>
      <c r="C178" s="12">
        <v>2</v>
      </c>
      <c r="E178" s="14">
        <v>69007</v>
      </c>
      <c r="F178" s="12">
        <v>1</v>
      </c>
      <c r="G178" s="13" t="str">
        <f t="shared" si="2"/>
        <v>&lt;TreasureBox Id="91007" Type="2" Name=""&gt;&lt;Treasure ItemId="69007" Value="1" /&gt;&lt;/TreasureBox&gt;</v>
      </c>
    </row>
    <row r="179" spans="1:7">
      <c r="A179" s="28"/>
      <c r="B179" s="15">
        <v>91008</v>
      </c>
      <c r="C179" s="12">
        <v>2</v>
      </c>
      <c r="E179" s="14">
        <v>69007</v>
      </c>
      <c r="F179" s="12">
        <v>3</v>
      </c>
      <c r="G179" s="13" t="str">
        <f t="shared" si="2"/>
        <v>&lt;TreasureBox Id="91008" Type="2" Name=""&gt;&lt;Treasure ItemId="69007" Value="3" /&gt;&lt;/TreasureBox&gt;</v>
      </c>
    </row>
    <row r="180" spans="1:7">
      <c r="A180" s="29"/>
      <c r="B180" s="15">
        <v>91009</v>
      </c>
      <c r="C180" s="12">
        <v>2</v>
      </c>
      <c r="E180" s="14">
        <v>69012</v>
      </c>
      <c r="F180" s="12">
        <v>1</v>
      </c>
      <c r="G180" s="13" t="str">
        <f t="shared" ref="G180:G187" si="3">IF(B180&lt;&gt;"","&lt;TreasureBox Id="""&amp;B180&amp;""" Type="""&amp;C180&amp;""" Name="""&amp;D180&amp;"""&gt;"&amp;CHAR(10)&amp;" &lt;Treasure ItemId="""&amp;E180&amp;""" Value="""&amp;F180&amp;""" /&gt;"&amp;CHAR(10)&amp;"&lt;/TreasureBox&gt;","")</f>
        <v>&lt;TreasureBox Id="91009" Type="2" Name=""&gt;&lt;Treasure ItemId="69012" Value="1" /&gt;&lt;/TreasureBox&gt;</v>
      </c>
    </row>
    <row r="181" spans="1:7">
      <c r="A181" s="29"/>
      <c r="B181" s="15">
        <v>91010</v>
      </c>
      <c r="C181" s="12">
        <v>2</v>
      </c>
      <c r="E181" s="14">
        <v>69012</v>
      </c>
      <c r="F181" s="12">
        <v>3</v>
      </c>
      <c r="G181" s="13" t="str">
        <f t="shared" si="3"/>
        <v>&lt;TreasureBox Id="91010" Type="2" Name=""&gt;&lt;Treasure ItemId="69012" Value="3" /&gt;&lt;/TreasureBox&gt;</v>
      </c>
    </row>
    <row r="182" spans="1:7">
      <c r="A182" s="29"/>
      <c r="B182" s="15">
        <v>91011</v>
      </c>
      <c r="C182" s="12">
        <v>2</v>
      </c>
      <c r="E182" s="14">
        <v>69013</v>
      </c>
      <c r="F182" s="12">
        <v>1</v>
      </c>
      <c r="G182" s="13" t="str">
        <f t="shared" si="3"/>
        <v>&lt;TreasureBox Id="91011" Type="2" Name=""&gt;&lt;Treasure ItemId="69013" Value="1" /&gt;&lt;/TreasureBox&gt;</v>
      </c>
    </row>
    <row r="183" spans="1:7">
      <c r="A183" s="29"/>
      <c r="B183" s="15">
        <v>91012</v>
      </c>
      <c r="C183" s="12">
        <v>2</v>
      </c>
      <c r="E183" s="14">
        <v>69013</v>
      </c>
      <c r="F183" s="12">
        <v>3</v>
      </c>
      <c r="G183" s="13" t="str">
        <f t="shared" si="3"/>
        <v>&lt;TreasureBox Id="91012" Type="2" Name=""&gt;&lt;Treasure ItemId="69013" Value="3" /&gt;&lt;/TreasureBox&gt;</v>
      </c>
    </row>
    <row r="184" spans="1:7">
      <c r="A184" s="29"/>
      <c r="B184" s="15">
        <v>91013</v>
      </c>
      <c r="C184" s="12">
        <v>2</v>
      </c>
      <c r="E184" s="14">
        <v>69014</v>
      </c>
      <c r="F184" s="12">
        <v>1</v>
      </c>
      <c r="G184" s="13" t="str">
        <f t="shared" si="3"/>
        <v>&lt;TreasureBox Id="91013" Type="2" Name=""&gt;&lt;Treasure ItemId="69014" Value="1" /&gt;&lt;/TreasureBox&gt;</v>
      </c>
    </row>
    <row r="185" spans="1:7">
      <c r="A185" s="29"/>
      <c r="B185" s="15">
        <v>91014</v>
      </c>
      <c r="C185" s="12">
        <v>2</v>
      </c>
      <c r="E185" s="14">
        <v>69014</v>
      </c>
      <c r="F185" s="12">
        <v>3</v>
      </c>
      <c r="G185" s="13" t="str">
        <f t="shared" si="3"/>
        <v>&lt;TreasureBox Id="91014" Type="2" Name=""&gt;&lt;Treasure ItemId="69014" Value="3" /&gt;&lt;/TreasureBox&gt;</v>
      </c>
    </row>
    <row r="186" spans="1:7">
      <c r="A186" s="29"/>
      <c r="B186" s="15">
        <v>91015</v>
      </c>
      <c r="C186" s="12">
        <v>2</v>
      </c>
      <c r="E186" s="14">
        <v>69015</v>
      </c>
      <c r="F186" s="12">
        <v>1</v>
      </c>
      <c r="G186" s="13" t="str">
        <f t="shared" si="3"/>
        <v>&lt;TreasureBox Id="91015" Type="2" Name=""&gt;&lt;Treasure ItemId="69015" Value="1" /&gt;&lt;/TreasureBox&gt;</v>
      </c>
    </row>
    <row r="187" spans="1:7">
      <c r="A187" s="29"/>
      <c r="B187" s="15">
        <v>91016</v>
      </c>
      <c r="C187" s="12">
        <v>2</v>
      </c>
      <c r="E187" s="14">
        <v>69015</v>
      </c>
      <c r="F187" s="12">
        <v>3</v>
      </c>
      <c r="G187" s="13" t="str">
        <f t="shared" si="3"/>
        <v>&lt;TreasureBox Id="91016" Type="2" Name=""&gt;&lt;Treasure ItemId="69015" Value="3" /&gt;&lt;/TreasureBox&gt;</v>
      </c>
    </row>
  </sheetData>
  <phoneticPr fontId="17" type="noConversion"/>
  <pageMargins left="0.7" right="0.7" top="0.75" bottom="0.75" header="0.3" footer="0.3"/>
  <pageSetup paperSize="9" orientation="portrait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>
  <dimension ref="A1:G856"/>
  <sheetViews>
    <sheetView workbookViewId="0">
      <pane ySplit="1" topLeftCell="A786" activePane="bottomLeft" state="frozen"/>
      <selection pane="bottomLeft" activeCell="A856" sqref="A856:XFD859"/>
    </sheetView>
  </sheetViews>
  <sheetFormatPr defaultColWidth="8.875" defaultRowHeight="13.5"/>
  <cols>
    <col min="1" max="1" width="5.125" style="1" customWidth="1"/>
    <col min="2" max="2" width="24.625" style="3" customWidth="1"/>
    <col min="3" max="3" width="8.125" style="3" customWidth="1"/>
    <col min="4" max="4" width="31.125" style="3" customWidth="1"/>
    <col min="5" max="5" width="29" style="3" customWidth="1"/>
    <col min="6" max="6" width="54.875" style="3" customWidth="1"/>
    <col min="7" max="7" width="8.875" style="3"/>
  </cols>
  <sheetData>
    <row r="1" spans="1:7" ht="14.25">
      <c r="A1" s="9" t="s">
        <v>1481</v>
      </c>
      <c r="B1" s="10" t="s">
        <v>1</v>
      </c>
      <c r="C1" s="10" t="s">
        <v>1482</v>
      </c>
      <c r="D1" s="10" t="s">
        <v>1483</v>
      </c>
      <c r="E1" s="10" t="s">
        <v>1484</v>
      </c>
      <c r="F1" s="10" t="s">
        <v>13</v>
      </c>
      <c r="G1" s="10" t="s">
        <v>14</v>
      </c>
    </row>
    <row r="2" spans="1:7">
      <c r="A2" s="1" t="str">
        <f>IF(ISERROR(FIND("&lt;Sound",#REF!))=FALSE,"1",IF(ISERROR(FIND("&lt;Clip",#REF!))=FALSE,"2","3"))</f>
        <v>3</v>
      </c>
      <c r="B2" s="3" t="str">
        <f>IF(ISERROR(FIND("&lt;Sound",G2))=FALSE,MID(G2,FIND("Type=""",G2)+6,IF(ISERROR(FIND("Des=",G2))=FALSE,FIND("Des=",G2),FIND("""&gt;",G2))-FIND("Type=""",G2)-IF(ISERROR(FIND("Des=",G2))=FALSE,8,6)),"")</f>
        <v/>
      </c>
      <c r="C2" s="3" t="s">
        <v>1485</v>
      </c>
      <c r="D2" s="3" t="str">
        <f>IF(ISERROR(FIND("Des=",G2))=FALSE,MID(G2,FIND("Des=""",G2)+5,FIND("""&gt;",G2)-FIND("Des=""",G2)-5),"")</f>
        <v/>
      </c>
      <c r="E2" s="3" t="str">
        <f>IF(ISERROR(FIND("&lt;Clip",G2))=FALSE,MID(G2,FIND("SoundPath=""",G2)+11,FIND(""" /&gt;",G2)-FIND("SoundPath=""",G2)-11),"")</f>
        <v/>
      </c>
      <c r="F2" s="3" t="str">
        <f>IF(A2="1","&lt;Sound Type="""&amp;B2&amp;""" Storage="""&amp;C2&amp;""" Dec="""&amp;D2&amp;"""&gt;",IF(A2="2","  &lt;Clip SoundPath="""&amp;E2&amp;""" /&gt;",IF(A2="3",G2,"")))</f>
        <v>&lt;!--========NinJi语音========--&gt;</v>
      </c>
      <c r="G2" s="3" t="s">
        <v>1486</v>
      </c>
    </row>
    <row r="3" spans="1:7">
      <c r="A3" s="1" t="str">
        <f>IF(ISERROR(FIND("&lt;Sound",G3))=FALSE,"1",IF(ISERROR(FIND("&lt;Clip",G3))=FALSE,"2","3"))</f>
        <v>1</v>
      </c>
      <c r="B3" s="3" t="str">
        <f t="shared" ref="B3:B54" si="0">IF(ISERROR(FIND("&lt;Sound",G3))=FALSE,MID(G3,FIND("Type=""",G3)+6,IF(ISERROR(FIND("Des=",G3))=FALSE,FIND("Des=",G3),FIND("""&gt;",G3))-FIND("Type=""",G3)-IF(ISERROR(FIND("Des=",G3))=FALSE,8,6)),"")</f>
        <v>nin_level_end_01</v>
      </c>
      <c r="C3" s="3" t="s">
        <v>1485</v>
      </c>
      <c r="D3" s="3" t="str">
        <f t="shared" ref="D3:D54" si="1">IF(ISERROR(FIND("Des=",G3))=FALSE,MID(G3,FIND("Des=""",G3)+5,FIND("""&gt;",G3)-FIND("Des=""",G3)-5),"")</f>
        <v/>
      </c>
      <c r="E3" s="3" t="str">
        <f t="shared" ref="E3:E54" si="2">IF(ISERROR(FIND("&lt;Clip",G3))=FALSE,MID(G3,FIND("SoundPath=""",G3)+11,FIND(""" /&gt;",G3)-FIND("SoundPath=""",G3)-11),"")</f>
        <v/>
      </c>
      <c r="F3" s="3" t="str">
        <f t="shared" ref="F3:F54" si="3">IF(A3="1","&lt;Sound Type="""&amp;B3&amp;""" Storage="""&amp;C3&amp;""" Dec="""&amp;D3&amp;"""&gt;",IF(A3="2","  &lt;Clip SoundPath="""&amp;E3&amp;""" /&gt;",IF(A3="3",G3,"")))</f>
        <v>&lt;Sound Type="nin_level_end_01" Storage="Remote" Dec=""&gt;</v>
      </c>
      <c r="G3" s="3" t="s">
        <v>1487</v>
      </c>
    </row>
    <row r="4" spans="1:7">
      <c r="A4" s="1" t="str">
        <f t="shared" ref="A4:A55" si="4">IF(ISERROR(FIND("&lt;Sound",G4))=FALSE,"1",IF(ISERROR(FIND("&lt;Clip",G4))=FALSE,"2","3"))</f>
        <v>2</v>
      </c>
      <c r="B4" s="3" t="str">
        <f t="shared" si="0"/>
        <v/>
      </c>
      <c r="C4" s="3" t="s">
        <v>1485</v>
      </c>
      <c r="D4" s="3" t="str">
        <f t="shared" si="1"/>
        <v/>
      </c>
      <c r="E4" s="3" t="str">
        <f t="shared" si="2"/>
        <v>nin_level_end_01</v>
      </c>
      <c r="F4" s="3" t="str">
        <f t="shared" si="3"/>
        <v>&lt;Clip SoundPath="nin_level_end_01" /&gt;</v>
      </c>
      <c r="G4" s="3" t="s">
        <v>1488</v>
      </c>
    </row>
    <row r="5" spans="1:7">
      <c r="A5" s="1" t="str">
        <f t="shared" si="4"/>
        <v>3</v>
      </c>
      <c r="B5" s="3" t="str">
        <f t="shared" si="0"/>
        <v/>
      </c>
      <c r="C5" s="3" t="s">
        <v>1485</v>
      </c>
      <c r="D5" s="3" t="str">
        <f t="shared" si="1"/>
        <v/>
      </c>
      <c r="E5" s="3" t="str">
        <f t="shared" si="2"/>
        <v/>
      </c>
      <c r="F5" s="3" t="str">
        <f t="shared" si="3"/>
        <v>&lt;/Sound&gt;</v>
      </c>
      <c r="G5" s="3" t="s">
        <v>1489</v>
      </c>
    </row>
    <row r="6" spans="1:7">
      <c r="A6" s="1" t="str">
        <f t="shared" si="4"/>
        <v>1</v>
      </c>
      <c r="B6" s="3" t="str">
        <f t="shared" si="0"/>
        <v>nin_hello_01</v>
      </c>
      <c r="C6" s="3" t="s">
        <v>1485</v>
      </c>
      <c r="D6" s="3" t="str">
        <f t="shared" si="1"/>
        <v/>
      </c>
      <c r="E6" s="3" t="str">
        <f t="shared" si="2"/>
        <v/>
      </c>
      <c r="F6" s="3" t="str">
        <f t="shared" si="3"/>
        <v>&lt;Sound Type="nin_hello_01" Storage="Remote" Dec=""&gt;</v>
      </c>
      <c r="G6" s="3" t="s">
        <v>1490</v>
      </c>
    </row>
    <row r="7" spans="1:7">
      <c r="A7" s="1" t="str">
        <f t="shared" si="4"/>
        <v>2</v>
      </c>
      <c r="B7" s="3" t="str">
        <f t="shared" si="0"/>
        <v/>
      </c>
      <c r="C7" s="3" t="s">
        <v>1485</v>
      </c>
      <c r="D7" s="3" t="str">
        <f t="shared" si="1"/>
        <v/>
      </c>
      <c r="E7" s="3" t="str">
        <f t="shared" si="2"/>
        <v>nin_hello_01</v>
      </c>
      <c r="F7" s="3" t="str">
        <f t="shared" si="3"/>
        <v>&lt;Clip SoundPath="nin_hello_01" /&gt;</v>
      </c>
      <c r="G7" s="3" t="s">
        <v>1491</v>
      </c>
    </row>
    <row r="8" spans="1:7">
      <c r="A8" s="1" t="str">
        <f t="shared" si="4"/>
        <v>3</v>
      </c>
      <c r="B8" s="3" t="str">
        <f t="shared" si="0"/>
        <v/>
      </c>
      <c r="C8" s="3" t="s">
        <v>1485</v>
      </c>
      <c r="D8" s="3" t="str">
        <f t="shared" si="1"/>
        <v/>
      </c>
      <c r="E8" s="3" t="str">
        <f t="shared" si="2"/>
        <v/>
      </c>
      <c r="F8" s="3" t="str">
        <f t="shared" si="3"/>
        <v>&lt;/Sound&gt;</v>
      </c>
      <c r="G8" s="3" t="s">
        <v>1489</v>
      </c>
    </row>
    <row r="9" spans="1:7">
      <c r="A9" s="1" t="str">
        <f t="shared" si="4"/>
        <v>1</v>
      </c>
      <c r="B9" s="3" t="str">
        <f t="shared" si="0"/>
        <v>nin_sleep_begin_01</v>
      </c>
      <c r="C9" s="3" t="s">
        <v>1485</v>
      </c>
      <c r="D9" s="3" t="str">
        <f t="shared" si="1"/>
        <v/>
      </c>
      <c r="E9" s="3" t="str">
        <f t="shared" si="2"/>
        <v/>
      </c>
      <c r="F9" s="3" t="str">
        <f t="shared" si="3"/>
        <v>&lt;Sound Type="nin_sleep_begin_01" Storage="Remote" Dec=""&gt;</v>
      </c>
      <c r="G9" s="3" t="s">
        <v>1492</v>
      </c>
    </row>
    <row r="10" spans="1:7">
      <c r="A10" s="1" t="str">
        <f t="shared" si="4"/>
        <v>2</v>
      </c>
      <c r="B10" s="3" t="str">
        <f t="shared" si="0"/>
        <v/>
      </c>
      <c r="C10" s="3" t="s">
        <v>1485</v>
      </c>
      <c r="D10" s="3" t="str">
        <f t="shared" si="1"/>
        <v/>
      </c>
      <c r="E10" s="3" t="str">
        <f t="shared" si="2"/>
        <v>nin_nod_01_01</v>
      </c>
      <c r="F10" s="3" t="str">
        <f t="shared" si="3"/>
        <v>&lt;Clip SoundPath="nin_nod_01_01" /&gt;</v>
      </c>
      <c r="G10" s="3" t="s">
        <v>1493</v>
      </c>
    </row>
    <row r="11" spans="1:7">
      <c r="A11" s="1" t="str">
        <f t="shared" si="4"/>
        <v>2</v>
      </c>
      <c r="B11" s="3" t="str">
        <f t="shared" si="0"/>
        <v/>
      </c>
      <c r="C11" s="3" t="s">
        <v>1485</v>
      </c>
      <c r="D11" s="3" t="str">
        <f t="shared" si="1"/>
        <v/>
      </c>
      <c r="E11" s="3" t="str">
        <f t="shared" si="2"/>
        <v>nin_nod_01_02</v>
      </c>
      <c r="F11" s="3" t="str">
        <f t="shared" si="3"/>
        <v>&lt;Clip SoundPath="nin_nod_01_02" /&gt;</v>
      </c>
      <c r="G11" s="3" t="s">
        <v>1494</v>
      </c>
    </row>
    <row r="12" spans="1:7">
      <c r="A12" s="1" t="str">
        <f t="shared" si="4"/>
        <v>2</v>
      </c>
      <c r="B12" s="3" t="str">
        <f t="shared" si="0"/>
        <v/>
      </c>
      <c r="C12" s="3" t="s">
        <v>1485</v>
      </c>
      <c r="D12" s="3" t="str">
        <f t="shared" si="1"/>
        <v/>
      </c>
      <c r="E12" s="3" t="str">
        <f t="shared" si="2"/>
        <v>nin_nod_01_03</v>
      </c>
      <c r="F12" s="3" t="str">
        <f t="shared" si="3"/>
        <v>&lt;Clip SoundPath="nin_nod_01_03" /&gt;</v>
      </c>
      <c r="G12" s="3" t="s">
        <v>1495</v>
      </c>
    </row>
    <row r="13" spans="1:7">
      <c r="A13" s="1" t="str">
        <f t="shared" si="4"/>
        <v>3</v>
      </c>
      <c r="B13" s="3" t="str">
        <f t="shared" si="0"/>
        <v/>
      </c>
      <c r="C13" s="3" t="s">
        <v>1485</v>
      </c>
      <c r="D13" s="3" t="str">
        <f t="shared" si="1"/>
        <v/>
      </c>
      <c r="E13" s="3" t="str">
        <f t="shared" si="2"/>
        <v/>
      </c>
      <c r="F13" s="3" t="str">
        <f t="shared" si="3"/>
        <v>&lt;/Sound&gt;</v>
      </c>
      <c r="G13" s="3" t="s">
        <v>1489</v>
      </c>
    </row>
    <row r="14" spans="1:7">
      <c r="A14" s="1" t="str">
        <f t="shared" si="4"/>
        <v>1</v>
      </c>
      <c r="B14" s="3" t="str">
        <f t="shared" si="0"/>
        <v>nin_friend_search_01</v>
      </c>
      <c r="C14" s="3" t="s">
        <v>1485</v>
      </c>
      <c r="D14" s="3" t="str">
        <f t="shared" si="1"/>
        <v/>
      </c>
      <c r="E14" s="3" t="str">
        <f t="shared" si="2"/>
        <v/>
      </c>
      <c r="F14" s="3" t="str">
        <f t="shared" si="3"/>
        <v>&lt;Sound Type="nin_friend_search_01" Storage="Remote" Dec=""&gt;</v>
      </c>
      <c r="G14" s="3" t="s">
        <v>1496</v>
      </c>
    </row>
    <row r="15" spans="1:7">
      <c r="A15" s="1" t="str">
        <f t="shared" si="4"/>
        <v>2</v>
      </c>
      <c r="B15" s="3" t="str">
        <f t="shared" si="0"/>
        <v/>
      </c>
      <c r="C15" s="3" t="s">
        <v>1485</v>
      </c>
      <c r="D15" s="3" t="str">
        <f t="shared" si="1"/>
        <v/>
      </c>
      <c r="E15" s="3" t="str">
        <f t="shared" si="2"/>
        <v>nin_friend_search_01</v>
      </c>
      <c r="F15" s="3" t="str">
        <f t="shared" si="3"/>
        <v>&lt;Clip SoundPath="nin_friend_search_01" /&gt;</v>
      </c>
      <c r="G15" s="3" t="s">
        <v>1497</v>
      </c>
    </row>
    <row r="16" spans="1:7">
      <c r="A16" s="1" t="str">
        <f t="shared" si="4"/>
        <v>3</v>
      </c>
      <c r="B16" s="3" t="str">
        <f t="shared" si="0"/>
        <v/>
      </c>
      <c r="C16" s="3" t="s">
        <v>1485</v>
      </c>
      <c r="D16" s="3" t="str">
        <f t="shared" si="1"/>
        <v/>
      </c>
      <c r="E16" s="3" t="str">
        <f t="shared" si="2"/>
        <v/>
      </c>
      <c r="F16" s="3" t="str">
        <f t="shared" si="3"/>
        <v>&lt;/Sound&gt;</v>
      </c>
      <c r="G16" s="3" t="s">
        <v>1489</v>
      </c>
    </row>
    <row r="17" spans="1:7">
      <c r="A17" s="1" t="str">
        <f t="shared" si="4"/>
        <v>1</v>
      </c>
      <c r="B17" s="3" t="str">
        <f t="shared" si="0"/>
        <v>nin_friend_host_01</v>
      </c>
      <c r="C17" s="3" t="s">
        <v>1485</v>
      </c>
      <c r="D17" s="3" t="str">
        <f t="shared" si="1"/>
        <v/>
      </c>
      <c r="E17" s="3" t="str">
        <f t="shared" si="2"/>
        <v/>
      </c>
      <c r="F17" s="3" t="str">
        <f t="shared" si="3"/>
        <v>&lt;Sound Type="nin_friend_host_01" Storage="Remote" Dec=""&gt;</v>
      </c>
      <c r="G17" s="3" t="s">
        <v>1498</v>
      </c>
    </row>
    <row r="18" spans="1:7">
      <c r="A18" s="1" t="str">
        <f t="shared" si="4"/>
        <v>2</v>
      </c>
      <c r="B18" s="3" t="str">
        <f t="shared" si="0"/>
        <v/>
      </c>
      <c r="C18" s="3" t="s">
        <v>1485</v>
      </c>
      <c r="D18" s="3" t="str">
        <f t="shared" si="1"/>
        <v/>
      </c>
      <c r="E18" s="3" t="str">
        <f t="shared" si="2"/>
        <v>nin_friend_host_01</v>
      </c>
      <c r="F18" s="3" t="str">
        <f t="shared" si="3"/>
        <v>&lt;Clip SoundPath="nin_friend_host_01" /&gt;</v>
      </c>
      <c r="G18" s="3" t="s">
        <v>1499</v>
      </c>
    </row>
    <row r="19" spans="1:7">
      <c r="A19" s="1" t="str">
        <f t="shared" si="4"/>
        <v>3</v>
      </c>
      <c r="B19" s="3" t="str">
        <f t="shared" si="0"/>
        <v/>
      </c>
      <c r="C19" s="3" t="s">
        <v>1485</v>
      </c>
      <c r="D19" s="3" t="str">
        <f t="shared" si="1"/>
        <v/>
      </c>
      <c r="E19" s="3" t="str">
        <f t="shared" si="2"/>
        <v/>
      </c>
      <c r="F19" s="3" t="str">
        <f t="shared" si="3"/>
        <v>&lt;/Sound&gt;</v>
      </c>
      <c r="G19" s="3" t="s">
        <v>1489</v>
      </c>
    </row>
    <row r="20" spans="1:7">
      <c r="A20" s="1" t="str">
        <f t="shared" si="4"/>
        <v>1</v>
      </c>
      <c r="B20" s="3" t="str">
        <f t="shared" si="0"/>
        <v>nin_friend_guest_01</v>
      </c>
      <c r="C20" s="3" t="s">
        <v>1485</v>
      </c>
      <c r="D20" s="3" t="str">
        <f t="shared" si="1"/>
        <v/>
      </c>
      <c r="E20" s="3" t="str">
        <f t="shared" si="2"/>
        <v/>
      </c>
      <c r="F20" s="3" t="str">
        <f t="shared" si="3"/>
        <v>&lt;Sound Type="nin_friend_guest_01" Storage="Remote" Dec=""&gt;</v>
      </c>
      <c r="G20" s="3" t="s">
        <v>1500</v>
      </c>
    </row>
    <row r="21" spans="1:7">
      <c r="A21" s="1" t="str">
        <f t="shared" si="4"/>
        <v>2</v>
      </c>
      <c r="B21" s="3" t="str">
        <f t="shared" si="0"/>
        <v/>
      </c>
      <c r="C21" s="3" t="s">
        <v>1485</v>
      </c>
      <c r="D21" s="3" t="str">
        <f t="shared" si="1"/>
        <v/>
      </c>
      <c r="E21" s="3" t="str">
        <f t="shared" si="2"/>
        <v>nin_friend_guest_01</v>
      </c>
      <c r="F21" s="3" t="str">
        <f t="shared" si="3"/>
        <v>&lt;Clip SoundPath="nin_friend_guest_01" /&gt;</v>
      </c>
      <c r="G21" s="3" t="s">
        <v>1501</v>
      </c>
    </row>
    <row r="22" spans="1:7">
      <c r="A22" s="1" t="str">
        <f t="shared" si="4"/>
        <v>3</v>
      </c>
      <c r="B22" s="3" t="str">
        <f t="shared" si="0"/>
        <v/>
      </c>
      <c r="C22" s="3" t="s">
        <v>1485</v>
      </c>
      <c r="D22" s="3" t="str">
        <f t="shared" si="1"/>
        <v/>
      </c>
      <c r="E22" s="3" t="str">
        <f t="shared" si="2"/>
        <v/>
      </c>
      <c r="F22" s="3" t="str">
        <f t="shared" si="3"/>
        <v>&lt;/Sound&gt;</v>
      </c>
      <c r="G22" s="3" t="s">
        <v>1489</v>
      </c>
    </row>
    <row r="23" spans="1:7">
      <c r="A23" s="1" t="str">
        <f t="shared" si="4"/>
        <v>1</v>
      </c>
      <c r="B23" s="3" t="str">
        <f t="shared" si="0"/>
        <v>nin_friend_guest_out_01</v>
      </c>
      <c r="C23" s="3" t="s">
        <v>1485</v>
      </c>
      <c r="D23" s="3" t="str">
        <f t="shared" si="1"/>
        <v/>
      </c>
      <c r="E23" s="3" t="str">
        <f t="shared" si="2"/>
        <v/>
      </c>
      <c r="F23" s="3" t="str">
        <f t="shared" si="3"/>
        <v>&lt;Sound Type="nin_friend_guest_out_01" Storage="Remote" Dec=""&gt;</v>
      </c>
      <c r="G23" s="3" t="s">
        <v>1502</v>
      </c>
    </row>
    <row r="24" spans="1:7">
      <c r="A24" s="1" t="str">
        <f t="shared" si="4"/>
        <v>2</v>
      </c>
      <c r="B24" s="3" t="str">
        <f t="shared" si="0"/>
        <v/>
      </c>
      <c r="C24" s="3" t="s">
        <v>1485</v>
      </c>
      <c r="D24" s="3" t="str">
        <f t="shared" si="1"/>
        <v/>
      </c>
      <c r="E24" s="3" t="str">
        <f t="shared" si="2"/>
        <v>nin_friend_guest_out_01</v>
      </c>
      <c r="F24" s="3" t="str">
        <f t="shared" si="3"/>
        <v>&lt;Clip SoundPath="nin_friend_guest_out_01" /&gt;</v>
      </c>
      <c r="G24" s="3" t="s">
        <v>1503</v>
      </c>
    </row>
    <row r="25" spans="1:7">
      <c r="A25" s="1" t="str">
        <f t="shared" si="4"/>
        <v>3</v>
      </c>
      <c r="B25" s="3" t="str">
        <f t="shared" si="0"/>
        <v/>
      </c>
      <c r="C25" s="3" t="s">
        <v>1485</v>
      </c>
      <c r="D25" s="3" t="str">
        <f t="shared" si="1"/>
        <v/>
      </c>
      <c r="E25" s="3" t="str">
        <f t="shared" si="2"/>
        <v/>
      </c>
      <c r="F25" s="3" t="str">
        <f t="shared" si="3"/>
        <v>&lt;/Sound&gt;</v>
      </c>
      <c r="G25" s="3" t="s">
        <v>1489</v>
      </c>
    </row>
    <row r="26" spans="1:7">
      <c r="A26" s="1" t="str">
        <f t="shared" si="4"/>
        <v>1</v>
      </c>
      <c r="B26" s="3" t="str">
        <f t="shared" si="0"/>
        <v>nin_friend_guest_back_01</v>
      </c>
      <c r="C26" s="3" t="s">
        <v>1485</v>
      </c>
      <c r="D26" s="3" t="str">
        <f t="shared" si="1"/>
        <v/>
      </c>
      <c r="E26" s="3" t="str">
        <f t="shared" si="2"/>
        <v/>
      </c>
      <c r="F26" s="3" t="str">
        <f t="shared" si="3"/>
        <v>&lt;Sound Type="nin_friend_guest_back_01" Storage="Remote" Dec=""&gt;</v>
      </c>
      <c r="G26" s="3" t="s">
        <v>1504</v>
      </c>
    </row>
    <row r="27" spans="1:7">
      <c r="A27" s="1" t="str">
        <f t="shared" si="4"/>
        <v>2</v>
      </c>
      <c r="B27" s="3" t="str">
        <f t="shared" si="0"/>
        <v/>
      </c>
      <c r="C27" s="3" t="s">
        <v>1485</v>
      </c>
      <c r="D27" s="3" t="str">
        <f t="shared" si="1"/>
        <v/>
      </c>
      <c r="E27" s="3" t="str">
        <f t="shared" si="2"/>
        <v>nin_friend_guest_back_01</v>
      </c>
      <c r="F27" s="3" t="str">
        <f t="shared" si="3"/>
        <v>&lt;Clip SoundPath="nin_friend_guest_back_01" /&gt;</v>
      </c>
      <c r="G27" s="3" t="s">
        <v>1505</v>
      </c>
    </row>
    <row r="28" spans="1:7">
      <c r="A28" s="1" t="str">
        <f t="shared" ref="A28" si="5">IF(ISERROR(FIND("&lt;Sound",G28))=FALSE,"1",IF(ISERROR(FIND("&lt;Clip",G28))=FALSE,"2","3"))</f>
        <v>3</v>
      </c>
      <c r="B28" s="3" t="str">
        <f t="shared" ref="B28" si="6">IF(ISERROR(FIND("&lt;Sound",G28))=FALSE,MID(G28,FIND("Type=""",G28)+6,IF(ISERROR(FIND("Des=",G28))=FALSE,FIND("Des=",G28),FIND("""&gt;",G28))-FIND("Type=""",G28)-IF(ISERROR(FIND("Des=",G28))=FALSE,8,6)),"")</f>
        <v/>
      </c>
      <c r="C28" s="3" t="s">
        <v>1485</v>
      </c>
      <c r="D28" s="3" t="str">
        <f t="shared" ref="D28" si="7">IF(ISERROR(FIND("Des=",G28))=FALSE,MID(G28,FIND("Des=""",G28)+5,FIND("""&gt;",G28)-FIND("Des=""",G28)-5),"")</f>
        <v/>
      </c>
      <c r="E28" s="3" t="str">
        <f t="shared" ref="E28" si="8">IF(ISERROR(FIND("&lt;Clip",G28))=FALSE,MID(G28,FIND("SoundPath=""",G28)+11,FIND(""" /&gt;",G28)-FIND("SoundPath=""",G28)-11),"")</f>
        <v/>
      </c>
      <c r="F28" s="3" t="str">
        <f t="shared" ref="F28" si="9">IF(A28="1","&lt;Sound Type="""&amp;B28&amp;""" Storage="""&amp;C28&amp;""" Dec="""&amp;D28&amp;"""&gt;",IF(A28="2","  &lt;Clip SoundPath="""&amp;E28&amp;""" /&gt;",IF(A28="3",G28,"")))</f>
        <v>&lt;/Sound&gt;</v>
      </c>
      <c r="G28" s="3" t="s">
        <v>1489</v>
      </c>
    </row>
    <row r="29" spans="1:7">
      <c r="A29" s="1" t="str">
        <f t="shared" si="4"/>
        <v>1</v>
      </c>
      <c r="B29" s="3" t="str">
        <f t="shared" si="0"/>
        <v>nin_friend_fail_01</v>
      </c>
      <c r="C29" s="3" t="s">
        <v>1485</v>
      </c>
      <c r="D29" s="3" t="str">
        <f t="shared" si="1"/>
        <v/>
      </c>
      <c r="E29" s="3" t="str">
        <f t="shared" si="2"/>
        <v/>
      </c>
      <c r="F29" s="3" t="str">
        <f t="shared" si="3"/>
        <v>&lt;Sound Type="nin_friend_fail_01" Storage="Remote" Dec=""&gt;</v>
      </c>
      <c r="G29" s="3" t="s">
        <v>1506</v>
      </c>
    </row>
    <row r="30" spans="1:7">
      <c r="A30" s="1" t="str">
        <f t="shared" si="4"/>
        <v>2</v>
      </c>
      <c r="B30" s="3" t="str">
        <f t="shared" si="0"/>
        <v/>
      </c>
      <c r="C30" s="3" t="s">
        <v>1485</v>
      </c>
      <c r="D30" s="3" t="str">
        <f t="shared" si="1"/>
        <v/>
      </c>
      <c r="E30" s="3" t="str">
        <f t="shared" si="2"/>
        <v>nin_friend_fail_01</v>
      </c>
      <c r="F30" s="3" t="str">
        <f t="shared" si="3"/>
        <v>&lt;Clip SoundPath="nin_friend_fail_01" /&gt;</v>
      </c>
      <c r="G30" s="3" t="s">
        <v>1507</v>
      </c>
    </row>
    <row r="31" spans="1:7">
      <c r="A31" s="1" t="str">
        <f t="shared" si="4"/>
        <v>3</v>
      </c>
      <c r="B31" s="3" t="str">
        <f t="shared" si="0"/>
        <v/>
      </c>
      <c r="C31" s="3" t="s">
        <v>1485</v>
      </c>
      <c r="D31" s="3" t="str">
        <f t="shared" si="1"/>
        <v/>
      </c>
      <c r="E31" s="3" t="str">
        <f t="shared" si="2"/>
        <v/>
      </c>
      <c r="F31" s="3" t="str">
        <f t="shared" si="3"/>
        <v>&lt;/Sound&gt;</v>
      </c>
      <c r="G31" s="3" t="s">
        <v>1489</v>
      </c>
    </row>
    <row r="32" spans="1:7">
      <c r="A32" s="1" t="str">
        <f t="shared" si="4"/>
        <v>1</v>
      </c>
      <c r="B32" s="3" t="str">
        <f t="shared" si="0"/>
        <v>nin_sleep_end_01</v>
      </c>
      <c r="C32" s="3" t="s">
        <v>1485</v>
      </c>
      <c r="D32" s="3" t="str">
        <f t="shared" si="1"/>
        <v/>
      </c>
      <c r="E32" s="3" t="str">
        <f t="shared" si="2"/>
        <v/>
      </c>
      <c r="F32" s="3" t="str">
        <f t="shared" si="3"/>
        <v>&lt;Sound Type="nin_sleep_end_01" Storage="Remote" Dec=""&gt;</v>
      </c>
      <c r="G32" s="3" t="s">
        <v>1508</v>
      </c>
    </row>
    <row r="33" spans="1:7">
      <c r="A33" s="1" t="str">
        <f t="shared" si="4"/>
        <v>2</v>
      </c>
      <c r="B33" s="3" t="str">
        <f t="shared" si="0"/>
        <v/>
      </c>
      <c r="C33" s="3" t="s">
        <v>1485</v>
      </c>
      <c r="D33" s="3" t="str">
        <f t="shared" si="1"/>
        <v/>
      </c>
      <c r="E33" s="3" t="str">
        <f t="shared" si="2"/>
        <v>nin_morning_01_01</v>
      </c>
      <c r="F33" s="3" t="str">
        <f t="shared" si="3"/>
        <v>&lt;Clip SoundPath="nin_morning_01_01" /&gt;</v>
      </c>
      <c r="G33" s="3" t="s">
        <v>1509</v>
      </c>
    </row>
    <row r="34" spans="1:7">
      <c r="A34" s="1" t="str">
        <f t="shared" si="4"/>
        <v>2</v>
      </c>
      <c r="B34" s="3" t="str">
        <f t="shared" si="0"/>
        <v/>
      </c>
      <c r="C34" s="3" t="s">
        <v>1485</v>
      </c>
      <c r="D34" s="3" t="str">
        <f t="shared" si="1"/>
        <v/>
      </c>
      <c r="E34" s="3" t="str">
        <f t="shared" si="2"/>
        <v>nin_morning_01_02</v>
      </c>
      <c r="F34" s="3" t="str">
        <f t="shared" si="3"/>
        <v>&lt;Clip SoundPath="nin_morning_01_02" /&gt;</v>
      </c>
      <c r="G34" s="3" t="s">
        <v>1510</v>
      </c>
    </row>
    <row r="35" spans="1:7">
      <c r="A35" s="1" t="str">
        <f t="shared" si="4"/>
        <v>2</v>
      </c>
      <c r="B35" s="3" t="str">
        <f t="shared" si="0"/>
        <v/>
      </c>
      <c r="C35" s="3" t="s">
        <v>1485</v>
      </c>
      <c r="D35" s="3" t="str">
        <f t="shared" si="1"/>
        <v/>
      </c>
      <c r="E35" s="3" t="str">
        <f t="shared" si="2"/>
        <v>nin_morning_01_03</v>
      </c>
      <c r="F35" s="3" t="str">
        <f t="shared" si="3"/>
        <v>&lt;Clip SoundPath="nin_morning_01_03" /&gt;</v>
      </c>
      <c r="G35" s="3" t="s">
        <v>1511</v>
      </c>
    </row>
    <row r="36" spans="1:7">
      <c r="A36" s="1" t="str">
        <f t="shared" si="4"/>
        <v>2</v>
      </c>
      <c r="B36" s="3" t="str">
        <f t="shared" si="0"/>
        <v/>
      </c>
      <c r="C36" s="3" t="s">
        <v>1485</v>
      </c>
      <c r="D36" s="3" t="str">
        <f t="shared" si="1"/>
        <v/>
      </c>
      <c r="E36" s="3" t="str">
        <f t="shared" si="2"/>
        <v>nin_morning_01_04</v>
      </c>
      <c r="F36" s="3" t="str">
        <f t="shared" si="3"/>
        <v>&lt;Clip SoundPath="nin_morning_01_04" /&gt;</v>
      </c>
      <c r="G36" s="3" t="s">
        <v>1512</v>
      </c>
    </row>
    <row r="37" spans="1:7">
      <c r="A37" s="1" t="str">
        <f t="shared" si="4"/>
        <v>2</v>
      </c>
      <c r="B37" s="3" t="str">
        <f t="shared" si="0"/>
        <v/>
      </c>
      <c r="C37" s="3" t="s">
        <v>1485</v>
      </c>
      <c r="D37" s="3" t="str">
        <f t="shared" si="1"/>
        <v/>
      </c>
      <c r="E37" s="3" t="str">
        <f t="shared" si="2"/>
        <v>nin_morning_01_05</v>
      </c>
      <c r="F37" s="3" t="str">
        <f t="shared" si="3"/>
        <v>&lt;Clip SoundPath="nin_morning_01_05" /&gt;</v>
      </c>
      <c r="G37" s="3" t="s">
        <v>1513</v>
      </c>
    </row>
    <row r="38" spans="1:7">
      <c r="A38" s="1" t="str">
        <f t="shared" si="4"/>
        <v>2</v>
      </c>
      <c r="B38" s="3" t="str">
        <f t="shared" si="0"/>
        <v/>
      </c>
      <c r="C38" s="3" t="s">
        <v>1485</v>
      </c>
      <c r="D38" s="3" t="str">
        <f t="shared" si="1"/>
        <v/>
      </c>
      <c r="E38" s="3" t="str">
        <f t="shared" si="2"/>
        <v>nin_morning_01_06</v>
      </c>
      <c r="F38" s="3" t="str">
        <f t="shared" si="3"/>
        <v>&lt;Clip SoundPath="nin_morning_01_06" /&gt;</v>
      </c>
      <c r="G38" s="3" t="s">
        <v>1514</v>
      </c>
    </row>
    <row r="39" spans="1:7">
      <c r="A39" s="1" t="str">
        <f t="shared" si="4"/>
        <v>2</v>
      </c>
      <c r="B39" s="3" t="str">
        <f t="shared" si="0"/>
        <v/>
      </c>
      <c r="C39" s="3" t="s">
        <v>1485</v>
      </c>
      <c r="D39" s="3" t="str">
        <f t="shared" si="1"/>
        <v/>
      </c>
      <c r="E39" s="3" t="str">
        <f t="shared" si="2"/>
        <v>nin_morning_01_07</v>
      </c>
      <c r="F39" s="3" t="str">
        <f t="shared" si="3"/>
        <v>&lt;Clip SoundPath="nin_morning_01_07" /&gt;</v>
      </c>
      <c r="G39" s="3" t="s">
        <v>1515</v>
      </c>
    </row>
    <row r="40" spans="1:7">
      <c r="A40" s="1" t="str">
        <f t="shared" si="4"/>
        <v>2</v>
      </c>
      <c r="B40" s="3" t="str">
        <f t="shared" si="0"/>
        <v/>
      </c>
      <c r="C40" s="3" t="s">
        <v>1485</v>
      </c>
      <c r="D40" s="3" t="str">
        <f t="shared" si="1"/>
        <v/>
      </c>
      <c r="E40" s="3" t="str">
        <f t="shared" si="2"/>
        <v>nin_morning_01_08</v>
      </c>
      <c r="F40" s="3" t="str">
        <f t="shared" si="3"/>
        <v>&lt;Clip SoundPath="nin_morning_01_08" /&gt;</v>
      </c>
      <c r="G40" s="3" t="s">
        <v>1516</v>
      </c>
    </row>
    <row r="41" spans="1:7">
      <c r="A41" s="1" t="str">
        <f t="shared" si="4"/>
        <v>3</v>
      </c>
      <c r="B41" s="3" t="str">
        <f t="shared" si="0"/>
        <v/>
      </c>
      <c r="C41" s="3" t="s">
        <v>1485</v>
      </c>
      <c r="D41" s="3" t="str">
        <f t="shared" si="1"/>
        <v/>
      </c>
      <c r="E41" s="3" t="str">
        <f t="shared" si="2"/>
        <v/>
      </c>
      <c r="F41" s="3" t="str">
        <f t="shared" si="3"/>
        <v>&lt;/Sound&gt;</v>
      </c>
      <c r="G41" s="3" t="s">
        <v>1489</v>
      </c>
    </row>
    <row r="42" spans="1:7">
      <c r="A42" s="1" t="str">
        <f t="shared" si="4"/>
        <v>1</v>
      </c>
      <c r="B42" s="3" t="str">
        <f t="shared" si="0"/>
        <v>nin_play_up_01</v>
      </c>
      <c r="C42" s="3" t="s">
        <v>1485</v>
      </c>
      <c r="D42" s="3" t="str">
        <f t="shared" si="1"/>
        <v/>
      </c>
      <c r="E42" s="3" t="str">
        <f t="shared" si="2"/>
        <v/>
      </c>
      <c r="F42" s="3" t="str">
        <f t="shared" si="3"/>
        <v>&lt;Sound Type="nin_play_up_01" Storage="Remote" Dec=""&gt;</v>
      </c>
      <c r="G42" s="3" t="s">
        <v>1517</v>
      </c>
    </row>
    <row r="43" spans="1:7">
      <c r="A43" s="1" t="str">
        <f t="shared" si="4"/>
        <v>2</v>
      </c>
      <c r="B43" s="3" t="str">
        <f t="shared" si="0"/>
        <v/>
      </c>
      <c r="C43" s="3" t="s">
        <v>1485</v>
      </c>
      <c r="D43" s="3" t="str">
        <f t="shared" si="1"/>
        <v/>
      </c>
      <c r="E43" s="3" t="str">
        <f t="shared" si="2"/>
        <v>nin_play_up_01</v>
      </c>
      <c r="F43" s="3" t="str">
        <f t="shared" si="3"/>
        <v>&lt;Clip SoundPath="nin_play_up_01" /&gt;</v>
      </c>
      <c r="G43" s="3" t="s">
        <v>1518</v>
      </c>
    </row>
    <row r="44" spans="1:7">
      <c r="A44" s="1" t="str">
        <f t="shared" si="4"/>
        <v>2</v>
      </c>
      <c r="B44" s="3" t="str">
        <f t="shared" si="0"/>
        <v/>
      </c>
      <c r="C44" s="3" t="s">
        <v>1485</v>
      </c>
      <c r="D44" s="3" t="str">
        <f t="shared" si="1"/>
        <v/>
      </c>
      <c r="E44" s="3" t="str">
        <f t="shared" si="2"/>
        <v>nin_play_up_02</v>
      </c>
      <c r="F44" s="3" t="str">
        <f t="shared" si="3"/>
        <v>&lt;Clip SoundPath="nin_play_up_02" /&gt;</v>
      </c>
      <c r="G44" s="3" t="s">
        <v>1519</v>
      </c>
    </row>
    <row r="45" spans="1:7">
      <c r="A45" s="1" t="str">
        <f t="shared" si="4"/>
        <v>2</v>
      </c>
      <c r="B45" s="3" t="str">
        <f t="shared" si="0"/>
        <v/>
      </c>
      <c r="C45" s="3" t="s">
        <v>1485</v>
      </c>
      <c r="D45" s="3" t="str">
        <f t="shared" si="1"/>
        <v/>
      </c>
      <c r="E45" s="3" t="str">
        <f t="shared" si="2"/>
        <v>nin_play_up_03</v>
      </c>
      <c r="F45" s="3" t="str">
        <f t="shared" si="3"/>
        <v>&lt;Clip SoundPath="nin_play_up_03" /&gt;</v>
      </c>
      <c r="G45" s="3" t="s">
        <v>1520</v>
      </c>
    </row>
    <row r="46" spans="1:7">
      <c r="A46" s="1" t="str">
        <f t="shared" si="4"/>
        <v>2</v>
      </c>
      <c r="B46" s="3" t="str">
        <f t="shared" si="0"/>
        <v/>
      </c>
      <c r="C46" s="3" t="s">
        <v>1485</v>
      </c>
      <c r="D46" s="3" t="str">
        <f t="shared" si="1"/>
        <v/>
      </c>
      <c r="E46" s="3" t="str">
        <f t="shared" si="2"/>
        <v>nin_play_up_04</v>
      </c>
      <c r="F46" s="3" t="str">
        <f t="shared" si="3"/>
        <v>&lt;Clip SoundPath="nin_play_up_04" /&gt;</v>
      </c>
      <c r="G46" s="3" t="s">
        <v>1521</v>
      </c>
    </row>
    <row r="47" spans="1:7">
      <c r="A47" s="1" t="str">
        <f t="shared" si="4"/>
        <v>3</v>
      </c>
      <c r="B47" s="3" t="str">
        <f t="shared" si="0"/>
        <v/>
      </c>
      <c r="C47" s="3" t="s">
        <v>1485</v>
      </c>
      <c r="D47" s="3" t="str">
        <f t="shared" si="1"/>
        <v/>
      </c>
      <c r="E47" s="3" t="str">
        <f t="shared" si="2"/>
        <v/>
      </c>
      <c r="F47" s="3" t="str">
        <f t="shared" si="3"/>
        <v>&lt;/Sound&gt;</v>
      </c>
      <c r="G47" s="3" t="s">
        <v>1489</v>
      </c>
    </row>
    <row r="48" spans="1:7">
      <c r="A48" s="1" t="str">
        <f t="shared" si="4"/>
        <v>1</v>
      </c>
      <c r="B48" s="3" t="str">
        <f t="shared" si="0"/>
        <v>nin_play_down_01</v>
      </c>
      <c r="C48" s="3" t="s">
        <v>1485</v>
      </c>
      <c r="D48" s="3" t="str">
        <f t="shared" si="1"/>
        <v/>
      </c>
      <c r="E48" s="3" t="str">
        <f t="shared" si="2"/>
        <v/>
      </c>
      <c r="F48" s="3" t="str">
        <f t="shared" si="3"/>
        <v>&lt;Sound Type="nin_play_down_01" Storage="Remote" Dec=""&gt;</v>
      </c>
      <c r="G48" s="3" t="s">
        <v>1522</v>
      </c>
    </row>
    <row r="49" spans="1:7">
      <c r="A49" s="1" t="str">
        <f t="shared" si="4"/>
        <v>2</v>
      </c>
      <c r="B49" s="3" t="str">
        <f t="shared" si="0"/>
        <v/>
      </c>
      <c r="C49" s="3" t="s">
        <v>1485</v>
      </c>
      <c r="D49" s="3" t="str">
        <f t="shared" si="1"/>
        <v/>
      </c>
      <c r="E49" s="3" t="str">
        <f t="shared" si="2"/>
        <v>nin_play_down_01</v>
      </c>
      <c r="F49" s="3" t="str">
        <f t="shared" si="3"/>
        <v>&lt;Clip SoundPath="nin_play_down_01" /&gt;</v>
      </c>
      <c r="G49" s="3" t="s">
        <v>1523</v>
      </c>
    </row>
    <row r="50" spans="1:7">
      <c r="A50" s="1" t="str">
        <f t="shared" si="4"/>
        <v>2</v>
      </c>
      <c r="B50" s="3" t="str">
        <f t="shared" si="0"/>
        <v/>
      </c>
      <c r="C50" s="3" t="s">
        <v>1485</v>
      </c>
      <c r="D50" s="3" t="str">
        <f t="shared" si="1"/>
        <v/>
      </c>
      <c r="E50" s="3" t="str">
        <f t="shared" si="2"/>
        <v>nin_play_down_02</v>
      </c>
      <c r="F50" s="3" t="str">
        <f t="shared" si="3"/>
        <v>&lt;Clip SoundPath="nin_play_down_02" /&gt;</v>
      </c>
      <c r="G50" s="3" t="s">
        <v>1524</v>
      </c>
    </row>
    <row r="51" spans="1:7">
      <c r="A51" s="1" t="str">
        <f t="shared" si="4"/>
        <v>2</v>
      </c>
      <c r="B51" s="3" t="str">
        <f t="shared" si="0"/>
        <v/>
      </c>
      <c r="C51" s="3" t="s">
        <v>1485</v>
      </c>
      <c r="D51" s="3" t="str">
        <f t="shared" si="1"/>
        <v/>
      </c>
      <c r="E51" s="3" t="str">
        <f t="shared" si="2"/>
        <v>nin_play_down_03</v>
      </c>
      <c r="F51" s="3" t="str">
        <f t="shared" si="3"/>
        <v>&lt;Clip SoundPath="nin_play_down_03" /&gt;</v>
      </c>
      <c r="G51" s="3" t="s">
        <v>1525</v>
      </c>
    </row>
    <row r="52" spans="1:7">
      <c r="A52" s="1" t="str">
        <f t="shared" si="4"/>
        <v>2</v>
      </c>
      <c r="B52" s="3" t="str">
        <f t="shared" si="0"/>
        <v/>
      </c>
      <c r="C52" s="3" t="s">
        <v>1485</v>
      </c>
      <c r="D52" s="3" t="str">
        <f t="shared" si="1"/>
        <v/>
      </c>
      <c r="E52" s="3" t="str">
        <f t="shared" si="2"/>
        <v>nin_play_down_04</v>
      </c>
      <c r="F52" s="3" t="str">
        <f t="shared" si="3"/>
        <v>&lt;Clip SoundPath="nin_play_down_04" /&gt;</v>
      </c>
      <c r="G52" s="3" t="s">
        <v>1526</v>
      </c>
    </row>
    <row r="53" spans="1:7">
      <c r="A53" s="1" t="str">
        <f t="shared" si="4"/>
        <v>3</v>
      </c>
      <c r="B53" s="3" t="str">
        <f t="shared" si="0"/>
        <v/>
      </c>
      <c r="C53" s="3" t="s">
        <v>1485</v>
      </c>
      <c r="D53" s="3" t="str">
        <f t="shared" si="1"/>
        <v/>
      </c>
      <c r="E53" s="3" t="str">
        <f t="shared" si="2"/>
        <v/>
      </c>
      <c r="F53" s="3" t="str">
        <f t="shared" si="3"/>
        <v>&lt;/Sound&gt;</v>
      </c>
      <c r="G53" s="3" t="s">
        <v>1489</v>
      </c>
    </row>
    <row r="54" spans="1:7">
      <c r="A54" s="1" t="str">
        <f t="shared" si="4"/>
        <v>1</v>
      </c>
      <c r="B54" s="3" t="str">
        <f t="shared" si="0"/>
        <v>nin_play_up_down_01</v>
      </c>
      <c r="C54" s="3" t="s">
        <v>1485</v>
      </c>
      <c r="D54" s="3" t="str">
        <f t="shared" si="1"/>
        <v/>
      </c>
      <c r="E54" s="3" t="str">
        <f t="shared" si="2"/>
        <v/>
      </c>
      <c r="F54" s="3" t="str">
        <f t="shared" si="3"/>
        <v>&lt;Sound Type="nin_play_up_down_01" Storage="Remote" Dec=""&gt;</v>
      </c>
      <c r="G54" s="3" t="s">
        <v>1527</v>
      </c>
    </row>
    <row r="55" spans="1:7">
      <c r="A55" s="1" t="str">
        <f t="shared" si="4"/>
        <v>2</v>
      </c>
      <c r="B55" s="3" t="str">
        <f t="shared" ref="B55:B109" si="10">IF(ISERROR(FIND("&lt;Sound",G55))=FALSE,MID(G55,FIND("Type=""",G55)+6,IF(ISERROR(FIND("Des=",G55))=FALSE,FIND("Des=",G55),FIND("""&gt;",G55))-FIND("Type=""",G55)-IF(ISERROR(FIND("Des=",G55))=FALSE,8,6)),"")</f>
        <v/>
      </c>
      <c r="C55" s="3" t="s">
        <v>1485</v>
      </c>
      <c r="D55" s="3" t="str">
        <f t="shared" ref="D55:D109" si="11">IF(ISERROR(FIND("Des=",G55))=FALSE,MID(G55,FIND("Des=""",G55)+5,FIND("""&gt;",G55)-FIND("Des=""",G55)-5),"")</f>
        <v/>
      </c>
      <c r="E55" s="3" t="str">
        <f t="shared" ref="E55:E109" si="12">IF(ISERROR(FIND("&lt;Clip",G55))=FALSE,MID(G55,FIND("SoundPath=""",G55)+11,FIND(""" /&gt;",G55)-FIND("SoundPath=""",G55)-11),"")</f>
        <v>nin_play_up_down_01</v>
      </c>
      <c r="F55" s="3" t="str">
        <f t="shared" ref="F55:F109" si="13">IF(A55="1","&lt;Sound Type="""&amp;B55&amp;""" Storage="""&amp;C55&amp;""" Dec="""&amp;D55&amp;"""&gt;",IF(A55="2","  &lt;Clip SoundPath="""&amp;E55&amp;""" /&gt;",IF(A55="3",G55,"")))</f>
        <v>&lt;Clip SoundPath="nin_play_up_down_01" /&gt;</v>
      </c>
      <c r="G55" s="3" t="s">
        <v>1528</v>
      </c>
    </row>
    <row r="56" spans="1:7">
      <c r="A56" s="1" t="str">
        <f t="shared" ref="A56:A131" si="14">IF(ISERROR(FIND("&lt;Sound",G56))=FALSE,"1",IF(ISERROR(FIND("&lt;Clip",G56))=FALSE,"2","3"))</f>
        <v>2</v>
      </c>
      <c r="B56" s="3" t="str">
        <f t="shared" si="10"/>
        <v/>
      </c>
      <c r="C56" s="3" t="s">
        <v>1485</v>
      </c>
      <c r="D56" s="3" t="str">
        <f t="shared" si="11"/>
        <v/>
      </c>
      <c r="E56" s="3" t="str">
        <f t="shared" si="12"/>
        <v>nin_play_up_down_02</v>
      </c>
      <c r="F56" s="3" t="str">
        <f t="shared" si="13"/>
        <v>&lt;Clip SoundPath="nin_play_up_down_02" /&gt;</v>
      </c>
      <c r="G56" s="3" t="s">
        <v>1529</v>
      </c>
    </row>
    <row r="57" spans="1:7">
      <c r="A57" s="1" t="str">
        <f t="shared" si="14"/>
        <v>2</v>
      </c>
      <c r="B57" s="3" t="str">
        <f t="shared" si="10"/>
        <v/>
      </c>
      <c r="C57" s="3" t="s">
        <v>1485</v>
      </c>
      <c r="D57" s="3" t="str">
        <f t="shared" si="11"/>
        <v/>
      </c>
      <c r="E57" s="3" t="str">
        <f t="shared" si="12"/>
        <v>nin_play_up_down_03</v>
      </c>
      <c r="F57" s="3" t="str">
        <f t="shared" si="13"/>
        <v>&lt;Clip SoundPath="nin_play_up_down_03" /&gt;</v>
      </c>
      <c r="G57" s="3" t="s">
        <v>1530</v>
      </c>
    </row>
    <row r="58" spans="1:7">
      <c r="A58" s="1" t="str">
        <f t="shared" si="14"/>
        <v>2</v>
      </c>
      <c r="B58" s="3" t="str">
        <f t="shared" si="10"/>
        <v/>
      </c>
      <c r="C58" s="3" t="s">
        <v>1485</v>
      </c>
      <c r="D58" s="3" t="str">
        <f t="shared" si="11"/>
        <v/>
      </c>
      <c r="E58" s="3" t="str">
        <f t="shared" si="12"/>
        <v>nin_play_up_down_04</v>
      </c>
      <c r="F58" s="3" t="str">
        <f t="shared" si="13"/>
        <v>&lt;Clip SoundPath="nin_play_up_down_04" /&gt;</v>
      </c>
      <c r="G58" s="3" t="s">
        <v>1531</v>
      </c>
    </row>
    <row r="59" spans="1:7">
      <c r="A59" s="1" t="str">
        <f t="shared" si="14"/>
        <v>2</v>
      </c>
      <c r="B59" s="3" t="str">
        <f t="shared" si="10"/>
        <v/>
      </c>
      <c r="C59" s="3" t="s">
        <v>1485</v>
      </c>
      <c r="D59" s="3" t="str">
        <f t="shared" si="11"/>
        <v/>
      </c>
      <c r="E59" s="3" t="str">
        <f t="shared" si="12"/>
        <v>nin_play_up_down_05</v>
      </c>
      <c r="F59" s="3" t="str">
        <f t="shared" si="13"/>
        <v>&lt;Clip SoundPath="nin_play_up_down_05" /&gt;</v>
      </c>
      <c r="G59" s="3" t="s">
        <v>1532</v>
      </c>
    </row>
    <row r="60" spans="1:7">
      <c r="A60" s="1" t="str">
        <f t="shared" si="14"/>
        <v>3</v>
      </c>
      <c r="B60" s="3" t="str">
        <f t="shared" si="10"/>
        <v/>
      </c>
      <c r="C60" s="3" t="s">
        <v>1485</v>
      </c>
      <c r="D60" s="3" t="str">
        <f t="shared" si="11"/>
        <v/>
      </c>
      <c r="E60" s="3" t="str">
        <f t="shared" si="12"/>
        <v/>
      </c>
      <c r="F60" s="3" t="str">
        <f t="shared" si="13"/>
        <v>&lt;/Sound&gt;</v>
      </c>
      <c r="G60" s="3" t="s">
        <v>1489</v>
      </c>
    </row>
    <row r="61" spans="1:7">
      <c r="A61" s="1" t="str">
        <f t="shared" ref="A61:A87" si="15">IF(ISERROR(FIND("&lt;Sound",G61))=FALSE,"1",IF(ISERROR(FIND("&lt;Clip",G61))=FALSE,"2","3"))</f>
        <v>1</v>
      </c>
      <c r="B61" s="3" t="str">
        <f t="shared" si="10"/>
        <v>level_up_NINJI</v>
      </c>
      <c r="C61" s="3" t="s">
        <v>1485</v>
      </c>
      <c r="D61" s="3" t="str">
        <f t="shared" si="11"/>
        <v>小忍升级</v>
      </c>
      <c r="E61" s="3" t="str">
        <f t="shared" si="12"/>
        <v/>
      </c>
      <c r="F61" s="3" t="str">
        <f t="shared" si="13"/>
        <v>&lt;Sound Type="level_up_NINJI" Storage="Remote" Dec="小忍升级"&gt;</v>
      </c>
      <c r="G61" s="3" t="s">
        <v>1533</v>
      </c>
    </row>
    <row r="62" spans="1:7">
      <c r="A62" s="1" t="str">
        <f t="shared" si="15"/>
        <v>2</v>
      </c>
      <c r="B62" s="3" t="str">
        <f t="shared" si="10"/>
        <v/>
      </c>
      <c r="C62" s="3" t="s">
        <v>1485</v>
      </c>
      <c r="D62" s="3" t="str">
        <f t="shared" si="11"/>
        <v/>
      </c>
      <c r="E62" s="3" t="str">
        <f t="shared" si="12"/>
        <v>level_up_nin_01</v>
      </c>
      <c r="F62" s="3" t="str">
        <f t="shared" si="13"/>
        <v>&lt;Clip SoundPath="level_up_nin_01" /&gt;</v>
      </c>
      <c r="G62" s="3" t="s">
        <v>1534</v>
      </c>
    </row>
    <row r="63" spans="1:7">
      <c r="A63" s="1" t="str">
        <f t="shared" si="15"/>
        <v>2</v>
      </c>
      <c r="B63" s="3" t="str">
        <f t="shared" si="10"/>
        <v/>
      </c>
      <c r="C63" s="3" t="s">
        <v>1485</v>
      </c>
      <c r="D63" s="3" t="str">
        <f t="shared" si="11"/>
        <v/>
      </c>
      <c r="E63" s="3" t="str">
        <f t="shared" si="12"/>
        <v>level_up_nin_02</v>
      </c>
      <c r="F63" s="3" t="str">
        <f t="shared" si="13"/>
        <v>&lt;Clip SoundPath="level_up_nin_02" /&gt;</v>
      </c>
      <c r="G63" s="3" t="s">
        <v>1535</v>
      </c>
    </row>
    <row r="64" spans="1:7">
      <c r="A64" s="1" t="str">
        <f t="shared" si="15"/>
        <v>2</v>
      </c>
      <c r="B64" s="3" t="str">
        <f t="shared" si="10"/>
        <v/>
      </c>
      <c r="C64" s="3" t="s">
        <v>1485</v>
      </c>
      <c r="D64" s="3" t="str">
        <f t="shared" si="11"/>
        <v/>
      </c>
      <c r="E64" s="3" t="str">
        <f t="shared" si="12"/>
        <v>level_up_nin_03</v>
      </c>
      <c r="F64" s="3" t="str">
        <f t="shared" si="13"/>
        <v>&lt;Clip SoundPath="level_up_nin_03" /&gt;</v>
      </c>
      <c r="G64" s="3" t="s">
        <v>1536</v>
      </c>
    </row>
    <row r="65" spans="1:7">
      <c r="A65" s="1" t="str">
        <f t="shared" si="15"/>
        <v>3</v>
      </c>
      <c r="B65" s="3" t="str">
        <f t="shared" si="10"/>
        <v/>
      </c>
      <c r="C65" s="3" t="s">
        <v>1485</v>
      </c>
      <c r="D65" s="3" t="str">
        <f t="shared" si="11"/>
        <v/>
      </c>
      <c r="E65" s="3" t="str">
        <f t="shared" si="12"/>
        <v/>
      </c>
      <c r="F65" s="3" t="str">
        <f t="shared" si="13"/>
        <v>&lt;/Sound&gt;</v>
      </c>
      <c r="G65" s="3" t="s">
        <v>1489</v>
      </c>
    </row>
    <row r="66" spans="1:7">
      <c r="A66" s="1" t="str">
        <f t="shared" si="15"/>
        <v>1</v>
      </c>
      <c r="B66" s="3" t="str">
        <f t="shared" si="10"/>
        <v>nim_chest_open_NINJI</v>
      </c>
      <c r="C66" s="3" t="s">
        <v>1485</v>
      </c>
      <c r="D66" s="3" t="str">
        <f t="shared" si="11"/>
        <v>小忍小生物宝箱</v>
      </c>
      <c r="E66" s="3" t="str">
        <f t="shared" si="12"/>
        <v/>
      </c>
      <c r="F66" s="3" t="str">
        <f t="shared" si="13"/>
        <v>&lt;Sound Type="nim_chest_open_NINJI" Storage="Remote" Dec="小忍小生物宝箱"&gt;</v>
      </c>
      <c r="G66" s="3" t="s">
        <v>1537</v>
      </c>
    </row>
    <row r="67" spans="1:7">
      <c r="A67" s="1" t="str">
        <f t="shared" si="15"/>
        <v>2</v>
      </c>
      <c r="B67" s="3" t="str">
        <f t="shared" si="10"/>
        <v/>
      </c>
      <c r="C67" s="3" t="s">
        <v>1485</v>
      </c>
      <c r="D67" s="3" t="str">
        <f t="shared" si="11"/>
        <v/>
      </c>
      <c r="E67" s="3" t="str">
        <f t="shared" si="12"/>
        <v>nim_chest_open_nin_01</v>
      </c>
      <c r="F67" s="3" t="str">
        <f t="shared" si="13"/>
        <v>&lt;Clip SoundPath="nim_chest_open_nin_01" /&gt;</v>
      </c>
      <c r="G67" s="3" t="s">
        <v>1538</v>
      </c>
    </row>
    <row r="68" spans="1:7">
      <c r="A68" s="1" t="str">
        <f t="shared" si="15"/>
        <v>2</v>
      </c>
      <c r="B68" s="3" t="str">
        <f t="shared" si="10"/>
        <v/>
      </c>
      <c r="C68" s="3" t="s">
        <v>1485</v>
      </c>
      <c r="D68" s="3" t="str">
        <f t="shared" si="11"/>
        <v/>
      </c>
      <c r="E68" s="3" t="str">
        <f t="shared" si="12"/>
        <v>nim_chest_open_nin_02</v>
      </c>
      <c r="F68" s="3" t="str">
        <f t="shared" si="13"/>
        <v>&lt;Clip SoundPath="nim_chest_open_nin_02" /&gt;</v>
      </c>
      <c r="G68" s="3" t="s">
        <v>1539</v>
      </c>
    </row>
    <row r="69" spans="1:7">
      <c r="A69" s="1" t="str">
        <f t="shared" si="15"/>
        <v>2</v>
      </c>
      <c r="B69" s="3" t="str">
        <f t="shared" si="10"/>
        <v/>
      </c>
      <c r="C69" s="3" t="s">
        <v>1485</v>
      </c>
      <c r="D69" s="3" t="str">
        <f t="shared" si="11"/>
        <v/>
      </c>
      <c r="E69" s="3" t="str">
        <f t="shared" si="12"/>
        <v>nim_chest_open_nin_03</v>
      </c>
      <c r="F69" s="3" t="str">
        <f t="shared" si="13"/>
        <v>&lt;Clip SoundPath="nim_chest_open_nin_03" /&gt;</v>
      </c>
      <c r="G69" s="3" t="s">
        <v>1540</v>
      </c>
    </row>
    <row r="70" spans="1:7">
      <c r="A70" s="1" t="str">
        <f t="shared" si="15"/>
        <v>2</v>
      </c>
      <c r="B70" s="3" t="str">
        <f t="shared" si="10"/>
        <v/>
      </c>
      <c r="C70" s="3" t="s">
        <v>1485</v>
      </c>
      <c r="D70" s="3" t="str">
        <f t="shared" si="11"/>
        <v/>
      </c>
      <c r="E70" s="3" t="str">
        <f t="shared" si="12"/>
        <v>nim_chest_open_nin_04</v>
      </c>
      <c r="F70" s="3" t="str">
        <f t="shared" si="13"/>
        <v>&lt;Clip SoundPath="nim_chest_open_nin_04" /&gt;</v>
      </c>
      <c r="G70" s="3" t="s">
        <v>1541</v>
      </c>
    </row>
    <row r="71" spans="1:7">
      <c r="A71" s="1" t="str">
        <f t="shared" si="15"/>
        <v>2</v>
      </c>
      <c r="B71" s="3" t="str">
        <f t="shared" si="10"/>
        <v/>
      </c>
      <c r="C71" s="3" t="s">
        <v>1485</v>
      </c>
      <c r="D71" s="3" t="str">
        <f t="shared" si="11"/>
        <v/>
      </c>
      <c r="E71" s="3" t="str">
        <f t="shared" si="12"/>
        <v>nim_chest_open_nin_05</v>
      </c>
      <c r="F71" s="3" t="str">
        <f t="shared" si="13"/>
        <v>&lt;Clip SoundPath="nim_chest_open_nin_05" /&gt;</v>
      </c>
      <c r="G71" s="3" t="s">
        <v>1542</v>
      </c>
    </row>
    <row r="72" spans="1:7">
      <c r="A72" s="1" t="str">
        <f t="shared" si="15"/>
        <v>2</v>
      </c>
      <c r="B72" s="3" t="str">
        <f t="shared" si="10"/>
        <v/>
      </c>
      <c r="C72" s="3" t="s">
        <v>1485</v>
      </c>
      <c r="D72" s="3" t="str">
        <f t="shared" si="11"/>
        <v/>
      </c>
      <c r="E72" s="3" t="str">
        <f t="shared" si="12"/>
        <v>nim_chest_open_nin_06</v>
      </c>
      <c r="F72" s="3" t="str">
        <f t="shared" si="13"/>
        <v>&lt;Clip SoundPath="nim_chest_open_nin_06" /&gt;</v>
      </c>
      <c r="G72" s="3" t="s">
        <v>1543</v>
      </c>
    </row>
    <row r="73" spans="1:7">
      <c r="A73" s="1" t="str">
        <f t="shared" si="15"/>
        <v>3</v>
      </c>
      <c r="B73" s="3" t="str">
        <f t="shared" si="10"/>
        <v/>
      </c>
      <c r="C73" s="3" t="s">
        <v>1485</v>
      </c>
      <c r="D73" s="3" t="str">
        <f t="shared" si="11"/>
        <v/>
      </c>
      <c r="E73" s="3" t="str">
        <f t="shared" si="12"/>
        <v/>
      </c>
      <c r="F73" s="3" t="str">
        <f t="shared" si="13"/>
        <v>&lt;/Sound&gt;</v>
      </c>
      <c r="G73" s="3" t="s">
        <v>1489</v>
      </c>
    </row>
    <row r="74" spans="1:7">
      <c r="A74" s="1" t="str">
        <f t="shared" si="15"/>
        <v>1</v>
      </c>
      <c r="B74" s="3" t="str">
        <f t="shared" si="10"/>
        <v>ninji_eat_act_loop</v>
      </c>
      <c r="C74" s="3" t="s">
        <v>1485</v>
      </c>
      <c r="D74" s="3" t="str">
        <f t="shared" si="11"/>
        <v>NINJI吃食物的音效</v>
      </c>
      <c r="E74" s="3" t="str">
        <f t="shared" si="12"/>
        <v/>
      </c>
      <c r="F74" s="3" t="str">
        <f t="shared" si="13"/>
        <v>&lt;Sound Type="ninji_eat_act_loop" Storage="Remote" Dec="NINJI吃食物的音效"&gt;</v>
      </c>
      <c r="G74" s="3" t="s">
        <v>1544</v>
      </c>
    </row>
    <row r="75" spans="1:7">
      <c r="A75" s="1" t="str">
        <f t="shared" si="15"/>
        <v>2</v>
      </c>
      <c r="B75" s="3" t="str">
        <f t="shared" si="10"/>
        <v/>
      </c>
      <c r="C75" s="3" t="s">
        <v>1485</v>
      </c>
      <c r="D75" s="3" t="str">
        <f t="shared" si="11"/>
        <v/>
      </c>
      <c r="E75" s="3" t="str">
        <f t="shared" si="12"/>
        <v>ninji_eat_act_loop</v>
      </c>
      <c r="F75" s="3" t="str">
        <f t="shared" si="13"/>
        <v>&lt;Clip SoundPath="ninji_eat_act_loop" /&gt;</v>
      </c>
      <c r="G75" s="3" t="s">
        <v>1545</v>
      </c>
    </row>
    <row r="76" spans="1:7">
      <c r="A76" s="1" t="str">
        <f t="shared" si="15"/>
        <v>3</v>
      </c>
      <c r="B76" s="3" t="str">
        <f t="shared" si="10"/>
        <v/>
      </c>
      <c r="C76" s="3" t="s">
        <v>1485</v>
      </c>
      <c r="D76" s="3" t="str">
        <f t="shared" si="11"/>
        <v/>
      </c>
      <c r="E76" s="3" t="str">
        <f t="shared" si="12"/>
        <v/>
      </c>
      <c r="F76" s="3" t="str">
        <f t="shared" si="13"/>
        <v>&lt;/Sound&gt;</v>
      </c>
      <c r="G76" s="3" t="s">
        <v>1489</v>
      </c>
    </row>
    <row r="77" spans="1:7">
      <c r="A77" s="1" t="str">
        <f t="shared" si="15"/>
        <v>1</v>
      </c>
      <c r="B77" s="3" t="str">
        <f t="shared" si="10"/>
        <v>NINJI_eat_act_loop_after</v>
      </c>
      <c r="C77" s="3" t="s">
        <v>1485</v>
      </c>
      <c r="D77" s="3" t="str">
        <f t="shared" si="11"/>
        <v>MINJI吃完食物之后播放的随机音效</v>
      </c>
      <c r="E77" s="3" t="str">
        <f t="shared" si="12"/>
        <v/>
      </c>
      <c r="F77" s="3" t="str">
        <f t="shared" si="13"/>
        <v>&lt;Sound Type="NINJI_eat_act_loop_after" Storage="Remote" Dec="MINJI吃完食物之后播放的随机音效"&gt;</v>
      </c>
      <c r="G77" s="3" t="s">
        <v>1546</v>
      </c>
    </row>
    <row r="78" spans="1:7">
      <c r="A78" s="1" t="str">
        <f t="shared" si="15"/>
        <v>2</v>
      </c>
      <c r="B78" s="3" t="str">
        <f t="shared" si="10"/>
        <v/>
      </c>
      <c r="C78" s="3" t="s">
        <v>1485</v>
      </c>
      <c r="D78" s="3" t="str">
        <f t="shared" si="11"/>
        <v/>
      </c>
      <c r="E78" s="3" t="str">
        <f t="shared" si="12"/>
        <v>ninji_eat_act_01</v>
      </c>
      <c r="F78" s="3" t="str">
        <f t="shared" si="13"/>
        <v>&lt;Clip SoundPath="ninji_eat_act_01" /&gt;</v>
      </c>
      <c r="G78" s="3" t="s">
        <v>1547</v>
      </c>
    </row>
    <row r="79" spans="1:7">
      <c r="A79" s="1" t="str">
        <f t="shared" si="15"/>
        <v>2</v>
      </c>
      <c r="B79" s="3" t="str">
        <f t="shared" si="10"/>
        <v/>
      </c>
      <c r="C79" s="3" t="s">
        <v>1485</v>
      </c>
      <c r="D79" s="3" t="str">
        <f t="shared" si="11"/>
        <v/>
      </c>
      <c r="E79" s="3" t="str">
        <f t="shared" si="12"/>
        <v>ninji_eat_act_02</v>
      </c>
      <c r="F79" s="3" t="str">
        <f t="shared" si="13"/>
        <v>&lt;Clip SoundPath="ninji_eat_act_02" /&gt;</v>
      </c>
      <c r="G79" s="3" t="s">
        <v>1548</v>
      </c>
    </row>
    <row r="80" spans="1:7">
      <c r="A80" s="1" t="str">
        <f t="shared" si="15"/>
        <v>2</v>
      </c>
      <c r="B80" s="3" t="str">
        <f t="shared" si="10"/>
        <v/>
      </c>
      <c r="C80" s="3" t="s">
        <v>1485</v>
      </c>
      <c r="D80" s="3" t="str">
        <f t="shared" si="11"/>
        <v/>
      </c>
      <c r="E80" s="3" t="str">
        <f t="shared" si="12"/>
        <v>ninji_eat_act_03</v>
      </c>
      <c r="F80" s="3" t="str">
        <f t="shared" si="13"/>
        <v>&lt;Clip SoundPath="ninji_eat_act_03" /&gt;</v>
      </c>
      <c r="G80" s="3" t="s">
        <v>1549</v>
      </c>
    </row>
    <row r="81" spans="1:7">
      <c r="A81" s="1" t="str">
        <f t="shared" si="15"/>
        <v>3</v>
      </c>
      <c r="B81" s="3" t="str">
        <f t="shared" si="10"/>
        <v/>
      </c>
      <c r="C81" s="3" t="s">
        <v>1485</v>
      </c>
      <c r="D81" s="3" t="str">
        <f t="shared" si="11"/>
        <v/>
      </c>
      <c r="E81" s="3" t="str">
        <f t="shared" si="12"/>
        <v/>
      </c>
      <c r="F81" s="3" t="str">
        <f t="shared" si="13"/>
        <v>&lt;/Sound&gt;</v>
      </c>
      <c r="G81" s="3" t="s">
        <v>1489</v>
      </c>
    </row>
    <row r="82" spans="1:7">
      <c r="A82" s="1" t="str">
        <f t="shared" si="15"/>
        <v>1</v>
      </c>
      <c r="B82" s="3" t="str">
        <f t="shared" si="10"/>
        <v>ninji_eat_full_loop</v>
      </c>
      <c r="C82" s="3" t="s">
        <v>1485</v>
      </c>
      <c r="D82" s="3" t="str">
        <f t="shared" si="11"/>
        <v>NINJI吃饱了的音效</v>
      </c>
      <c r="E82" s="3" t="str">
        <f t="shared" si="12"/>
        <v/>
      </c>
      <c r="F82" s="3" t="str">
        <f t="shared" si="13"/>
        <v>&lt;Sound Type="ninji_eat_full_loop" Storage="Remote" Dec="NINJI吃饱了的音效"&gt;</v>
      </c>
      <c r="G82" s="3" t="s">
        <v>1550</v>
      </c>
    </row>
    <row r="83" spans="1:7">
      <c r="A83" s="1" t="str">
        <f t="shared" si="15"/>
        <v>2</v>
      </c>
      <c r="B83" s="3" t="str">
        <f t="shared" si="10"/>
        <v/>
      </c>
      <c r="C83" s="3" t="s">
        <v>1485</v>
      </c>
      <c r="D83" s="3" t="str">
        <f t="shared" si="11"/>
        <v/>
      </c>
      <c r="E83" s="3" t="str">
        <f t="shared" si="12"/>
        <v>ninji_eat_full_loop</v>
      </c>
      <c r="F83" s="3" t="str">
        <f t="shared" si="13"/>
        <v>&lt;Clip SoundPath="ninji_eat_full_loop" /&gt;</v>
      </c>
      <c r="G83" s="3" t="s">
        <v>1551</v>
      </c>
    </row>
    <row r="84" spans="1:7">
      <c r="A84" s="1" t="str">
        <f t="shared" si="15"/>
        <v>3</v>
      </c>
      <c r="B84" s="3" t="str">
        <f t="shared" si="10"/>
        <v/>
      </c>
      <c r="C84" s="3" t="s">
        <v>1485</v>
      </c>
      <c r="D84" s="3" t="str">
        <f t="shared" si="11"/>
        <v/>
      </c>
      <c r="E84" s="3" t="str">
        <f t="shared" si="12"/>
        <v/>
      </c>
      <c r="F84" s="3" t="str">
        <f t="shared" si="13"/>
        <v>&lt;/Sound&gt;</v>
      </c>
      <c r="G84" s="3" t="s">
        <v>1489</v>
      </c>
    </row>
    <row r="85" spans="1:7">
      <c r="A85" s="1" t="str">
        <f t="shared" si="15"/>
        <v>1</v>
      </c>
      <c r="B85" s="3" t="str">
        <f t="shared" si="10"/>
        <v>ninji_eat_satisfaction</v>
      </c>
      <c r="C85" s="3" t="s">
        <v>1485</v>
      </c>
      <c r="D85" s="3" t="str">
        <f t="shared" si="11"/>
        <v>NINJI吃满意的音效</v>
      </c>
      <c r="E85" s="3" t="str">
        <f t="shared" si="12"/>
        <v/>
      </c>
      <c r="F85" s="3" t="str">
        <f t="shared" si="13"/>
        <v>&lt;Sound Type="ninji_eat_satisfaction" Storage="Remote" Dec="NINJI吃满意的音效"&gt;</v>
      </c>
      <c r="G85" s="3" t="s">
        <v>1552</v>
      </c>
    </row>
    <row r="86" spans="1:7">
      <c r="A86" s="1" t="str">
        <f t="shared" si="15"/>
        <v>2</v>
      </c>
      <c r="B86" s="3" t="str">
        <f t="shared" si="10"/>
        <v/>
      </c>
      <c r="C86" s="3" t="s">
        <v>1485</v>
      </c>
      <c r="D86" s="3" t="str">
        <f t="shared" si="11"/>
        <v/>
      </c>
      <c r="E86" s="3" t="str">
        <f t="shared" si="12"/>
        <v>ninji_eat_satisfaction</v>
      </c>
      <c r="F86" s="3" t="str">
        <f t="shared" si="13"/>
        <v>&lt;Clip SoundPath="ninji_eat_satisfaction" /&gt;</v>
      </c>
      <c r="G86" s="3" t="s">
        <v>1553</v>
      </c>
    </row>
    <row r="87" spans="1:7">
      <c r="A87" s="1" t="str">
        <f t="shared" si="15"/>
        <v>3</v>
      </c>
      <c r="B87" s="3" t="str">
        <f t="shared" si="10"/>
        <v/>
      </c>
      <c r="C87" s="3" t="s">
        <v>1485</v>
      </c>
      <c r="D87" s="3" t="str">
        <f t="shared" si="11"/>
        <v/>
      </c>
      <c r="E87" s="3" t="str">
        <f t="shared" si="12"/>
        <v/>
      </c>
      <c r="F87" s="3" t="str">
        <f t="shared" si="13"/>
        <v>&lt;/Sound&gt;</v>
      </c>
      <c r="G87" s="3" t="s">
        <v>1489</v>
      </c>
    </row>
    <row r="88" spans="1:7">
      <c r="A88" s="1" t="str">
        <f t="shared" si="14"/>
        <v>3</v>
      </c>
      <c r="B88" s="3" t="str">
        <f t="shared" si="10"/>
        <v/>
      </c>
      <c r="C88" s="3" t="s">
        <v>1485</v>
      </c>
      <c r="D88" s="3" t="str">
        <f t="shared" si="11"/>
        <v/>
      </c>
      <c r="E88" s="3" t="str">
        <f t="shared" si="12"/>
        <v/>
      </c>
      <c r="F88" s="3" t="str">
        <f t="shared" si="13"/>
        <v>&lt;!--========Sansa语音========--&gt;</v>
      </c>
      <c r="G88" s="3" t="s">
        <v>1554</v>
      </c>
    </row>
    <row r="89" spans="1:7">
      <c r="A89" s="1" t="str">
        <f t="shared" si="14"/>
        <v>1</v>
      </c>
      <c r="B89" s="3" t="str">
        <f t="shared" si="10"/>
        <v>san_level_end_01</v>
      </c>
      <c r="C89" s="3" t="s">
        <v>1485</v>
      </c>
      <c r="D89" s="3" t="str">
        <f t="shared" si="11"/>
        <v/>
      </c>
      <c r="E89" s="3" t="str">
        <f t="shared" si="12"/>
        <v/>
      </c>
      <c r="F89" s="3" t="str">
        <f t="shared" si="13"/>
        <v>&lt;Sound Type="san_level_end_01" Storage="Remote" Dec=""&gt;</v>
      </c>
      <c r="G89" s="3" t="s">
        <v>1555</v>
      </c>
    </row>
    <row r="90" spans="1:7">
      <c r="A90" s="1" t="str">
        <f t="shared" si="14"/>
        <v>2</v>
      </c>
      <c r="B90" s="3" t="str">
        <f t="shared" si="10"/>
        <v/>
      </c>
      <c r="C90" s="3" t="s">
        <v>1485</v>
      </c>
      <c r="D90" s="3" t="str">
        <f t="shared" si="11"/>
        <v/>
      </c>
      <c r="E90" s="3" t="str">
        <f t="shared" si="12"/>
        <v>san_level_end_01</v>
      </c>
      <c r="F90" s="3" t="str">
        <f t="shared" si="13"/>
        <v>&lt;Clip SoundPath="san_level_end_01" /&gt;</v>
      </c>
      <c r="G90" s="3" t="s">
        <v>1556</v>
      </c>
    </row>
    <row r="91" spans="1:7">
      <c r="A91" s="1" t="str">
        <f t="shared" si="14"/>
        <v>3</v>
      </c>
      <c r="B91" s="3" t="str">
        <f t="shared" si="10"/>
        <v/>
      </c>
      <c r="C91" s="3" t="s">
        <v>1485</v>
      </c>
      <c r="D91" s="3" t="str">
        <f t="shared" si="11"/>
        <v/>
      </c>
      <c r="E91" s="3" t="str">
        <f t="shared" si="12"/>
        <v/>
      </c>
      <c r="F91" s="3" t="str">
        <f t="shared" si="13"/>
        <v>&lt;/Sound&gt;</v>
      </c>
      <c r="G91" s="3" t="s">
        <v>1489</v>
      </c>
    </row>
    <row r="92" spans="1:7">
      <c r="A92" s="1" t="str">
        <f t="shared" si="14"/>
        <v>1</v>
      </c>
      <c r="B92" s="3" t="str">
        <f t="shared" si="10"/>
        <v>san_hello_01</v>
      </c>
      <c r="C92" s="3" t="s">
        <v>1485</v>
      </c>
      <c r="D92" s="3" t="str">
        <f t="shared" si="11"/>
        <v/>
      </c>
      <c r="E92" s="3" t="str">
        <f t="shared" si="12"/>
        <v/>
      </c>
      <c r="F92" s="3" t="str">
        <f t="shared" si="13"/>
        <v>&lt;Sound Type="san_hello_01" Storage="Remote" Dec=""&gt;</v>
      </c>
      <c r="G92" s="3" t="s">
        <v>1557</v>
      </c>
    </row>
    <row r="93" spans="1:7">
      <c r="A93" s="1" t="str">
        <f t="shared" si="14"/>
        <v>2</v>
      </c>
      <c r="B93" s="3" t="str">
        <f t="shared" si="10"/>
        <v/>
      </c>
      <c r="C93" s="3" t="s">
        <v>1485</v>
      </c>
      <c r="D93" s="3" t="str">
        <f t="shared" si="11"/>
        <v/>
      </c>
      <c r="E93" s="3" t="str">
        <f t="shared" si="12"/>
        <v>san_hello_01</v>
      </c>
      <c r="F93" s="3" t="str">
        <f t="shared" si="13"/>
        <v>&lt;Clip SoundPath="san_hello_01" /&gt;</v>
      </c>
      <c r="G93" s="3" t="s">
        <v>1558</v>
      </c>
    </row>
    <row r="94" spans="1:7">
      <c r="A94" s="1" t="str">
        <f t="shared" si="14"/>
        <v>3</v>
      </c>
      <c r="B94" s="3" t="str">
        <f t="shared" si="10"/>
        <v/>
      </c>
      <c r="C94" s="3" t="s">
        <v>1485</v>
      </c>
      <c r="D94" s="3" t="str">
        <f t="shared" si="11"/>
        <v/>
      </c>
      <c r="E94" s="3" t="str">
        <f t="shared" si="12"/>
        <v/>
      </c>
      <c r="F94" s="3" t="str">
        <f t="shared" si="13"/>
        <v>&lt;/Sound&gt;</v>
      </c>
      <c r="G94" s="3" t="s">
        <v>1489</v>
      </c>
    </row>
    <row r="95" spans="1:7">
      <c r="A95" s="1" t="str">
        <f t="shared" si="14"/>
        <v>1</v>
      </c>
      <c r="B95" s="3" t="str">
        <f t="shared" si="10"/>
        <v>san_sleep_begin_01</v>
      </c>
      <c r="C95" s="3" t="s">
        <v>1485</v>
      </c>
      <c r="D95" s="3" t="str">
        <f t="shared" si="11"/>
        <v/>
      </c>
      <c r="E95" s="3" t="str">
        <f t="shared" si="12"/>
        <v/>
      </c>
      <c r="F95" s="3" t="str">
        <f t="shared" si="13"/>
        <v>&lt;Sound Type="san_sleep_begin_01" Storage="Remote" Dec=""&gt;</v>
      </c>
      <c r="G95" s="3" t="s">
        <v>1559</v>
      </c>
    </row>
    <row r="96" spans="1:7">
      <c r="A96" s="1" t="str">
        <f t="shared" si="14"/>
        <v>2</v>
      </c>
      <c r="B96" s="3" t="str">
        <f t="shared" si="10"/>
        <v/>
      </c>
      <c r="C96" s="3" t="s">
        <v>1485</v>
      </c>
      <c r="D96" s="3" t="str">
        <f t="shared" si="11"/>
        <v/>
      </c>
      <c r="E96" s="3" t="str">
        <f t="shared" si="12"/>
        <v>san_nod_01_01</v>
      </c>
      <c r="F96" s="3" t="str">
        <f t="shared" si="13"/>
        <v>&lt;Clip SoundPath="san_nod_01_01" /&gt;</v>
      </c>
      <c r="G96" s="3" t="s">
        <v>1560</v>
      </c>
    </row>
    <row r="97" spans="1:7">
      <c r="A97" s="1" t="str">
        <f t="shared" si="14"/>
        <v>2</v>
      </c>
      <c r="B97" s="3" t="str">
        <f t="shared" si="10"/>
        <v/>
      </c>
      <c r="C97" s="3" t="s">
        <v>1485</v>
      </c>
      <c r="D97" s="3" t="str">
        <f t="shared" si="11"/>
        <v/>
      </c>
      <c r="E97" s="3" t="str">
        <f t="shared" si="12"/>
        <v>san_nod_01_02</v>
      </c>
      <c r="F97" s="3" t="str">
        <f t="shared" si="13"/>
        <v>&lt;Clip SoundPath="san_nod_01_02" /&gt;</v>
      </c>
      <c r="G97" s="3" t="s">
        <v>1561</v>
      </c>
    </row>
    <row r="98" spans="1:7">
      <c r="A98" s="1" t="str">
        <f t="shared" si="14"/>
        <v>2</v>
      </c>
      <c r="B98" s="3" t="str">
        <f t="shared" si="10"/>
        <v/>
      </c>
      <c r="C98" s="3" t="s">
        <v>1485</v>
      </c>
      <c r="D98" s="3" t="str">
        <f t="shared" si="11"/>
        <v/>
      </c>
      <c r="E98" s="3" t="str">
        <f t="shared" si="12"/>
        <v>san_nod_01_03</v>
      </c>
      <c r="F98" s="3" t="str">
        <f t="shared" si="13"/>
        <v>&lt;Clip SoundPath="san_nod_01_03" /&gt;</v>
      </c>
      <c r="G98" s="3" t="s">
        <v>1562</v>
      </c>
    </row>
    <row r="99" spans="1:7">
      <c r="A99" s="1" t="str">
        <f t="shared" si="14"/>
        <v>3</v>
      </c>
      <c r="B99" s="3" t="str">
        <f t="shared" si="10"/>
        <v/>
      </c>
      <c r="C99" s="3" t="s">
        <v>1485</v>
      </c>
      <c r="D99" s="3" t="str">
        <f t="shared" si="11"/>
        <v/>
      </c>
      <c r="E99" s="3" t="str">
        <f t="shared" si="12"/>
        <v/>
      </c>
      <c r="F99" s="3" t="str">
        <f t="shared" si="13"/>
        <v>&lt;/Sound&gt;</v>
      </c>
      <c r="G99" s="3" t="s">
        <v>1489</v>
      </c>
    </row>
    <row r="100" spans="1:7">
      <c r="A100" s="1" t="str">
        <f t="shared" si="14"/>
        <v>1</v>
      </c>
      <c r="B100" s="3" t="str">
        <f t="shared" si="10"/>
        <v>san_friend_search_01</v>
      </c>
      <c r="C100" s="3" t="s">
        <v>1485</v>
      </c>
      <c r="D100" s="3" t="str">
        <f t="shared" si="11"/>
        <v/>
      </c>
      <c r="E100" s="3" t="str">
        <f t="shared" si="12"/>
        <v/>
      </c>
      <c r="F100" s="3" t="str">
        <f t="shared" si="13"/>
        <v>&lt;Sound Type="san_friend_search_01" Storage="Remote" Dec=""&gt;</v>
      </c>
      <c r="G100" s="3" t="s">
        <v>1563</v>
      </c>
    </row>
    <row r="101" spans="1:7">
      <c r="A101" s="1" t="str">
        <f t="shared" si="14"/>
        <v>2</v>
      </c>
      <c r="B101" s="3" t="str">
        <f t="shared" si="10"/>
        <v/>
      </c>
      <c r="C101" s="3" t="s">
        <v>1485</v>
      </c>
      <c r="D101" s="3" t="str">
        <f t="shared" si="11"/>
        <v/>
      </c>
      <c r="E101" s="3" t="str">
        <f t="shared" si="12"/>
        <v>san_friend_search_01</v>
      </c>
      <c r="F101" s="3" t="str">
        <f t="shared" si="13"/>
        <v>&lt;Clip SoundPath="san_friend_search_01" /&gt;</v>
      </c>
      <c r="G101" s="3" t="s">
        <v>1564</v>
      </c>
    </row>
    <row r="102" spans="1:7">
      <c r="A102" s="1" t="str">
        <f t="shared" si="14"/>
        <v>3</v>
      </c>
      <c r="B102" s="3" t="str">
        <f t="shared" si="10"/>
        <v/>
      </c>
      <c r="C102" s="3" t="s">
        <v>1485</v>
      </c>
      <c r="D102" s="3" t="str">
        <f t="shared" si="11"/>
        <v/>
      </c>
      <c r="E102" s="3" t="str">
        <f t="shared" si="12"/>
        <v/>
      </c>
      <c r="F102" s="3" t="str">
        <f t="shared" si="13"/>
        <v>&lt;/Sound&gt;</v>
      </c>
      <c r="G102" s="3" t="s">
        <v>1489</v>
      </c>
    </row>
    <row r="103" spans="1:7">
      <c r="A103" s="1" t="str">
        <f t="shared" si="14"/>
        <v>1</v>
      </c>
      <c r="B103" s="3" t="str">
        <f t="shared" si="10"/>
        <v>san_friend_host_01</v>
      </c>
      <c r="C103" s="3" t="s">
        <v>1485</v>
      </c>
      <c r="D103" s="3" t="str">
        <f t="shared" si="11"/>
        <v/>
      </c>
      <c r="E103" s="3" t="str">
        <f t="shared" si="12"/>
        <v/>
      </c>
      <c r="F103" s="3" t="str">
        <f t="shared" si="13"/>
        <v>&lt;Sound Type="san_friend_host_01" Storage="Remote" Dec=""&gt;</v>
      </c>
      <c r="G103" s="3" t="s">
        <v>1565</v>
      </c>
    </row>
    <row r="104" spans="1:7">
      <c r="A104" s="1" t="str">
        <f t="shared" si="14"/>
        <v>2</v>
      </c>
      <c r="B104" s="3" t="str">
        <f t="shared" si="10"/>
        <v/>
      </c>
      <c r="C104" s="3" t="s">
        <v>1485</v>
      </c>
      <c r="D104" s="3" t="str">
        <f t="shared" si="11"/>
        <v/>
      </c>
      <c r="E104" s="3" t="str">
        <f t="shared" si="12"/>
        <v>san_friend_host_01</v>
      </c>
      <c r="F104" s="3" t="str">
        <f t="shared" si="13"/>
        <v>&lt;Clip SoundPath="san_friend_host_01" /&gt;</v>
      </c>
      <c r="G104" s="3" t="s">
        <v>1566</v>
      </c>
    </row>
    <row r="105" spans="1:7">
      <c r="A105" s="1" t="str">
        <f t="shared" si="14"/>
        <v>3</v>
      </c>
      <c r="B105" s="3" t="str">
        <f t="shared" si="10"/>
        <v/>
      </c>
      <c r="C105" s="3" t="s">
        <v>1485</v>
      </c>
      <c r="D105" s="3" t="str">
        <f t="shared" si="11"/>
        <v/>
      </c>
      <c r="E105" s="3" t="str">
        <f t="shared" si="12"/>
        <v/>
      </c>
      <c r="F105" s="3" t="str">
        <f t="shared" si="13"/>
        <v>&lt;/Sound&gt;</v>
      </c>
      <c r="G105" s="3" t="s">
        <v>1489</v>
      </c>
    </row>
    <row r="106" spans="1:7">
      <c r="A106" s="1" t="str">
        <f t="shared" si="14"/>
        <v>1</v>
      </c>
      <c r="B106" s="3" t="str">
        <f t="shared" si="10"/>
        <v>san_friend_guest_01</v>
      </c>
      <c r="C106" s="3" t="s">
        <v>1485</v>
      </c>
      <c r="D106" s="3" t="str">
        <f t="shared" si="11"/>
        <v/>
      </c>
      <c r="E106" s="3" t="str">
        <f t="shared" si="12"/>
        <v/>
      </c>
      <c r="F106" s="3" t="str">
        <f t="shared" si="13"/>
        <v>&lt;Sound Type="san_friend_guest_01" Storage="Remote" Dec=""&gt;</v>
      </c>
      <c r="G106" s="3" t="s">
        <v>1567</v>
      </c>
    </row>
    <row r="107" spans="1:7">
      <c r="A107" s="1" t="str">
        <f t="shared" si="14"/>
        <v>2</v>
      </c>
      <c r="B107" s="3" t="str">
        <f t="shared" si="10"/>
        <v/>
      </c>
      <c r="C107" s="3" t="s">
        <v>1485</v>
      </c>
      <c r="D107" s="3" t="str">
        <f t="shared" si="11"/>
        <v/>
      </c>
      <c r="E107" s="3" t="str">
        <f t="shared" si="12"/>
        <v>san_friend_guest_01</v>
      </c>
      <c r="F107" s="3" t="str">
        <f t="shared" si="13"/>
        <v>&lt;Clip SoundPath="san_friend_guest_01" /&gt;</v>
      </c>
      <c r="G107" s="3" t="s">
        <v>1568</v>
      </c>
    </row>
    <row r="108" spans="1:7">
      <c r="A108" s="1" t="str">
        <f t="shared" si="14"/>
        <v>3</v>
      </c>
      <c r="B108" s="3" t="str">
        <f t="shared" si="10"/>
        <v/>
      </c>
      <c r="C108" s="3" t="s">
        <v>1485</v>
      </c>
      <c r="D108" s="3" t="str">
        <f t="shared" si="11"/>
        <v/>
      </c>
      <c r="E108" s="3" t="str">
        <f t="shared" si="12"/>
        <v/>
      </c>
      <c r="F108" s="3" t="str">
        <f t="shared" si="13"/>
        <v>&lt;/Sound&gt;</v>
      </c>
      <c r="G108" s="3" t="s">
        <v>1489</v>
      </c>
    </row>
    <row r="109" spans="1:7">
      <c r="A109" s="1" t="str">
        <f t="shared" si="14"/>
        <v>1</v>
      </c>
      <c r="B109" s="3" t="str">
        <f t="shared" si="10"/>
        <v>san_friend_guest_out_01</v>
      </c>
      <c r="C109" s="3" t="s">
        <v>1485</v>
      </c>
      <c r="D109" s="3" t="str">
        <f t="shared" si="11"/>
        <v/>
      </c>
      <c r="E109" s="3" t="str">
        <f t="shared" si="12"/>
        <v/>
      </c>
      <c r="F109" s="3" t="str">
        <f t="shared" si="13"/>
        <v>&lt;Sound Type="san_friend_guest_out_01" Storage="Remote" Dec=""&gt;</v>
      </c>
      <c r="G109" s="3" t="s">
        <v>1569</v>
      </c>
    </row>
    <row r="110" spans="1:7">
      <c r="A110" s="1" t="str">
        <f t="shared" si="14"/>
        <v>2</v>
      </c>
      <c r="B110" s="3" t="str">
        <f t="shared" ref="B110:B167" si="16">IF(ISERROR(FIND("&lt;Sound",G110))=FALSE,MID(G110,FIND("Type=""",G110)+6,IF(ISERROR(FIND("Des=",G110))=FALSE,FIND("Des=",G110),FIND("""&gt;",G110))-FIND("Type=""",G110)-IF(ISERROR(FIND("Des=",G110))=FALSE,8,6)),"")</f>
        <v/>
      </c>
      <c r="C110" s="3" t="s">
        <v>1485</v>
      </c>
      <c r="D110" s="3" t="str">
        <f t="shared" ref="D110:D167" si="17">IF(ISERROR(FIND("Des=",G110))=FALSE,MID(G110,FIND("Des=""",G110)+5,FIND("""&gt;",G110)-FIND("Des=""",G110)-5),"")</f>
        <v/>
      </c>
      <c r="E110" s="3" t="str">
        <f t="shared" ref="E110:E167" si="18">IF(ISERROR(FIND("&lt;Clip",G110))=FALSE,MID(G110,FIND("SoundPath=""",G110)+11,FIND(""" /&gt;",G110)-FIND("SoundPath=""",G110)-11),"")</f>
        <v>san_friend_guest_out_01</v>
      </c>
      <c r="F110" s="3" t="str">
        <f t="shared" ref="F110:F167" si="19">IF(A110="1","&lt;Sound Type="""&amp;B110&amp;""" Storage="""&amp;C110&amp;""" Dec="""&amp;D110&amp;"""&gt;",IF(A110="2","  &lt;Clip SoundPath="""&amp;E110&amp;""" /&gt;",IF(A110="3",G110,"")))</f>
        <v>&lt;Clip SoundPath="san_friend_guest_out_01" /&gt;</v>
      </c>
      <c r="G110" s="3" t="s">
        <v>1570</v>
      </c>
    </row>
    <row r="111" spans="1:7">
      <c r="A111" s="1" t="str">
        <f t="shared" si="14"/>
        <v>3</v>
      </c>
      <c r="B111" s="3" t="str">
        <f t="shared" si="16"/>
        <v/>
      </c>
      <c r="C111" s="3" t="s">
        <v>1485</v>
      </c>
      <c r="D111" s="3" t="str">
        <f t="shared" si="17"/>
        <v/>
      </c>
      <c r="E111" s="3" t="str">
        <f t="shared" si="18"/>
        <v/>
      </c>
      <c r="F111" s="3" t="str">
        <f t="shared" si="19"/>
        <v>&lt;/Sound&gt;</v>
      </c>
      <c r="G111" s="3" t="s">
        <v>1489</v>
      </c>
    </row>
    <row r="112" spans="1:7">
      <c r="A112" s="1" t="str">
        <f t="shared" si="14"/>
        <v>1</v>
      </c>
      <c r="B112" s="3" t="str">
        <f t="shared" si="16"/>
        <v>san_friend_guest_back_01</v>
      </c>
      <c r="C112" s="3" t="s">
        <v>1485</v>
      </c>
      <c r="D112" s="3" t="str">
        <f t="shared" si="17"/>
        <v/>
      </c>
      <c r="E112" s="3" t="str">
        <f t="shared" si="18"/>
        <v/>
      </c>
      <c r="F112" s="3" t="str">
        <f t="shared" si="19"/>
        <v>&lt;Sound Type="san_friend_guest_back_01" Storage="Remote" Dec=""&gt;</v>
      </c>
      <c r="G112" s="3" t="s">
        <v>1571</v>
      </c>
    </row>
    <row r="113" spans="1:7">
      <c r="A113" s="1" t="str">
        <f t="shared" si="14"/>
        <v>2</v>
      </c>
      <c r="B113" s="3" t="str">
        <f t="shared" si="16"/>
        <v/>
      </c>
      <c r="C113" s="3" t="s">
        <v>1485</v>
      </c>
      <c r="D113" s="3" t="str">
        <f t="shared" si="17"/>
        <v/>
      </c>
      <c r="E113" s="3" t="str">
        <f t="shared" si="18"/>
        <v>san_friend_guest_back_01</v>
      </c>
      <c r="F113" s="3" t="str">
        <f t="shared" si="19"/>
        <v>&lt;Clip SoundPath="san_friend_guest_back_01" /&gt;</v>
      </c>
      <c r="G113" s="3" t="s">
        <v>1572</v>
      </c>
    </row>
    <row r="114" spans="1:7">
      <c r="A114" s="1" t="str">
        <f t="shared" si="14"/>
        <v>3</v>
      </c>
      <c r="B114" s="3" t="str">
        <f t="shared" si="16"/>
        <v/>
      </c>
      <c r="C114" s="3" t="s">
        <v>1485</v>
      </c>
      <c r="D114" s="3" t="str">
        <f t="shared" si="17"/>
        <v/>
      </c>
      <c r="E114" s="3" t="str">
        <f t="shared" si="18"/>
        <v/>
      </c>
      <c r="F114" s="3" t="str">
        <f t="shared" si="19"/>
        <v>&lt;/Sound&gt;</v>
      </c>
      <c r="G114" s="3" t="s">
        <v>1489</v>
      </c>
    </row>
    <row r="115" spans="1:7">
      <c r="A115" s="1" t="str">
        <f t="shared" si="14"/>
        <v>1</v>
      </c>
      <c r="B115" s="3" t="str">
        <f t="shared" si="16"/>
        <v>san_friend_fail_01</v>
      </c>
      <c r="C115" s="3" t="s">
        <v>1485</v>
      </c>
      <c r="D115" s="3" t="str">
        <f t="shared" si="17"/>
        <v/>
      </c>
      <c r="E115" s="3" t="str">
        <f t="shared" si="18"/>
        <v/>
      </c>
      <c r="F115" s="3" t="str">
        <f t="shared" si="19"/>
        <v>&lt;Sound Type="san_friend_fail_01" Storage="Remote" Dec=""&gt;</v>
      </c>
      <c r="G115" s="3" t="s">
        <v>1573</v>
      </c>
    </row>
    <row r="116" spans="1:7">
      <c r="A116" s="1" t="str">
        <f t="shared" si="14"/>
        <v>2</v>
      </c>
      <c r="B116" s="3" t="str">
        <f t="shared" si="16"/>
        <v/>
      </c>
      <c r="C116" s="3" t="s">
        <v>1485</v>
      </c>
      <c r="D116" s="3" t="str">
        <f t="shared" si="17"/>
        <v/>
      </c>
      <c r="E116" s="3" t="str">
        <f t="shared" si="18"/>
        <v>san_friend_fail_01</v>
      </c>
      <c r="F116" s="3" t="str">
        <f t="shared" si="19"/>
        <v>&lt;Clip SoundPath="san_friend_fail_01" /&gt;</v>
      </c>
      <c r="G116" s="3" t="s">
        <v>1574</v>
      </c>
    </row>
    <row r="117" spans="1:7">
      <c r="A117" s="1" t="str">
        <f t="shared" si="14"/>
        <v>3</v>
      </c>
      <c r="B117" s="3" t="str">
        <f t="shared" si="16"/>
        <v/>
      </c>
      <c r="C117" s="3" t="s">
        <v>1485</v>
      </c>
      <c r="D117" s="3" t="str">
        <f t="shared" si="17"/>
        <v/>
      </c>
      <c r="E117" s="3" t="str">
        <f t="shared" si="18"/>
        <v/>
      </c>
      <c r="F117" s="3" t="str">
        <f t="shared" si="19"/>
        <v>&lt;/Sound&gt;</v>
      </c>
      <c r="G117" s="3" t="s">
        <v>1489</v>
      </c>
    </row>
    <row r="118" spans="1:7">
      <c r="A118" s="1" t="str">
        <f t="shared" si="14"/>
        <v>1</v>
      </c>
      <c r="B118" s="3" t="str">
        <f t="shared" si="16"/>
        <v>san_sleep_end_01</v>
      </c>
      <c r="C118" s="3" t="s">
        <v>1485</v>
      </c>
      <c r="D118" s="3" t="str">
        <f t="shared" si="17"/>
        <v/>
      </c>
      <c r="E118" s="3" t="str">
        <f t="shared" si="18"/>
        <v/>
      </c>
      <c r="F118" s="3" t="str">
        <f t="shared" si="19"/>
        <v>&lt;Sound Type="san_sleep_end_01" Storage="Remote" Dec=""&gt;</v>
      </c>
      <c r="G118" s="3" t="s">
        <v>1575</v>
      </c>
    </row>
    <row r="119" spans="1:7">
      <c r="A119" s="1" t="str">
        <f t="shared" si="14"/>
        <v>2</v>
      </c>
      <c r="B119" s="3" t="str">
        <f t="shared" si="16"/>
        <v/>
      </c>
      <c r="C119" s="3" t="s">
        <v>1485</v>
      </c>
      <c r="D119" s="3" t="str">
        <f t="shared" si="17"/>
        <v/>
      </c>
      <c r="E119" s="3" t="str">
        <f t="shared" si="18"/>
        <v>san_morning_01_01</v>
      </c>
      <c r="F119" s="3" t="str">
        <f t="shared" si="19"/>
        <v>&lt;Clip SoundPath="san_morning_01_01" /&gt;</v>
      </c>
      <c r="G119" s="3" t="s">
        <v>1576</v>
      </c>
    </row>
    <row r="120" spans="1:7">
      <c r="A120" s="1" t="str">
        <f t="shared" si="14"/>
        <v>2</v>
      </c>
      <c r="B120" s="3" t="str">
        <f t="shared" si="16"/>
        <v/>
      </c>
      <c r="C120" s="3" t="s">
        <v>1485</v>
      </c>
      <c r="D120" s="3" t="str">
        <f t="shared" si="17"/>
        <v/>
      </c>
      <c r="E120" s="3" t="str">
        <f t="shared" si="18"/>
        <v>san_morning_01_02</v>
      </c>
      <c r="F120" s="3" t="str">
        <f t="shared" si="19"/>
        <v>&lt;Clip SoundPath="san_morning_01_02" /&gt;</v>
      </c>
      <c r="G120" s="3" t="s">
        <v>1577</v>
      </c>
    </row>
    <row r="121" spans="1:7">
      <c r="A121" s="1" t="str">
        <f t="shared" si="14"/>
        <v>2</v>
      </c>
      <c r="B121" s="3" t="str">
        <f t="shared" si="16"/>
        <v/>
      </c>
      <c r="C121" s="3" t="s">
        <v>1485</v>
      </c>
      <c r="D121" s="3" t="str">
        <f t="shared" si="17"/>
        <v/>
      </c>
      <c r="E121" s="3" t="str">
        <f t="shared" si="18"/>
        <v>san_morning_01_03</v>
      </c>
      <c r="F121" s="3" t="str">
        <f t="shared" si="19"/>
        <v>&lt;Clip SoundPath="san_morning_01_03" /&gt;</v>
      </c>
      <c r="G121" s="3" t="s">
        <v>1578</v>
      </c>
    </row>
    <row r="122" spans="1:7">
      <c r="A122" s="1" t="str">
        <f t="shared" si="14"/>
        <v>2</v>
      </c>
      <c r="B122" s="3" t="str">
        <f t="shared" si="16"/>
        <v/>
      </c>
      <c r="C122" s="3" t="s">
        <v>1485</v>
      </c>
      <c r="D122" s="3" t="str">
        <f t="shared" si="17"/>
        <v/>
      </c>
      <c r="E122" s="3" t="str">
        <f t="shared" si="18"/>
        <v>san_morning_01_04</v>
      </c>
      <c r="F122" s="3" t="str">
        <f t="shared" si="19"/>
        <v>&lt;Clip SoundPath="san_morning_01_04" /&gt;</v>
      </c>
      <c r="G122" s="3" t="s">
        <v>1579</v>
      </c>
    </row>
    <row r="123" spans="1:7">
      <c r="A123" s="1" t="str">
        <f t="shared" si="14"/>
        <v>2</v>
      </c>
      <c r="B123" s="3" t="str">
        <f t="shared" si="16"/>
        <v/>
      </c>
      <c r="C123" s="3" t="s">
        <v>1485</v>
      </c>
      <c r="D123" s="3" t="str">
        <f t="shared" si="17"/>
        <v/>
      </c>
      <c r="E123" s="3" t="str">
        <f t="shared" si="18"/>
        <v>san_morning_01_05</v>
      </c>
      <c r="F123" s="3" t="str">
        <f t="shared" si="19"/>
        <v>&lt;Clip SoundPath="san_morning_01_05" /&gt;</v>
      </c>
      <c r="G123" s="3" t="s">
        <v>1580</v>
      </c>
    </row>
    <row r="124" spans="1:7">
      <c r="A124" s="1" t="str">
        <f t="shared" si="14"/>
        <v>2</v>
      </c>
      <c r="B124" s="3" t="str">
        <f t="shared" si="16"/>
        <v/>
      </c>
      <c r="C124" s="3" t="s">
        <v>1485</v>
      </c>
      <c r="D124" s="3" t="str">
        <f t="shared" si="17"/>
        <v/>
      </c>
      <c r="E124" s="3" t="str">
        <f t="shared" si="18"/>
        <v>san_morning_01_06</v>
      </c>
      <c r="F124" s="3" t="str">
        <f t="shared" si="19"/>
        <v>&lt;Clip SoundPath="san_morning_01_06" /&gt;</v>
      </c>
      <c r="G124" s="3" t="s">
        <v>1581</v>
      </c>
    </row>
    <row r="125" spans="1:7">
      <c r="A125" s="1" t="str">
        <f t="shared" si="14"/>
        <v>2</v>
      </c>
      <c r="B125" s="3" t="str">
        <f t="shared" si="16"/>
        <v/>
      </c>
      <c r="C125" s="3" t="s">
        <v>1485</v>
      </c>
      <c r="D125" s="3" t="str">
        <f t="shared" si="17"/>
        <v/>
      </c>
      <c r="E125" s="3" t="str">
        <f t="shared" si="18"/>
        <v>san_morning_01_07</v>
      </c>
      <c r="F125" s="3" t="str">
        <f t="shared" si="19"/>
        <v>&lt;Clip SoundPath="san_morning_01_07" /&gt;</v>
      </c>
      <c r="G125" s="3" t="s">
        <v>1582</v>
      </c>
    </row>
    <row r="126" spans="1:7">
      <c r="A126" s="1" t="str">
        <f t="shared" si="14"/>
        <v>2</v>
      </c>
      <c r="B126" s="3" t="str">
        <f t="shared" si="16"/>
        <v/>
      </c>
      <c r="C126" s="3" t="s">
        <v>1485</v>
      </c>
      <c r="D126" s="3" t="str">
        <f t="shared" si="17"/>
        <v/>
      </c>
      <c r="E126" s="3" t="str">
        <f t="shared" si="18"/>
        <v>san_morning_01_08</v>
      </c>
      <c r="F126" s="3" t="str">
        <f t="shared" si="19"/>
        <v>&lt;Clip SoundPath="san_morning_01_08" /&gt;</v>
      </c>
      <c r="G126" s="3" t="s">
        <v>1583</v>
      </c>
    </row>
    <row r="127" spans="1:7">
      <c r="A127" s="1" t="str">
        <f t="shared" si="14"/>
        <v>3</v>
      </c>
      <c r="B127" s="3" t="str">
        <f t="shared" si="16"/>
        <v/>
      </c>
      <c r="C127" s="3" t="s">
        <v>1485</v>
      </c>
      <c r="D127" s="3" t="str">
        <f t="shared" si="17"/>
        <v/>
      </c>
      <c r="E127" s="3" t="str">
        <f t="shared" si="18"/>
        <v/>
      </c>
      <c r="F127" s="3" t="str">
        <f t="shared" si="19"/>
        <v>&lt;/Sound&gt;</v>
      </c>
      <c r="G127" s="3" t="s">
        <v>1489</v>
      </c>
    </row>
    <row r="128" spans="1:7">
      <c r="A128" s="1" t="str">
        <f t="shared" si="14"/>
        <v>1</v>
      </c>
      <c r="B128" s="3" t="str">
        <f t="shared" si="16"/>
        <v>san_play_up_01</v>
      </c>
      <c r="C128" s="3" t="s">
        <v>1485</v>
      </c>
      <c r="D128" s="3" t="str">
        <f t="shared" si="17"/>
        <v/>
      </c>
      <c r="E128" s="3" t="str">
        <f t="shared" si="18"/>
        <v/>
      </c>
      <c r="F128" s="3" t="str">
        <f t="shared" si="19"/>
        <v>&lt;Sound Type="san_play_up_01" Storage="Remote" Dec=""&gt;</v>
      </c>
      <c r="G128" s="3" t="s">
        <v>1584</v>
      </c>
    </row>
    <row r="129" spans="1:7">
      <c r="A129" s="1" t="str">
        <f t="shared" si="14"/>
        <v>2</v>
      </c>
      <c r="B129" s="3" t="str">
        <f t="shared" si="16"/>
        <v/>
      </c>
      <c r="C129" s="3" t="s">
        <v>1485</v>
      </c>
      <c r="D129" s="3" t="str">
        <f t="shared" si="17"/>
        <v/>
      </c>
      <c r="E129" s="3" t="str">
        <f t="shared" si="18"/>
        <v>san_play_up_01</v>
      </c>
      <c r="F129" s="3" t="str">
        <f t="shared" si="19"/>
        <v>&lt;Clip SoundPath="san_play_up_01" /&gt;</v>
      </c>
      <c r="G129" s="3" t="s">
        <v>1585</v>
      </c>
    </row>
    <row r="130" spans="1:7">
      <c r="A130" s="1" t="str">
        <f t="shared" si="14"/>
        <v>2</v>
      </c>
      <c r="B130" s="3" t="str">
        <f t="shared" si="16"/>
        <v/>
      </c>
      <c r="C130" s="3" t="s">
        <v>1485</v>
      </c>
      <c r="D130" s="3" t="str">
        <f t="shared" si="17"/>
        <v/>
      </c>
      <c r="E130" s="3" t="str">
        <f t="shared" si="18"/>
        <v>san_play_up_02</v>
      </c>
      <c r="F130" s="3" t="str">
        <f t="shared" si="19"/>
        <v>&lt;Clip SoundPath="san_play_up_02" /&gt;</v>
      </c>
      <c r="G130" s="3" t="s">
        <v>1586</v>
      </c>
    </row>
    <row r="131" spans="1:7">
      <c r="A131" s="1" t="str">
        <f t="shared" si="14"/>
        <v>2</v>
      </c>
      <c r="B131" s="3" t="str">
        <f t="shared" si="16"/>
        <v/>
      </c>
      <c r="C131" s="3" t="s">
        <v>1485</v>
      </c>
      <c r="D131" s="3" t="str">
        <f t="shared" si="17"/>
        <v/>
      </c>
      <c r="E131" s="3" t="str">
        <f t="shared" si="18"/>
        <v>san_play_up_03</v>
      </c>
      <c r="F131" s="3" t="str">
        <f t="shared" si="19"/>
        <v>&lt;Clip SoundPath="san_play_up_03" /&gt;</v>
      </c>
      <c r="G131" s="3" t="s">
        <v>1587</v>
      </c>
    </row>
    <row r="132" spans="1:7">
      <c r="A132" s="1" t="str">
        <f t="shared" ref="A132:A206" si="20">IF(ISERROR(FIND("&lt;Sound",G132))=FALSE,"1",IF(ISERROR(FIND("&lt;Clip",G132))=FALSE,"2","3"))</f>
        <v>2</v>
      </c>
      <c r="B132" s="3" t="str">
        <f t="shared" si="16"/>
        <v/>
      </c>
      <c r="C132" s="3" t="s">
        <v>1485</v>
      </c>
      <c r="D132" s="3" t="str">
        <f t="shared" si="17"/>
        <v/>
      </c>
      <c r="E132" s="3" t="str">
        <f t="shared" si="18"/>
        <v>san_play_up_04</v>
      </c>
      <c r="F132" s="3" t="str">
        <f t="shared" si="19"/>
        <v>&lt;Clip SoundPath="san_play_up_04" /&gt;</v>
      </c>
      <c r="G132" s="3" t="s">
        <v>1588</v>
      </c>
    </row>
    <row r="133" spans="1:7">
      <c r="A133" s="1" t="str">
        <f t="shared" si="20"/>
        <v>2</v>
      </c>
      <c r="B133" s="3" t="str">
        <f t="shared" si="16"/>
        <v/>
      </c>
      <c r="C133" s="3" t="s">
        <v>1485</v>
      </c>
      <c r="D133" s="3" t="str">
        <f t="shared" si="17"/>
        <v/>
      </c>
      <c r="E133" s="3" t="str">
        <f t="shared" si="18"/>
        <v>san_play_up_05</v>
      </c>
      <c r="F133" s="3" t="str">
        <f t="shared" si="19"/>
        <v>&lt;Clip SoundPath="san_play_up_05" /&gt;</v>
      </c>
      <c r="G133" s="3" t="s">
        <v>1589</v>
      </c>
    </row>
    <row r="134" spans="1:7">
      <c r="A134" s="1" t="str">
        <f t="shared" si="20"/>
        <v>3</v>
      </c>
      <c r="B134" s="3" t="str">
        <f t="shared" si="16"/>
        <v/>
      </c>
      <c r="C134" s="3" t="s">
        <v>1485</v>
      </c>
      <c r="D134" s="3" t="str">
        <f t="shared" si="17"/>
        <v/>
      </c>
      <c r="E134" s="3" t="str">
        <f t="shared" si="18"/>
        <v/>
      </c>
      <c r="F134" s="3" t="str">
        <f t="shared" si="19"/>
        <v>&lt;/Sound&gt;</v>
      </c>
      <c r="G134" s="3" t="s">
        <v>1489</v>
      </c>
    </row>
    <row r="135" spans="1:7">
      <c r="A135" s="1" t="str">
        <f t="shared" si="20"/>
        <v>1</v>
      </c>
      <c r="B135" s="3" t="str">
        <f t="shared" si="16"/>
        <v>san_play_down_01</v>
      </c>
      <c r="C135" s="3" t="s">
        <v>1485</v>
      </c>
      <c r="D135" s="3" t="str">
        <f t="shared" si="17"/>
        <v/>
      </c>
      <c r="E135" s="3" t="str">
        <f t="shared" si="18"/>
        <v/>
      </c>
      <c r="F135" s="3" t="str">
        <f t="shared" si="19"/>
        <v>&lt;Sound Type="san_play_down_01" Storage="Remote" Dec=""&gt;</v>
      </c>
      <c r="G135" s="3" t="s">
        <v>1590</v>
      </c>
    </row>
    <row r="136" spans="1:7">
      <c r="A136" s="1" t="str">
        <f t="shared" si="20"/>
        <v>2</v>
      </c>
      <c r="B136" s="3" t="str">
        <f t="shared" si="16"/>
        <v/>
      </c>
      <c r="C136" s="3" t="s">
        <v>1485</v>
      </c>
      <c r="D136" s="3" t="str">
        <f t="shared" si="17"/>
        <v/>
      </c>
      <c r="E136" s="3" t="str">
        <f t="shared" si="18"/>
        <v>san_play_down_01</v>
      </c>
      <c r="F136" s="3" t="str">
        <f t="shared" si="19"/>
        <v>&lt;Clip SoundPath="san_play_down_01" /&gt;</v>
      </c>
      <c r="G136" s="3" t="s">
        <v>1591</v>
      </c>
    </row>
    <row r="137" spans="1:7">
      <c r="A137" s="1" t="str">
        <f t="shared" si="20"/>
        <v>2</v>
      </c>
      <c r="B137" s="3" t="str">
        <f t="shared" si="16"/>
        <v/>
      </c>
      <c r="C137" s="3" t="s">
        <v>1485</v>
      </c>
      <c r="D137" s="3" t="str">
        <f t="shared" si="17"/>
        <v/>
      </c>
      <c r="E137" s="3" t="str">
        <f t="shared" si="18"/>
        <v>san_play_down_02</v>
      </c>
      <c r="F137" s="3" t="str">
        <f t="shared" si="19"/>
        <v>&lt;Clip SoundPath="san_play_down_02" /&gt;</v>
      </c>
      <c r="G137" s="3" t="s">
        <v>1592</v>
      </c>
    </row>
    <row r="138" spans="1:7">
      <c r="A138" s="1" t="str">
        <f t="shared" si="20"/>
        <v>2</v>
      </c>
      <c r="B138" s="3" t="str">
        <f t="shared" si="16"/>
        <v/>
      </c>
      <c r="C138" s="3" t="s">
        <v>1485</v>
      </c>
      <c r="D138" s="3" t="str">
        <f t="shared" si="17"/>
        <v/>
      </c>
      <c r="E138" s="3" t="str">
        <f t="shared" si="18"/>
        <v>san_play_down_03</v>
      </c>
      <c r="F138" s="3" t="str">
        <f t="shared" si="19"/>
        <v>&lt;Clip SoundPath="san_play_down_03" /&gt;</v>
      </c>
      <c r="G138" s="3" t="s">
        <v>1593</v>
      </c>
    </row>
    <row r="139" spans="1:7">
      <c r="A139" s="1" t="str">
        <f t="shared" si="20"/>
        <v>2</v>
      </c>
      <c r="B139" s="3" t="str">
        <f t="shared" si="16"/>
        <v/>
      </c>
      <c r="C139" s="3" t="s">
        <v>1485</v>
      </c>
      <c r="D139" s="3" t="str">
        <f t="shared" si="17"/>
        <v/>
      </c>
      <c r="E139" s="3" t="str">
        <f t="shared" si="18"/>
        <v>san_play_down_04</v>
      </c>
      <c r="F139" s="3" t="str">
        <f t="shared" si="19"/>
        <v>&lt;Clip SoundPath="san_play_down_04" /&gt;</v>
      </c>
      <c r="G139" s="3" t="s">
        <v>1594</v>
      </c>
    </row>
    <row r="140" spans="1:7">
      <c r="A140" s="1" t="str">
        <f t="shared" si="20"/>
        <v>2</v>
      </c>
      <c r="B140" s="3" t="str">
        <f t="shared" si="16"/>
        <v/>
      </c>
      <c r="C140" s="3" t="s">
        <v>1485</v>
      </c>
      <c r="D140" s="3" t="str">
        <f t="shared" si="17"/>
        <v/>
      </c>
      <c r="E140" s="3" t="str">
        <f t="shared" si="18"/>
        <v>san_play_down_05</v>
      </c>
      <c r="F140" s="3" t="str">
        <f t="shared" si="19"/>
        <v>&lt;Clip SoundPath="san_play_down_05" /&gt;</v>
      </c>
      <c r="G140" s="3" t="s">
        <v>1595</v>
      </c>
    </row>
    <row r="141" spans="1:7">
      <c r="A141" s="1" t="str">
        <f t="shared" si="20"/>
        <v>3</v>
      </c>
      <c r="B141" s="3" t="str">
        <f t="shared" si="16"/>
        <v/>
      </c>
      <c r="C141" s="3" t="s">
        <v>1485</v>
      </c>
      <c r="D141" s="3" t="str">
        <f t="shared" si="17"/>
        <v/>
      </c>
      <c r="E141" s="3" t="str">
        <f t="shared" si="18"/>
        <v/>
      </c>
      <c r="F141" s="3" t="str">
        <f t="shared" si="19"/>
        <v>&lt;/Sound&gt;</v>
      </c>
      <c r="G141" s="3" t="s">
        <v>1489</v>
      </c>
    </row>
    <row r="142" spans="1:7">
      <c r="A142" s="1" t="str">
        <f t="shared" si="20"/>
        <v>1</v>
      </c>
      <c r="B142" s="3" t="str">
        <f t="shared" si="16"/>
        <v>san_play_up_down_01</v>
      </c>
      <c r="C142" s="3" t="s">
        <v>1485</v>
      </c>
      <c r="D142" s="3" t="str">
        <f t="shared" si="17"/>
        <v/>
      </c>
      <c r="E142" s="3" t="str">
        <f t="shared" si="18"/>
        <v/>
      </c>
      <c r="F142" s="3" t="str">
        <f t="shared" si="19"/>
        <v>&lt;Sound Type="san_play_up_down_01" Storage="Remote" Dec=""&gt;</v>
      </c>
      <c r="G142" s="3" t="s">
        <v>1596</v>
      </c>
    </row>
    <row r="143" spans="1:7">
      <c r="A143" s="1" t="str">
        <f t="shared" si="20"/>
        <v>2</v>
      </c>
      <c r="B143" s="3" t="str">
        <f t="shared" si="16"/>
        <v/>
      </c>
      <c r="C143" s="3" t="s">
        <v>1485</v>
      </c>
      <c r="D143" s="3" t="str">
        <f t="shared" si="17"/>
        <v/>
      </c>
      <c r="E143" s="3" t="str">
        <f t="shared" si="18"/>
        <v>san_play_up_down_01_01</v>
      </c>
      <c r="F143" s="3" t="str">
        <f t="shared" si="19"/>
        <v>&lt;Clip SoundPath="san_play_up_down_01_01" /&gt;</v>
      </c>
      <c r="G143" s="3" t="s">
        <v>1597</v>
      </c>
    </row>
    <row r="144" spans="1:7">
      <c r="A144" s="1" t="str">
        <f t="shared" si="20"/>
        <v>2</v>
      </c>
      <c r="B144" s="3" t="str">
        <f t="shared" si="16"/>
        <v/>
      </c>
      <c r="C144" s="3" t="s">
        <v>1485</v>
      </c>
      <c r="D144" s="3" t="str">
        <f t="shared" si="17"/>
        <v/>
      </c>
      <c r="E144" s="3" t="str">
        <f t="shared" si="18"/>
        <v>san_play_up_down_01_02</v>
      </c>
      <c r="F144" s="3" t="str">
        <f t="shared" si="19"/>
        <v>&lt;Clip SoundPath="san_play_up_down_01_02" /&gt;</v>
      </c>
      <c r="G144" s="3" t="s">
        <v>1598</v>
      </c>
    </row>
    <row r="145" spans="1:7">
      <c r="A145" s="1" t="str">
        <f t="shared" si="20"/>
        <v>2</v>
      </c>
      <c r="B145" s="3" t="str">
        <f t="shared" si="16"/>
        <v/>
      </c>
      <c r="C145" s="3" t="s">
        <v>1485</v>
      </c>
      <c r="D145" s="3" t="str">
        <f t="shared" si="17"/>
        <v/>
      </c>
      <c r="E145" s="3" t="str">
        <f t="shared" si="18"/>
        <v>san_play_up_down_01_03</v>
      </c>
      <c r="F145" s="3" t="str">
        <f t="shared" si="19"/>
        <v>&lt;Clip SoundPath="san_play_up_down_01_03" /&gt;</v>
      </c>
      <c r="G145" s="3" t="s">
        <v>1599</v>
      </c>
    </row>
    <row r="146" spans="1:7">
      <c r="A146" s="1" t="str">
        <f t="shared" si="20"/>
        <v>3</v>
      </c>
      <c r="B146" s="3" t="str">
        <f t="shared" si="16"/>
        <v/>
      </c>
      <c r="C146" s="3" t="s">
        <v>1485</v>
      </c>
      <c r="D146" s="3" t="str">
        <f t="shared" si="17"/>
        <v/>
      </c>
      <c r="E146" s="3" t="str">
        <f t="shared" si="18"/>
        <v/>
      </c>
      <c r="F146" s="3" t="str">
        <f t="shared" si="19"/>
        <v>&lt;/Sound&gt;</v>
      </c>
      <c r="G146" s="3" t="s">
        <v>1489</v>
      </c>
    </row>
    <row r="147" spans="1:7">
      <c r="A147" s="1" t="str">
        <f t="shared" ref="A147:A172" si="21">IF(ISERROR(FIND("&lt;Sound",G147))=FALSE,"1",IF(ISERROR(FIND("&lt;Clip",G147))=FALSE,"2","3"))</f>
        <v>1</v>
      </c>
      <c r="B147" s="3" t="str">
        <f t="shared" si="16"/>
        <v>level_up_SANSA</v>
      </c>
      <c r="C147" s="3" t="s">
        <v>1485</v>
      </c>
      <c r="D147" s="3" t="str">
        <f t="shared" si="17"/>
        <v>姗姗升级</v>
      </c>
      <c r="E147" s="3" t="str">
        <f t="shared" si="18"/>
        <v/>
      </c>
      <c r="F147" s="3" t="str">
        <f t="shared" si="19"/>
        <v>&lt;Sound Type="level_up_SANSA" Storage="Remote" Dec="姗姗升级"&gt;</v>
      </c>
      <c r="G147" s="3" t="s">
        <v>1600</v>
      </c>
    </row>
    <row r="148" spans="1:7">
      <c r="A148" s="1" t="str">
        <f t="shared" si="21"/>
        <v>2</v>
      </c>
      <c r="B148" s="3" t="str">
        <f t="shared" si="16"/>
        <v/>
      </c>
      <c r="C148" s="3" t="s">
        <v>1485</v>
      </c>
      <c r="D148" s="3" t="str">
        <f t="shared" si="17"/>
        <v/>
      </c>
      <c r="E148" s="3" t="str">
        <f t="shared" si="18"/>
        <v>level_up_san_01</v>
      </c>
      <c r="F148" s="3" t="str">
        <f t="shared" si="19"/>
        <v>&lt;Clip SoundPath="level_up_san_01" /&gt;</v>
      </c>
      <c r="G148" s="3" t="s">
        <v>1601</v>
      </c>
    </row>
    <row r="149" spans="1:7">
      <c r="A149" s="1" t="str">
        <f t="shared" si="21"/>
        <v>2</v>
      </c>
      <c r="B149" s="3" t="str">
        <f t="shared" si="16"/>
        <v/>
      </c>
      <c r="C149" s="3" t="s">
        <v>1485</v>
      </c>
      <c r="D149" s="3" t="str">
        <f t="shared" si="17"/>
        <v/>
      </c>
      <c r="E149" s="3" t="str">
        <f t="shared" si="18"/>
        <v>level_up_san_02</v>
      </c>
      <c r="F149" s="3" t="str">
        <f t="shared" si="19"/>
        <v>&lt;Clip SoundPath="level_up_san_02" /&gt;</v>
      </c>
      <c r="G149" s="3" t="s">
        <v>1602</v>
      </c>
    </row>
    <row r="150" spans="1:7">
      <c r="A150" s="1" t="str">
        <f t="shared" si="21"/>
        <v>2</v>
      </c>
      <c r="B150" s="3" t="str">
        <f t="shared" si="16"/>
        <v/>
      </c>
      <c r="C150" s="3" t="s">
        <v>1485</v>
      </c>
      <c r="D150" s="3" t="str">
        <f t="shared" si="17"/>
        <v/>
      </c>
      <c r="E150" s="3" t="str">
        <f t="shared" si="18"/>
        <v>level_up_san_03</v>
      </c>
      <c r="F150" s="3" t="str">
        <f t="shared" si="19"/>
        <v>&lt;Clip SoundPath="level_up_san_03" /&gt;</v>
      </c>
      <c r="G150" s="3" t="s">
        <v>1603</v>
      </c>
    </row>
    <row r="151" spans="1:7">
      <c r="A151" s="1" t="str">
        <f t="shared" si="21"/>
        <v>3</v>
      </c>
      <c r="B151" s="3" t="str">
        <f t="shared" si="16"/>
        <v/>
      </c>
      <c r="C151" s="3" t="s">
        <v>1485</v>
      </c>
      <c r="D151" s="3" t="str">
        <f t="shared" si="17"/>
        <v/>
      </c>
      <c r="E151" s="3" t="str">
        <f t="shared" si="18"/>
        <v/>
      </c>
      <c r="F151" s="3" t="str">
        <f t="shared" si="19"/>
        <v>&lt;/Sound&gt;</v>
      </c>
      <c r="G151" s="3" t="s">
        <v>1489</v>
      </c>
    </row>
    <row r="152" spans="1:7">
      <c r="A152" s="1" t="str">
        <f t="shared" si="21"/>
        <v>1</v>
      </c>
      <c r="B152" s="3" t="str">
        <f t="shared" si="16"/>
        <v>nim_chest_open_SANSA</v>
      </c>
      <c r="C152" s="3" t="s">
        <v>1485</v>
      </c>
      <c r="D152" s="3" t="str">
        <f t="shared" si="17"/>
        <v>姗姗小生物宝箱</v>
      </c>
      <c r="E152" s="3" t="str">
        <f t="shared" si="18"/>
        <v/>
      </c>
      <c r="F152" s="3" t="str">
        <f t="shared" si="19"/>
        <v>&lt;Sound Type="nim_chest_open_SANSA" Storage="Remote" Dec="姗姗小生物宝箱"&gt;</v>
      </c>
      <c r="G152" s="3" t="s">
        <v>1604</v>
      </c>
    </row>
    <row r="153" spans="1:7">
      <c r="A153" s="1" t="str">
        <f t="shared" si="21"/>
        <v>2</v>
      </c>
      <c r="B153" s="3" t="str">
        <f t="shared" si="16"/>
        <v/>
      </c>
      <c r="C153" s="3" t="s">
        <v>1485</v>
      </c>
      <c r="D153" s="3" t="str">
        <f t="shared" si="17"/>
        <v/>
      </c>
      <c r="E153" s="3" t="str">
        <f t="shared" si="18"/>
        <v>nim_chest_open_san_01</v>
      </c>
      <c r="F153" s="3" t="str">
        <f t="shared" si="19"/>
        <v>&lt;Clip SoundPath="nim_chest_open_san_01" /&gt;</v>
      </c>
      <c r="G153" s="3" t="s">
        <v>1605</v>
      </c>
    </row>
    <row r="154" spans="1:7">
      <c r="A154" s="1" t="str">
        <f t="shared" si="21"/>
        <v>2</v>
      </c>
      <c r="B154" s="3" t="str">
        <f t="shared" si="16"/>
        <v/>
      </c>
      <c r="C154" s="3" t="s">
        <v>1485</v>
      </c>
      <c r="D154" s="3" t="str">
        <f t="shared" si="17"/>
        <v/>
      </c>
      <c r="E154" s="3" t="str">
        <f t="shared" si="18"/>
        <v>nim_chest_open_san_02</v>
      </c>
      <c r="F154" s="3" t="str">
        <f t="shared" si="19"/>
        <v>&lt;Clip SoundPath="nim_chest_open_san_02" /&gt;</v>
      </c>
      <c r="G154" s="3" t="s">
        <v>1606</v>
      </c>
    </row>
    <row r="155" spans="1:7">
      <c r="A155" s="1" t="str">
        <f t="shared" si="21"/>
        <v>2</v>
      </c>
      <c r="B155" s="3" t="str">
        <f t="shared" si="16"/>
        <v/>
      </c>
      <c r="C155" s="3" t="s">
        <v>1485</v>
      </c>
      <c r="D155" s="3" t="str">
        <f t="shared" si="17"/>
        <v/>
      </c>
      <c r="E155" s="3" t="str">
        <f t="shared" si="18"/>
        <v>nim_chest_open_san_03</v>
      </c>
      <c r="F155" s="3" t="str">
        <f t="shared" si="19"/>
        <v>&lt;Clip SoundPath="nim_chest_open_san_03" /&gt;</v>
      </c>
      <c r="G155" s="3" t="s">
        <v>1607</v>
      </c>
    </row>
    <row r="156" spans="1:7">
      <c r="A156" s="1" t="str">
        <f t="shared" si="21"/>
        <v>2</v>
      </c>
      <c r="B156" s="3" t="str">
        <f t="shared" si="16"/>
        <v/>
      </c>
      <c r="C156" s="3" t="s">
        <v>1485</v>
      </c>
      <c r="D156" s="3" t="str">
        <f t="shared" si="17"/>
        <v/>
      </c>
      <c r="E156" s="3" t="str">
        <f t="shared" si="18"/>
        <v>nim_chest_open_san_04</v>
      </c>
      <c r="F156" s="3" t="str">
        <f t="shared" si="19"/>
        <v>&lt;Clip SoundPath="nim_chest_open_san_04" /&gt;</v>
      </c>
      <c r="G156" s="3" t="s">
        <v>1608</v>
      </c>
    </row>
    <row r="157" spans="1:7">
      <c r="A157" s="1" t="str">
        <f t="shared" si="21"/>
        <v>2</v>
      </c>
      <c r="B157" s="3" t="str">
        <f t="shared" si="16"/>
        <v/>
      </c>
      <c r="C157" s="3" t="s">
        <v>1485</v>
      </c>
      <c r="D157" s="3" t="str">
        <f t="shared" si="17"/>
        <v/>
      </c>
      <c r="E157" s="3" t="str">
        <f t="shared" si="18"/>
        <v>nim_chest_open_san_05</v>
      </c>
      <c r="F157" s="3" t="str">
        <f t="shared" si="19"/>
        <v>&lt;Clip SoundPath="nim_chest_open_san_05" /&gt;</v>
      </c>
      <c r="G157" s="3" t="s">
        <v>1609</v>
      </c>
    </row>
    <row r="158" spans="1:7">
      <c r="A158" s="1" t="str">
        <f t="shared" si="21"/>
        <v>3</v>
      </c>
      <c r="B158" s="3" t="str">
        <f t="shared" si="16"/>
        <v/>
      </c>
      <c r="C158" s="3" t="s">
        <v>1485</v>
      </c>
      <c r="D158" s="3" t="str">
        <f t="shared" si="17"/>
        <v/>
      </c>
      <c r="E158" s="3" t="str">
        <f t="shared" si="18"/>
        <v/>
      </c>
      <c r="F158" s="3" t="str">
        <f t="shared" si="19"/>
        <v>&lt;/Sound&gt;</v>
      </c>
      <c r="G158" s="3" t="s">
        <v>1489</v>
      </c>
    </row>
    <row r="159" spans="1:7">
      <c r="A159" s="1" t="str">
        <f t="shared" si="21"/>
        <v>1</v>
      </c>
      <c r="B159" s="3" t="str">
        <f t="shared" si="16"/>
        <v>sansa_eat_act_loop</v>
      </c>
      <c r="C159" s="3" t="s">
        <v>1485</v>
      </c>
      <c r="D159" s="3" t="str">
        <f t="shared" si="17"/>
        <v>SANSA吃食物的音效</v>
      </c>
      <c r="E159" s="3" t="str">
        <f t="shared" si="18"/>
        <v/>
      </c>
      <c r="F159" s="3" t="str">
        <f t="shared" si="19"/>
        <v>&lt;Sound Type="sansa_eat_act_loop" Storage="Remote" Dec="SANSA吃食物的音效"&gt;</v>
      </c>
      <c r="G159" s="3" t="s">
        <v>1610</v>
      </c>
    </row>
    <row r="160" spans="1:7">
      <c r="A160" s="1" t="str">
        <f t="shared" si="21"/>
        <v>2</v>
      </c>
      <c r="B160" s="3" t="str">
        <f t="shared" si="16"/>
        <v/>
      </c>
      <c r="C160" s="3" t="s">
        <v>1485</v>
      </c>
      <c r="D160" s="3" t="str">
        <f t="shared" si="17"/>
        <v/>
      </c>
      <c r="E160" s="3" t="str">
        <f t="shared" si="18"/>
        <v>sansa_eat_act_loop</v>
      </c>
      <c r="F160" s="3" t="str">
        <f t="shared" si="19"/>
        <v>&lt;Clip SoundPath="sansa_eat_act_loop" /&gt;</v>
      </c>
      <c r="G160" s="3" t="s">
        <v>1611</v>
      </c>
    </row>
    <row r="161" spans="1:7">
      <c r="A161" s="1" t="str">
        <f t="shared" si="21"/>
        <v>3</v>
      </c>
      <c r="B161" s="3" t="str">
        <f t="shared" si="16"/>
        <v/>
      </c>
      <c r="C161" s="3" t="s">
        <v>1485</v>
      </c>
      <c r="D161" s="3" t="str">
        <f t="shared" si="17"/>
        <v/>
      </c>
      <c r="E161" s="3" t="str">
        <f t="shared" si="18"/>
        <v/>
      </c>
      <c r="F161" s="3" t="str">
        <f t="shared" si="19"/>
        <v>&lt;/Sound&gt;</v>
      </c>
      <c r="G161" s="3" t="s">
        <v>1489</v>
      </c>
    </row>
    <row r="162" spans="1:7">
      <c r="A162" s="1" t="str">
        <f t="shared" si="21"/>
        <v>1</v>
      </c>
      <c r="B162" s="3" t="str">
        <f t="shared" si="16"/>
        <v>SANSA_eat_act_loop_after</v>
      </c>
      <c r="C162" s="3" t="s">
        <v>1485</v>
      </c>
      <c r="D162" s="3" t="str">
        <f t="shared" si="17"/>
        <v>SANSA吃完食物之后播放的随机音效</v>
      </c>
      <c r="E162" s="3" t="str">
        <f t="shared" si="18"/>
        <v/>
      </c>
      <c r="F162" s="3" t="str">
        <f t="shared" si="19"/>
        <v>&lt;Sound Type="SANSA_eat_act_loop_after" Storage="Remote" Dec="SANSA吃完食物之后播放的随机音效"&gt;</v>
      </c>
      <c r="G162" s="3" t="s">
        <v>1612</v>
      </c>
    </row>
    <row r="163" spans="1:7">
      <c r="A163" s="1" t="str">
        <f t="shared" si="21"/>
        <v>2</v>
      </c>
      <c r="B163" s="3" t="str">
        <f t="shared" si="16"/>
        <v/>
      </c>
      <c r="C163" s="3" t="s">
        <v>1485</v>
      </c>
      <c r="D163" s="3" t="str">
        <f t="shared" si="17"/>
        <v/>
      </c>
      <c r="E163" s="3" t="str">
        <f t="shared" si="18"/>
        <v>sansa_eat_act_01</v>
      </c>
      <c r="F163" s="3" t="str">
        <f t="shared" si="19"/>
        <v>&lt;Clip SoundPath="sansa_eat_act_01" /&gt;</v>
      </c>
      <c r="G163" s="3" t="s">
        <v>1613</v>
      </c>
    </row>
    <row r="164" spans="1:7">
      <c r="A164" s="1" t="str">
        <f t="shared" si="21"/>
        <v>2</v>
      </c>
      <c r="B164" s="3" t="str">
        <f t="shared" si="16"/>
        <v/>
      </c>
      <c r="C164" s="3" t="s">
        <v>1485</v>
      </c>
      <c r="D164" s="3" t="str">
        <f t="shared" si="17"/>
        <v/>
      </c>
      <c r="E164" s="3" t="str">
        <f t="shared" si="18"/>
        <v>sansa_eat_act_02</v>
      </c>
      <c r="F164" s="3" t="str">
        <f t="shared" si="19"/>
        <v>&lt;Clip SoundPath="sansa_eat_act_02" /&gt;</v>
      </c>
      <c r="G164" s="3" t="s">
        <v>1614</v>
      </c>
    </row>
    <row r="165" spans="1:7">
      <c r="A165" s="1" t="str">
        <f t="shared" si="21"/>
        <v>2</v>
      </c>
      <c r="B165" s="3" t="str">
        <f t="shared" si="16"/>
        <v/>
      </c>
      <c r="C165" s="3" t="s">
        <v>1485</v>
      </c>
      <c r="D165" s="3" t="str">
        <f t="shared" si="17"/>
        <v/>
      </c>
      <c r="E165" s="3" t="str">
        <f t="shared" si="18"/>
        <v>sansa_eat_act_03</v>
      </c>
      <c r="F165" s="3" t="str">
        <f t="shared" si="19"/>
        <v>&lt;Clip SoundPath="sansa_eat_act_03" /&gt;</v>
      </c>
      <c r="G165" s="3" t="s">
        <v>1615</v>
      </c>
    </row>
    <row r="166" spans="1:7">
      <c r="A166" s="1" t="str">
        <f t="shared" si="21"/>
        <v>3</v>
      </c>
      <c r="B166" s="3" t="str">
        <f t="shared" si="16"/>
        <v/>
      </c>
      <c r="C166" s="3" t="s">
        <v>1485</v>
      </c>
      <c r="D166" s="3" t="str">
        <f t="shared" si="17"/>
        <v/>
      </c>
      <c r="E166" s="3" t="str">
        <f t="shared" si="18"/>
        <v/>
      </c>
      <c r="F166" s="3" t="str">
        <f t="shared" si="19"/>
        <v>&lt;/Sound&gt;</v>
      </c>
      <c r="G166" s="3" t="s">
        <v>1489</v>
      </c>
    </row>
    <row r="167" spans="1:7">
      <c r="A167" s="1" t="str">
        <f t="shared" si="21"/>
        <v>1</v>
      </c>
      <c r="B167" s="3" t="str">
        <f t="shared" si="16"/>
        <v>sansa_eat_full_loop</v>
      </c>
      <c r="C167" s="3" t="s">
        <v>1485</v>
      </c>
      <c r="D167" s="3" t="str">
        <f t="shared" si="17"/>
        <v>SANSA吃饱了的音效</v>
      </c>
      <c r="E167" s="3" t="str">
        <f t="shared" si="18"/>
        <v/>
      </c>
      <c r="F167" s="3" t="str">
        <f t="shared" si="19"/>
        <v>&lt;Sound Type="sansa_eat_full_loop" Storage="Remote" Dec="SANSA吃饱了的音效"&gt;</v>
      </c>
      <c r="G167" s="3" t="s">
        <v>1616</v>
      </c>
    </row>
    <row r="168" spans="1:7">
      <c r="A168" s="1" t="str">
        <f t="shared" si="21"/>
        <v>2</v>
      </c>
      <c r="B168" s="3" t="str">
        <f t="shared" ref="B168:B216" si="22">IF(ISERROR(FIND("&lt;Sound",G168))=FALSE,MID(G168,FIND("Type=""",G168)+6,IF(ISERROR(FIND("Des=",G168))=FALSE,FIND("Des=",G168),FIND("""&gt;",G168))-FIND("Type=""",G168)-IF(ISERROR(FIND("Des=",G168))=FALSE,8,6)),"")</f>
        <v/>
      </c>
      <c r="C168" s="3" t="s">
        <v>1485</v>
      </c>
      <c r="D168" s="3" t="str">
        <f t="shared" ref="D168:D216" si="23">IF(ISERROR(FIND("Des=",G168))=FALSE,MID(G168,FIND("Des=""",G168)+5,FIND("""&gt;",G168)-FIND("Des=""",G168)-5),"")</f>
        <v/>
      </c>
      <c r="E168" s="3" t="str">
        <f t="shared" ref="E168:E216" si="24">IF(ISERROR(FIND("&lt;Clip",G168))=FALSE,MID(G168,FIND("SoundPath=""",G168)+11,FIND(""" /&gt;",G168)-FIND("SoundPath=""",G168)-11),"")</f>
        <v>sansa_eat_full_loop</v>
      </c>
      <c r="F168" s="3" t="str">
        <f t="shared" ref="F168:F216" si="25">IF(A168="1","&lt;Sound Type="""&amp;B168&amp;""" Storage="""&amp;C168&amp;""" Dec="""&amp;D168&amp;"""&gt;",IF(A168="2","  &lt;Clip SoundPath="""&amp;E168&amp;""" /&gt;",IF(A168="3",G168,"")))</f>
        <v>&lt;Clip SoundPath="sansa_eat_full_loop" /&gt;</v>
      </c>
      <c r="G168" s="3" t="s">
        <v>1617</v>
      </c>
    </row>
    <row r="169" spans="1:7">
      <c r="A169" s="1" t="str">
        <f t="shared" si="21"/>
        <v>3</v>
      </c>
      <c r="B169" s="3" t="str">
        <f t="shared" si="22"/>
        <v/>
      </c>
      <c r="C169" s="3" t="s">
        <v>1485</v>
      </c>
      <c r="D169" s="3" t="str">
        <f t="shared" si="23"/>
        <v/>
      </c>
      <c r="E169" s="3" t="str">
        <f t="shared" si="24"/>
        <v/>
      </c>
      <c r="F169" s="3" t="str">
        <f t="shared" si="25"/>
        <v>&lt;/Sound&gt;</v>
      </c>
      <c r="G169" s="3" t="s">
        <v>1489</v>
      </c>
    </row>
    <row r="170" spans="1:7">
      <c r="A170" s="1" t="str">
        <f t="shared" si="21"/>
        <v>1</v>
      </c>
      <c r="B170" s="3" t="str">
        <f t="shared" si="22"/>
        <v>sansa_eat_satisfaction</v>
      </c>
      <c r="C170" s="3" t="s">
        <v>1485</v>
      </c>
      <c r="D170" s="3" t="str">
        <f t="shared" si="23"/>
        <v>SANSA吃满意的音效</v>
      </c>
      <c r="E170" s="3" t="str">
        <f t="shared" si="24"/>
        <v/>
      </c>
      <c r="F170" s="3" t="str">
        <f t="shared" si="25"/>
        <v>&lt;Sound Type="sansa_eat_satisfaction" Storage="Remote" Dec="SANSA吃满意的音效"&gt;</v>
      </c>
      <c r="G170" s="3" t="s">
        <v>1618</v>
      </c>
    </row>
    <row r="171" spans="1:7">
      <c r="A171" s="1" t="str">
        <f t="shared" si="21"/>
        <v>2</v>
      </c>
      <c r="B171" s="3" t="str">
        <f t="shared" si="22"/>
        <v/>
      </c>
      <c r="C171" s="3" t="s">
        <v>1485</v>
      </c>
      <c r="D171" s="3" t="str">
        <f t="shared" si="23"/>
        <v/>
      </c>
      <c r="E171" s="3" t="str">
        <f t="shared" si="24"/>
        <v>sansa_eat_satisfaction</v>
      </c>
      <c r="F171" s="3" t="str">
        <f t="shared" si="25"/>
        <v>&lt;Clip SoundPath="sansa_eat_satisfaction" /&gt;</v>
      </c>
      <c r="G171" s="3" t="s">
        <v>1619</v>
      </c>
    </row>
    <row r="172" spans="1:7">
      <c r="A172" s="1" t="str">
        <f t="shared" si="21"/>
        <v>3</v>
      </c>
      <c r="B172" s="3" t="str">
        <f t="shared" si="22"/>
        <v/>
      </c>
      <c r="C172" s="3" t="s">
        <v>1485</v>
      </c>
      <c r="D172" s="3" t="str">
        <f t="shared" si="23"/>
        <v/>
      </c>
      <c r="E172" s="3" t="str">
        <f t="shared" si="24"/>
        <v/>
      </c>
      <c r="F172" s="3" t="str">
        <f t="shared" si="25"/>
        <v>&lt;/Sound&gt;</v>
      </c>
      <c r="G172" s="3" t="s">
        <v>1489</v>
      </c>
    </row>
    <row r="173" spans="1:7">
      <c r="A173" s="1" t="str">
        <f t="shared" si="20"/>
        <v>3</v>
      </c>
      <c r="B173" s="3" t="str">
        <f t="shared" si="22"/>
        <v/>
      </c>
      <c r="C173" s="3" t="s">
        <v>1485</v>
      </c>
      <c r="D173" s="3" t="str">
        <f t="shared" si="23"/>
        <v/>
      </c>
      <c r="E173" s="3" t="str">
        <f t="shared" si="24"/>
        <v/>
      </c>
      <c r="F173" s="3" t="str">
        <f t="shared" si="25"/>
        <v>&lt;!--========Purpie语音========--&gt;</v>
      </c>
      <c r="G173" s="3" t="s">
        <v>1620</v>
      </c>
    </row>
    <row r="174" spans="1:7">
      <c r="A174" s="1" t="str">
        <f t="shared" si="20"/>
        <v>1</v>
      </c>
      <c r="B174" s="3" t="str">
        <f t="shared" si="22"/>
        <v>pur_level_end_01</v>
      </c>
      <c r="C174" s="3" t="s">
        <v>1485</v>
      </c>
      <c r="D174" s="3" t="str">
        <f t="shared" si="23"/>
        <v/>
      </c>
      <c r="E174" s="3" t="str">
        <f t="shared" si="24"/>
        <v/>
      </c>
      <c r="F174" s="3" t="str">
        <f t="shared" si="25"/>
        <v>&lt;Sound Type="pur_level_end_01" Storage="Remote" Dec=""&gt;</v>
      </c>
      <c r="G174" s="3" t="s">
        <v>1621</v>
      </c>
    </row>
    <row r="175" spans="1:7">
      <c r="A175" s="1" t="str">
        <f t="shared" si="20"/>
        <v>2</v>
      </c>
      <c r="B175" s="3" t="str">
        <f t="shared" si="22"/>
        <v/>
      </c>
      <c r="C175" s="3" t="s">
        <v>1485</v>
      </c>
      <c r="D175" s="3" t="str">
        <f t="shared" si="23"/>
        <v/>
      </c>
      <c r="E175" s="3" t="str">
        <f t="shared" si="24"/>
        <v>pur_level_end_01</v>
      </c>
      <c r="F175" s="3" t="str">
        <f t="shared" si="25"/>
        <v>&lt;Clip SoundPath="pur_level_end_01" /&gt;</v>
      </c>
      <c r="G175" s="3" t="s">
        <v>1622</v>
      </c>
    </row>
    <row r="176" spans="1:7">
      <c r="A176" s="1" t="str">
        <f t="shared" si="20"/>
        <v>3</v>
      </c>
      <c r="B176" s="3" t="str">
        <f t="shared" si="22"/>
        <v/>
      </c>
      <c r="C176" s="3" t="s">
        <v>1485</v>
      </c>
      <c r="D176" s="3" t="str">
        <f t="shared" si="23"/>
        <v/>
      </c>
      <c r="E176" s="3" t="str">
        <f t="shared" si="24"/>
        <v/>
      </c>
      <c r="F176" s="3" t="str">
        <f t="shared" si="25"/>
        <v>&lt;/Sound&gt;</v>
      </c>
      <c r="G176" s="3" t="s">
        <v>1489</v>
      </c>
    </row>
    <row r="177" spans="1:7">
      <c r="A177" s="1" t="str">
        <f t="shared" si="20"/>
        <v>1</v>
      </c>
      <c r="B177" s="3" t="str">
        <f t="shared" si="22"/>
        <v>pur_hello_01</v>
      </c>
      <c r="C177" s="3" t="s">
        <v>1485</v>
      </c>
      <c r="D177" s="3" t="str">
        <f t="shared" si="23"/>
        <v/>
      </c>
      <c r="E177" s="3" t="str">
        <f t="shared" si="24"/>
        <v/>
      </c>
      <c r="F177" s="3" t="str">
        <f t="shared" si="25"/>
        <v>&lt;Sound Type="pur_hello_01" Storage="Remote" Dec=""&gt;</v>
      </c>
      <c r="G177" s="3" t="s">
        <v>1623</v>
      </c>
    </row>
    <row r="178" spans="1:7">
      <c r="A178" s="1" t="str">
        <f t="shared" si="20"/>
        <v>2</v>
      </c>
      <c r="B178" s="3" t="str">
        <f t="shared" si="22"/>
        <v/>
      </c>
      <c r="C178" s="3" t="s">
        <v>1485</v>
      </c>
      <c r="D178" s="3" t="str">
        <f t="shared" si="23"/>
        <v/>
      </c>
      <c r="E178" s="3" t="str">
        <f t="shared" si="24"/>
        <v>pur_hello_01</v>
      </c>
      <c r="F178" s="3" t="str">
        <f t="shared" si="25"/>
        <v>&lt;Clip SoundPath="pur_hello_01" /&gt;</v>
      </c>
      <c r="G178" s="3" t="s">
        <v>1624</v>
      </c>
    </row>
    <row r="179" spans="1:7">
      <c r="A179" s="1" t="str">
        <f t="shared" si="20"/>
        <v>3</v>
      </c>
      <c r="B179" s="3" t="str">
        <f t="shared" si="22"/>
        <v/>
      </c>
      <c r="C179" s="3" t="s">
        <v>1485</v>
      </c>
      <c r="D179" s="3" t="str">
        <f t="shared" si="23"/>
        <v/>
      </c>
      <c r="E179" s="3" t="str">
        <f t="shared" si="24"/>
        <v/>
      </c>
      <c r="F179" s="3" t="str">
        <f t="shared" si="25"/>
        <v>&lt;/Sound&gt;</v>
      </c>
      <c r="G179" s="3" t="s">
        <v>1489</v>
      </c>
    </row>
    <row r="180" spans="1:7">
      <c r="A180" s="1" t="str">
        <f t="shared" si="20"/>
        <v>1</v>
      </c>
      <c r="B180" s="3" t="str">
        <f t="shared" si="22"/>
        <v>pur_sleep_begin_01</v>
      </c>
      <c r="C180" s="3" t="s">
        <v>1485</v>
      </c>
      <c r="D180" s="3" t="str">
        <f t="shared" si="23"/>
        <v/>
      </c>
      <c r="E180" s="3" t="str">
        <f t="shared" si="24"/>
        <v/>
      </c>
      <c r="F180" s="3" t="str">
        <f t="shared" si="25"/>
        <v>&lt;Sound Type="pur_sleep_begin_01" Storage="Remote" Dec=""&gt;</v>
      </c>
      <c r="G180" s="3" t="s">
        <v>1625</v>
      </c>
    </row>
    <row r="181" spans="1:7">
      <c r="A181" s="1" t="str">
        <f t="shared" si="20"/>
        <v>2</v>
      </c>
      <c r="B181" s="3" t="str">
        <f t="shared" si="22"/>
        <v/>
      </c>
      <c r="C181" s="3" t="s">
        <v>1485</v>
      </c>
      <c r="D181" s="3" t="str">
        <f t="shared" si="23"/>
        <v/>
      </c>
      <c r="E181" s="3" t="str">
        <f t="shared" si="24"/>
        <v>pur_nod_01_01</v>
      </c>
      <c r="F181" s="3" t="str">
        <f t="shared" si="25"/>
        <v>&lt;Clip SoundPath="pur_nod_01_01" /&gt;</v>
      </c>
      <c r="G181" s="3" t="s">
        <v>1626</v>
      </c>
    </row>
    <row r="182" spans="1:7">
      <c r="A182" s="1" t="str">
        <f t="shared" si="20"/>
        <v>2</v>
      </c>
      <c r="B182" s="3" t="str">
        <f t="shared" si="22"/>
        <v/>
      </c>
      <c r="C182" s="3" t="s">
        <v>1485</v>
      </c>
      <c r="D182" s="3" t="str">
        <f t="shared" si="23"/>
        <v/>
      </c>
      <c r="E182" s="3" t="str">
        <f t="shared" si="24"/>
        <v>pur_nod_01_02</v>
      </c>
      <c r="F182" s="3" t="str">
        <f t="shared" si="25"/>
        <v>&lt;Clip SoundPath="pur_nod_01_02" /&gt;</v>
      </c>
      <c r="G182" s="3" t="s">
        <v>1627</v>
      </c>
    </row>
    <row r="183" spans="1:7">
      <c r="A183" s="1" t="str">
        <f t="shared" si="20"/>
        <v>2</v>
      </c>
      <c r="B183" s="3" t="str">
        <f t="shared" si="22"/>
        <v/>
      </c>
      <c r="C183" s="3" t="s">
        <v>1485</v>
      </c>
      <c r="D183" s="3" t="str">
        <f t="shared" si="23"/>
        <v/>
      </c>
      <c r="E183" s="3" t="str">
        <f t="shared" si="24"/>
        <v>pur_nod_01_03</v>
      </c>
      <c r="F183" s="3" t="str">
        <f t="shared" si="25"/>
        <v>&lt;Clip SoundPath="pur_nod_01_03" /&gt;</v>
      </c>
      <c r="G183" s="3" t="s">
        <v>1628</v>
      </c>
    </row>
    <row r="184" spans="1:7">
      <c r="A184" s="1" t="str">
        <f t="shared" si="20"/>
        <v>3</v>
      </c>
      <c r="B184" s="3" t="str">
        <f t="shared" si="22"/>
        <v/>
      </c>
      <c r="C184" s="3" t="s">
        <v>1485</v>
      </c>
      <c r="D184" s="3" t="str">
        <f t="shared" si="23"/>
        <v/>
      </c>
      <c r="E184" s="3" t="str">
        <f t="shared" si="24"/>
        <v/>
      </c>
      <c r="F184" s="3" t="str">
        <f t="shared" si="25"/>
        <v>&lt;/Sound&gt;</v>
      </c>
      <c r="G184" s="3" t="s">
        <v>1489</v>
      </c>
    </row>
    <row r="185" spans="1:7">
      <c r="A185" s="1" t="str">
        <f t="shared" si="20"/>
        <v>1</v>
      </c>
      <c r="B185" s="3" t="str">
        <f t="shared" si="22"/>
        <v>pur_friend_search_01</v>
      </c>
      <c r="C185" s="3" t="s">
        <v>1485</v>
      </c>
      <c r="D185" s="3" t="str">
        <f t="shared" si="23"/>
        <v/>
      </c>
      <c r="E185" s="3" t="str">
        <f t="shared" si="24"/>
        <v/>
      </c>
      <c r="F185" s="3" t="str">
        <f t="shared" si="25"/>
        <v>&lt;Sound Type="pur_friend_search_01" Storage="Remote" Dec=""&gt;</v>
      </c>
      <c r="G185" s="3" t="s">
        <v>1629</v>
      </c>
    </row>
    <row r="186" spans="1:7">
      <c r="A186" s="1" t="str">
        <f t="shared" si="20"/>
        <v>2</v>
      </c>
      <c r="B186" s="3" t="str">
        <f t="shared" si="22"/>
        <v/>
      </c>
      <c r="C186" s="3" t="s">
        <v>1485</v>
      </c>
      <c r="D186" s="3" t="str">
        <f t="shared" si="23"/>
        <v/>
      </c>
      <c r="E186" s="3" t="str">
        <f t="shared" si="24"/>
        <v>pur_friend_search_01</v>
      </c>
      <c r="F186" s="3" t="str">
        <f t="shared" si="25"/>
        <v>&lt;Clip SoundPath="pur_friend_search_01" /&gt;</v>
      </c>
      <c r="G186" s="3" t="s">
        <v>1630</v>
      </c>
    </row>
    <row r="187" spans="1:7">
      <c r="A187" s="1" t="str">
        <f t="shared" si="20"/>
        <v>3</v>
      </c>
      <c r="B187" s="3" t="str">
        <f t="shared" si="22"/>
        <v/>
      </c>
      <c r="C187" s="3" t="s">
        <v>1485</v>
      </c>
      <c r="D187" s="3" t="str">
        <f t="shared" si="23"/>
        <v/>
      </c>
      <c r="E187" s="3" t="str">
        <f t="shared" si="24"/>
        <v/>
      </c>
      <c r="F187" s="3" t="str">
        <f t="shared" si="25"/>
        <v>&lt;/Sound&gt;</v>
      </c>
      <c r="G187" s="3" t="s">
        <v>1489</v>
      </c>
    </row>
    <row r="188" spans="1:7">
      <c r="A188" s="1" t="str">
        <f t="shared" si="20"/>
        <v>1</v>
      </c>
      <c r="B188" s="3" t="str">
        <f t="shared" si="22"/>
        <v>pur_friend_host_01</v>
      </c>
      <c r="C188" s="3" t="s">
        <v>1485</v>
      </c>
      <c r="D188" s="3" t="str">
        <f t="shared" si="23"/>
        <v/>
      </c>
      <c r="E188" s="3" t="str">
        <f t="shared" si="24"/>
        <v/>
      </c>
      <c r="F188" s="3" t="str">
        <f t="shared" si="25"/>
        <v>&lt;Sound Type="pur_friend_host_01" Storage="Remote" Dec=""&gt;</v>
      </c>
      <c r="G188" s="3" t="s">
        <v>1631</v>
      </c>
    </row>
    <row r="189" spans="1:7">
      <c r="A189" s="1" t="str">
        <f t="shared" si="20"/>
        <v>2</v>
      </c>
      <c r="B189" s="3" t="str">
        <f t="shared" si="22"/>
        <v/>
      </c>
      <c r="C189" s="3" t="s">
        <v>1485</v>
      </c>
      <c r="D189" s="3" t="str">
        <f t="shared" si="23"/>
        <v/>
      </c>
      <c r="E189" s="3" t="str">
        <f t="shared" si="24"/>
        <v>pur_friend_host_01</v>
      </c>
      <c r="F189" s="3" t="str">
        <f t="shared" si="25"/>
        <v>&lt;Clip SoundPath="pur_friend_host_01" /&gt;</v>
      </c>
      <c r="G189" s="3" t="s">
        <v>1632</v>
      </c>
    </row>
    <row r="190" spans="1:7">
      <c r="A190" s="1" t="str">
        <f t="shared" si="20"/>
        <v>3</v>
      </c>
      <c r="B190" s="3" t="str">
        <f t="shared" si="22"/>
        <v/>
      </c>
      <c r="C190" s="3" t="s">
        <v>1485</v>
      </c>
      <c r="D190" s="3" t="str">
        <f t="shared" si="23"/>
        <v/>
      </c>
      <c r="E190" s="3" t="str">
        <f t="shared" si="24"/>
        <v/>
      </c>
      <c r="F190" s="3" t="str">
        <f t="shared" si="25"/>
        <v>&lt;/Sound&gt;</v>
      </c>
      <c r="G190" s="3" t="s">
        <v>1489</v>
      </c>
    </row>
    <row r="191" spans="1:7">
      <c r="A191" s="1" t="str">
        <f t="shared" si="20"/>
        <v>1</v>
      </c>
      <c r="B191" s="3" t="str">
        <f t="shared" si="22"/>
        <v>pur_friend_guest_01</v>
      </c>
      <c r="C191" s="3" t="s">
        <v>1485</v>
      </c>
      <c r="D191" s="3" t="str">
        <f t="shared" si="23"/>
        <v/>
      </c>
      <c r="E191" s="3" t="str">
        <f t="shared" si="24"/>
        <v/>
      </c>
      <c r="F191" s="3" t="str">
        <f t="shared" si="25"/>
        <v>&lt;Sound Type="pur_friend_guest_01" Storage="Remote" Dec=""&gt;</v>
      </c>
      <c r="G191" s="3" t="s">
        <v>1633</v>
      </c>
    </row>
    <row r="192" spans="1:7">
      <c r="A192" s="1" t="str">
        <f t="shared" si="20"/>
        <v>2</v>
      </c>
      <c r="B192" s="3" t="str">
        <f t="shared" si="22"/>
        <v/>
      </c>
      <c r="C192" s="3" t="s">
        <v>1485</v>
      </c>
      <c r="D192" s="3" t="str">
        <f t="shared" si="23"/>
        <v/>
      </c>
      <c r="E192" s="3" t="str">
        <f t="shared" si="24"/>
        <v>pur_friend_guest_01</v>
      </c>
      <c r="F192" s="3" t="str">
        <f t="shared" si="25"/>
        <v>&lt;Clip SoundPath="pur_friend_guest_01" /&gt;</v>
      </c>
      <c r="G192" s="3" t="s">
        <v>1634</v>
      </c>
    </row>
    <row r="193" spans="1:7">
      <c r="A193" s="1" t="str">
        <f t="shared" si="20"/>
        <v>3</v>
      </c>
      <c r="B193" s="3" t="str">
        <f t="shared" si="22"/>
        <v/>
      </c>
      <c r="C193" s="3" t="s">
        <v>1485</v>
      </c>
      <c r="D193" s="3" t="str">
        <f t="shared" si="23"/>
        <v/>
      </c>
      <c r="E193" s="3" t="str">
        <f t="shared" si="24"/>
        <v/>
      </c>
      <c r="F193" s="3" t="str">
        <f t="shared" si="25"/>
        <v>&lt;/Sound&gt;</v>
      </c>
      <c r="G193" s="3" t="s">
        <v>1489</v>
      </c>
    </row>
    <row r="194" spans="1:7">
      <c r="A194" s="1" t="str">
        <f t="shared" si="20"/>
        <v>1</v>
      </c>
      <c r="B194" s="3" t="str">
        <f t="shared" si="22"/>
        <v>pur_friend_guest_out_01</v>
      </c>
      <c r="C194" s="3" t="s">
        <v>1485</v>
      </c>
      <c r="D194" s="3" t="str">
        <f t="shared" si="23"/>
        <v/>
      </c>
      <c r="E194" s="3" t="str">
        <f t="shared" si="24"/>
        <v/>
      </c>
      <c r="F194" s="3" t="str">
        <f t="shared" si="25"/>
        <v>&lt;Sound Type="pur_friend_guest_out_01" Storage="Remote" Dec=""&gt;</v>
      </c>
      <c r="G194" s="3" t="s">
        <v>1635</v>
      </c>
    </row>
    <row r="195" spans="1:7">
      <c r="A195" s="1" t="str">
        <f t="shared" si="20"/>
        <v>2</v>
      </c>
      <c r="B195" s="3" t="str">
        <f t="shared" si="22"/>
        <v/>
      </c>
      <c r="C195" s="3" t="s">
        <v>1485</v>
      </c>
      <c r="D195" s="3" t="str">
        <f t="shared" si="23"/>
        <v/>
      </c>
      <c r="E195" s="3" t="str">
        <f t="shared" si="24"/>
        <v>pur_friend_guest_out_01</v>
      </c>
      <c r="F195" s="3" t="str">
        <f t="shared" si="25"/>
        <v>&lt;Clip SoundPath="pur_friend_guest_out_01" /&gt;</v>
      </c>
      <c r="G195" s="3" t="s">
        <v>1636</v>
      </c>
    </row>
    <row r="196" spans="1:7">
      <c r="A196" s="1" t="str">
        <f t="shared" si="20"/>
        <v>3</v>
      </c>
      <c r="B196" s="3" t="str">
        <f t="shared" si="22"/>
        <v/>
      </c>
      <c r="C196" s="3" t="s">
        <v>1485</v>
      </c>
      <c r="D196" s="3" t="str">
        <f t="shared" si="23"/>
        <v/>
      </c>
      <c r="E196" s="3" t="str">
        <f t="shared" si="24"/>
        <v/>
      </c>
      <c r="F196" s="3" t="str">
        <f t="shared" si="25"/>
        <v>&lt;/Sound&gt;</v>
      </c>
      <c r="G196" s="3" t="s">
        <v>1489</v>
      </c>
    </row>
    <row r="197" spans="1:7">
      <c r="A197" s="1" t="str">
        <f t="shared" si="20"/>
        <v>1</v>
      </c>
      <c r="B197" s="3" t="str">
        <f t="shared" si="22"/>
        <v>pur_friend_guest_back_01</v>
      </c>
      <c r="C197" s="3" t="s">
        <v>1485</v>
      </c>
      <c r="D197" s="3" t="str">
        <f t="shared" si="23"/>
        <v/>
      </c>
      <c r="E197" s="3" t="str">
        <f t="shared" si="24"/>
        <v/>
      </c>
      <c r="F197" s="3" t="str">
        <f t="shared" si="25"/>
        <v>&lt;Sound Type="pur_friend_guest_back_01" Storage="Remote" Dec=""&gt;</v>
      </c>
      <c r="G197" s="3" t="s">
        <v>1637</v>
      </c>
    </row>
    <row r="198" spans="1:7">
      <c r="A198" s="1" t="str">
        <f t="shared" si="20"/>
        <v>2</v>
      </c>
      <c r="B198" s="3" t="str">
        <f t="shared" si="22"/>
        <v/>
      </c>
      <c r="C198" s="3" t="s">
        <v>1485</v>
      </c>
      <c r="D198" s="3" t="str">
        <f t="shared" si="23"/>
        <v/>
      </c>
      <c r="E198" s="3" t="str">
        <f t="shared" si="24"/>
        <v>pur_friend_guest_back_01</v>
      </c>
      <c r="F198" s="3" t="str">
        <f t="shared" si="25"/>
        <v>&lt;Clip SoundPath="pur_friend_guest_back_01" /&gt;</v>
      </c>
      <c r="G198" s="3" t="s">
        <v>1638</v>
      </c>
    </row>
    <row r="199" spans="1:7">
      <c r="A199" s="1" t="str">
        <f t="shared" si="20"/>
        <v>3</v>
      </c>
      <c r="B199" s="3" t="str">
        <f t="shared" si="22"/>
        <v/>
      </c>
      <c r="C199" s="3" t="s">
        <v>1485</v>
      </c>
      <c r="D199" s="3" t="str">
        <f t="shared" si="23"/>
        <v/>
      </c>
      <c r="E199" s="3" t="str">
        <f t="shared" si="24"/>
        <v/>
      </c>
      <c r="F199" s="3" t="str">
        <f t="shared" si="25"/>
        <v>&lt;/Sound&gt;</v>
      </c>
      <c r="G199" s="3" t="s">
        <v>1489</v>
      </c>
    </row>
    <row r="200" spans="1:7">
      <c r="A200" s="1" t="str">
        <f t="shared" si="20"/>
        <v>1</v>
      </c>
      <c r="B200" s="3" t="str">
        <f t="shared" si="22"/>
        <v>pur_friend_fail_01</v>
      </c>
      <c r="C200" s="3" t="s">
        <v>1485</v>
      </c>
      <c r="D200" s="3" t="str">
        <f t="shared" si="23"/>
        <v/>
      </c>
      <c r="E200" s="3" t="str">
        <f t="shared" si="24"/>
        <v/>
      </c>
      <c r="F200" s="3" t="str">
        <f t="shared" si="25"/>
        <v>&lt;Sound Type="pur_friend_fail_01" Storage="Remote" Dec=""&gt;</v>
      </c>
      <c r="G200" s="3" t="s">
        <v>1639</v>
      </c>
    </row>
    <row r="201" spans="1:7">
      <c r="A201" s="1" t="str">
        <f t="shared" si="20"/>
        <v>2</v>
      </c>
      <c r="B201" s="3" t="str">
        <f t="shared" si="22"/>
        <v/>
      </c>
      <c r="C201" s="3" t="s">
        <v>1485</v>
      </c>
      <c r="D201" s="3" t="str">
        <f t="shared" si="23"/>
        <v/>
      </c>
      <c r="E201" s="3" t="str">
        <f t="shared" si="24"/>
        <v>pur_friend_fail_01</v>
      </c>
      <c r="F201" s="3" t="str">
        <f t="shared" si="25"/>
        <v>&lt;Clip SoundPath="pur_friend_fail_01" /&gt;</v>
      </c>
      <c r="G201" s="3" t="s">
        <v>1640</v>
      </c>
    </row>
    <row r="202" spans="1:7">
      <c r="A202" s="1" t="str">
        <f t="shared" si="20"/>
        <v>3</v>
      </c>
      <c r="B202" s="3" t="str">
        <f t="shared" si="22"/>
        <v/>
      </c>
      <c r="C202" s="3" t="s">
        <v>1485</v>
      </c>
      <c r="D202" s="3" t="str">
        <f t="shared" si="23"/>
        <v/>
      </c>
      <c r="E202" s="3" t="str">
        <f t="shared" si="24"/>
        <v/>
      </c>
      <c r="F202" s="3" t="str">
        <f t="shared" si="25"/>
        <v>&lt;/Sound&gt;</v>
      </c>
      <c r="G202" s="3" t="s">
        <v>1489</v>
      </c>
    </row>
    <row r="203" spans="1:7">
      <c r="A203" s="1" t="str">
        <f t="shared" si="20"/>
        <v>1</v>
      </c>
      <c r="B203" s="3" t="str">
        <f t="shared" si="22"/>
        <v>pur_sleep_end_01</v>
      </c>
      <c r="C203" s="3" t="s">
        <v>1485</v>
      </c>
      <c r="D203" s="3" t="str">
        <f t="shared" si="23"/>
        <v/>
      </c>
      <c r="E203" s="3" t="str">
        <f t="shared" si="24"/>
        <v/>
      </c>
      <c r="F203" s="3" t="str">
        <f t="shared" si="25"/>
        <v>&lt;Sound Type="pur_sleep_end_01" Storage="Remote" Dec=""&gt;</v>
      </c>
      <c r="G203" s="3" t="s">
        <v>1641</v>
      </c>
    </row>
    <row r="204" spans="1:7">
      <c r="A204" s="1" t="str">
        <f t="shared" si="20"/>
        <v>2</v>
      </c>
      <c r="B204" s="3" t="str">
        <f t="shared" si="22"/>
        <v/>
      </c>
      <c r="C204" s="3" t="s">
        <v>1485</v>
      </c>
      <c r="D204" s="3" t="str">
        <f t="shared" si="23"/>
        <v/>
      </c>
      <c r="E204" s="3" t="str">
        <f t="shared" si="24"/>
        <v>pur_morning_01_01</v>
      </c>
      <c r="F204" s="3" t="str">
        <f t="shared" si="25"/>
        <v>&lt;Clip SoundPath="pur_morning_01_01" /&gt;</v>
      </c>
      <c r="G204" s="3" t="s">
        <v>1642</v>
      </c>
    </row>
    <row r="205" spans="1:7">
      <c r="A205" s="1" t="str">
        <f t="shared" si="20"/>
        <v>2</v>
      </c>
      <c r="B205" s="3" t="str">
        <f t="shared" si="22"/>
        <v/>
      </c>
      <c r="C205" s="3" t="s">
        <v>1485</v>
      </c>
      <c r="D205" s="3" t="str">
        <f t="shared" si="23"/>
        <v/>
      </c>
      <c r="E205" s="3" t="str">
        <f t="shared" si="24"/>
        <v>pur_morning_01_02</v>
      </c>
      <c r="F205" s="3" t="str">
        <f t="shared" si="25"/>
        <v>&lt;Clip SoundPath="pur_morning_01_02" /&gt;</v>
      </c>
      <c r="G205" s="3" t="s">
        <v>1643</v>
      </c>
    </row>
    <row r="206" spans="1:7">
      <c r="A206" s="1" t="str">
        <f t="shared" si="20"/>
        <v>2</v>
      </c>
      <c r="B206" s="3" t="str">
        <f t="shared" si="22"/>
        <v/>
      </c>
      <c r="C206" s="3" t="s">
        <v>1485</v>
      </c>
      <c r="D206" s="3" t="str">
        <f t="shared" si="23"/>
        <v/>
      </c>
      <c r="E206" s="3" t="str">
        <f t="shared" si="24"/>
        <v>pur_morning_01_03</v>
      </c>
      <c r="F206" s="3" t="str">
        <f t="shared" si="25"/>
        <v>&lt;Clip SoundPath="pur_morning_01_03" /&gt;</v>
      </c>
      <c r="G206" s="3" t="s">
        <v>1644</v>
      </c>
    </row>
    <row r="207" spans="1:7">
      <c r="A207" s="1" t="str">
        <f t="shared" ref="A207:A287" si="26">IF(ISERROR(FIND("&lt;Sound",G207))=FALSE,"1",IF(ISERROR(FIND("&lt;Clip",G207))=FALSE,"2","3"))</f>
        <v>2</v>
      </c>
      <c r="B207" s="3" t="str">
        <f t="shared" si="22"/>
        <v/>
      </c>
      <c r="C207" s="3" t="s">
        <v>1485</v>
      </c>
      <c r="D207" s="3" t="str">
        <f t="shared" si="23"/>
        <v/>
      </c>
      <c r="E207" s="3" t="str">
        <f t="shared" si="24"/>
        <v>pur_morning_01_04</v>
      </c>
      <c r="F207" s="3" t="str">
        <f t="shared" si="25"/>
        <v>&lt;Clip SoundPath="pur_morning_01_04" /&gt;</v>
      </c>
      <c r="G207" s="3" t="s">
        <v>1645</v>
      </c>
    </row>
    <row r="208" spans="1:7">
      <c r="A208" s="1" t="str">
        <f t="shared" si="26"/>
        <v>2</v>
      </c>
      <c r="B208" s="3" t="str">
        <f t="shared" si="22"/>
        <v/>
      </c>
      <c r="C208" s="3" t="s">
        <v>1485</v>
      </c>
      <c r="D208" s="3" t="str">
        <f t="shared" si="23"/>
        <v/>
      </c>
      <c r="E208" s="3" t="str">
        <f t="shared" si="24"/>
        <v>pur_morning_01_05</v>
      </c>
      <c r="F208" s="3" t="str">
        <f t="shared" si="25"/>
        <v>&lt;Clip SoundPath="pur_morning_01_05" /&gt;</v>
      </c>
      <c r="G208" s="3" t="s">
        <v>1646</v>
      </c>
    </row>
    <row r="209" spans="1:7">
      <c r="A209" s="1" t="str">
        <f t="shared" si="26"/>
        <v>2</v>
      </c>
      <c r="B209" s="3" t="str">
        <f t="shared" si="22"/>
        <v/>
      </c>
      <c r="C209" s="3" t="s">
        <v>1485</v>
      </c>
      <c r="D209" s="3" t="str">
        <f t="shared" si="23"/>
        <v/>
      </c>
      <c r="E209" s="3" t="str">
        <f t="shared" si="24"/>
        <v>pur_morning_01_06</v>
      </c>
      <c r="F209" s="3" t="str">
        <f t="shared" si="25"/>
        <v>&lt;Clip SoundPath="pur_morning_01_06" /&gt;</v>
      </c>
      <c r="G209" s="3" t="s">
        <v>1647</v>
      </c>
    </row>
    <row r="210" spans="1:7">
      <c r="A210" s="1" t="str">
        <f t="shared" si="26"/>
        <v>2</v>
      </c>
      <c r="B210" s="3" t="str">
        <f t="shared" si="22"/>
        <v/>
      </c>
      <c r="C210" s="3" t="s">
        <v>1485</v>
      </c>
      <c r="D210" s="3" t="str">
        <f t="shared" si="23"/>
        <v/>
      </c>
      <c r="E210" s="3" t="str">
        <f t="shared" si="24"/>
        <v>pur_morning_01_07</v>
      </c>
      <c r="F210" s="3" t="str">
        <f t="shared" si="25"/>
        <v>&lt;Clip SoundPath="pur_morning_01_07" /&gt;</v>
      </c>
      <c r="G210" s="3" t="s">
        <v>1648</v>
      </c>
    </row>
    <row r="211" spans="1:7">
      <c r="A211" s="1" t="str">
        <f t="shared" si="26"/>
        <v>2</v>
      </c>
      <c r="B211" s="3" t="str">
        <f t="shared" si="22"/>
        <v/>
      </c>
      <c r="C211" s="3" t="s">
        <v>1485</v>
      </c>
      <c r="D211" s="3" t="str">
        <f t="shared" si="23"/>
        <v/>
      </c>
      <c r="E211" s="3" t="str">
        <f t="shared" si="24"/>
        <v>pur_morning_01_08</v>
      </c>
      <c r="F211" s="3" t="str">
        <f t="shared" si="25"/>
        <v>&lt;Clip SoundPath="pur_morning_01_08" /&gt;</v>
      </c>
      <c r="G211" s="3" t="s">
        <v>1649</v>
      </c>
    </row>
    <row r="212" spans="1:7">
      <c r="A212" s="1" t="str">
        <f t="shared" si="26"/>
        <v>3</v>
      </c>
      <c r="B212" s="3" t="str">
        <f t="shared" si="22"/>
        <v/>
      </c>
      <c r="C212" s="3" t="s">
        <v>1485</v>
      </c>
      <c r="D212" s="3" t="str">
        <f t="shared" si="23"/>
        <v/>
      </c>
      <c r="E212" s="3" t="str">
        <f t="shared" si="24"/>
        <v/>
      </c>
      <c r="F212" s="3" t="str">
        <f t="shared" si="25"/>
        <v>&lt;/Sound&gt;</v>
      </c>
      <c r="G212" s="3" t="s">
        <v>1489</v>
      </c>
    </row>
    <row r="213" spans="1:7">
      <c r="A213" s="1" t="str">
        <f t="shared" si="26"/>
        <v>1</v>
      </c>
      <c r="B213" s="3" t="str">
        <f t="shared" si="22"/>
        <v>pur_play_up_01</v>
      </c>
      <c r="C213" s="3" t="s">
        <v>1485</v>
      </c>
      <c r="D213" s="3" t="str">
        <f t="shared" si="23"/>
        <v/>
      </c>
      <c r="E213" s="3" t="str">
        <f t="shared" si="24"/>
        <v/>
      </c>
      <c r="F213" s="3" t="str">
        <f t="shared" si="25"/>
        <v>&lt;Sound Type="pur_play_up_01" Storage="Remote" Dec=""&gt;</v>
      </c>
      <c r="G213" s="3" t="s">
        <v>1650</v>
      </c>
    </row>
    <row r="214" spans="1:7">
      <c r="A214" s="1" t="str">
        <f t="shared" si="26"/>
        <v>2</v>
      </c>
      <c r="B214" s="3" t="str">
        <f t="shared" si="22"/>
        <v/>
      </c>
      <c r="C214" s="3" t="s">
        <v>1485</v>
      </c>
      <c r="D214" s="3" t="str">
        <f t="shared" si="23"/>
        <v/>
      </c>
      <c r="E214" s="3" t="str">
        <f t="shared" si="24"/>
        <v>pur_play_up_01</v>
      </c>
      <c r="F214" s="3" t="str">
        <f t="shared" si="25"/>
        <v>&lt;Clip SoundPath="pur_play_up_01" /&gt;</v>
      </c>
      <c r="G214" s="3" t="s">
        <v>1651</v>
      </c>
    </row>
    <row r="215" spans="1:7">
      <c r="A215" s="1" t="str">
        <f t="shared" si="26"/>
        <v>2</v>
      </c>
      <c r="B215" s="3" t="str">
        <f t="shared" si="22"/>
        <v/>
      </c>
      <c r="C215" s="3" t="s">
        <v>1485</v>
      </c>
      <c r="D215" s="3" t="str">
        <f t="shared" si="23"/>
        <v/>
      </c>
      <c r="E215" s="3" t="str">
        <f t="shared" si="24"/>
        <v>pur_play_up_02</v>
      </c>
      <c r="F215" s="3" t="str">
        <f t="shared" si="25"/>
        <v>&lt;Clip SoundPath="pur_play_up_02" /&gt;</v>
      </c>
      <c r="G215" s="3" t="s">
        <v>1652</v>
      </c>
    </row>
    <row r="216" spans="1:7">
      <c r="A216" s="1" t="str">
        <f t="shared" si="26"/>
        <v>2</v>
      </c>
      <c r="B216" s="3" t="str">
        <f t="shared" si="22"/>
        <v/>
      </c>
      <c r="C216" s="3" t="s">
        <v>1485</v>
      </c>
      <c r="D216" s="3" t="str">
        <f t="shared" si="23"/>
        <v/>
      </c>
      <c r="E216" s="3" t="str">
        <f t="shared" si="24"/>
        <v>pur_play_up_03</v>
      </c>
      <c r="F216" s="3" t="str">
        <f t="shared" si="25"/>
        <v>&lt;Clip SoundPath="pur_play_up_03" /&gt;</v>
      </c>
      <c r="G216" s="3" t="s">
        <v>1653</v>
      </c>
    </row>
    <row r="217" spans="1:7">
      <c r="A217" s="1" t="str">
        <f t="shared" si="26"/>
        <v>2</v>
      </c>
      <c r="B217" s="3" t="str">
        <f t="shared" ref="B217:B271" si="27">IF(ISERROR(FIND("&lt;Sound",G217))=FALSE,MID(G217,FIND("Type=""",G217)+6,IF(ISERROR(FIND("Des=",G217))=FALSE,FIND("Des=",G217),FIND("""&gt;",G217))-FIND("Type=""",G217)-IF(ISERROR(FIND("Des=",G217))=FALSE,8,6)),"")</f>
        <v/>
      </c>
      <c r="C217" s="3" t="s">
        <v>1485</v>
      </c>
      <c r="D217" s="3" t="str">
        <f t="shared" ref="D217:D271" si="28">IF(ISERROR(FIND("Des=",G217))=FALSE,MID(G217,FIND("Des=""",G217)+5,FIND("""&gt;",G217)-FIND("Des=""",G217)-5),"")</f>
        <v/>
      </c>
      <c r="E217" s="3" t="str">
        <f t="shared" ref="E217:E271" si="29">IF(ISERROR(FIND("&lt;Clip",G217))=FALSE,MID(G217,FIND("SoundPath=""",G217)+11,FIND(""" /&gt;",G217)-FIND("SoundPath=""",G217)-11),"")</f>
        <v>pur_play_up_04</v>
      </c>
      <c r="F217" s="3" t="str">
        <f t="shared" ref="F217:F271" si="30">IF(A217="1","&lt;Sound Type="""&amp;B217&amp;""" Storage="""&amp;C217&amp;""" Dec="""&amp;D217&amp;"""&gt;",IF(A217="2","  &lt;Clip SoundPath="""&amp;E217&amp;""" /&gt;",IF(A217="3",G217,"")))</f>
        <v>&lt;Clip SoundPath="pur_play_up_04" /&gt;</v>
      </c>
      <c r="G217" s="3" t="s">
        <v>1654</v>
      </c>
    </row>
    <row r="218" spans="1:7">
      <c r="A218" s="1" t="str">
        <f t="shared" si="26"/>
        <v>3</v>
      </c>
      <c r="B218" s="3" t="str">
        <f t="shared" si="27"/>
        <v/>
      </c>
      <c r="C218" s="3" t="s">
        <v>1485</v>
      </c>
      <c r="D218" s="3" t="str">
        <f t="shared" si="28"/>
        <v/>
      </c>
      <c r="E218" s="3" t="str">
        <f t="shared" si="29"/>
        <v/>
      </c>
      <c r="F218" s="3" t="str">
        <f t="shared" si="30"/>
        <v>&lt;/Sound&gt;</v>
      </c>
      <c r="G218" s="3" t="s">
        <v>1489</v>
      </c>
    </row>
    <row r="219" spans="1:7">
      <c r="A219" s="1" t="str">
        <f t="shared" si="26"/>
        <v>1</v>
      </c>
      <c r="B219" s="3" t="str">
        <f t="shared" si="27"/>
        <v>pur_play_down_01</v>
      </c>
      <c r="C219" s="3" t="s">
        <v>1485</v>
      </c>
      <c r="D219" s="3" t="str">
        <f t="shared" si="28"/>
        <v/>
      </c>
      <c r="E219" s="3" t="str">
        <f t="shared" si="29"/>
        <v/>
      </c>
      <c r="F219" s="3" t="str">
        <f t="shared" si="30"/>
        <v>&lt;Sound Type="pur_play_down_01" Storage="Remote" Dec=""&gt;</v>
      </c>
      <c r="G219" s="3" t="s">
        <v>1655</v>
      </c>
    </row>
    <row r="220" spans="1:7">
      <c r="A220" s="1" t="str">
        <f t="shared" si="26"/>
        <v>2</v>
      </c>
      <c r="B220" s="3" t="str">
        <f t="shared" si="27"/>
        <v/>
      </c>
      <c r="C220" s="3" t="s">
        <v>1485</v>
      </c>
      <c r="D220" s="3" t="str">
        <f t="shared" si="28"/>
        <v/>
      </c>
      <c r="E220" s="3" t="str">
        <f t="shared" si="29"/>
        <v>pur_play_down_01</v>
      </c>
      <c r="F220" s="3" t="str">
        <f t="shared" si="30"/>
        <v>&lt;Clip SoundPath="pur_play_down_01" /&gt;</v>
      </c>
      <c r="G220" s="3" t="s">
        <v>1656</v>
      </c>
    </row>
    <row r="221" spans="1:7">
      <c r="A221" s="1" t="str">
        <f t="shared" si="26"/>
        <v>2</v>
      </c>
      <c r="B221" s="3" t="str">
        <f t="shared" si="27"/>
        <v/>
      </c>
      <c r="C221" s="3" t="s">
        <v>1485</v>
      </c>
      <c r="D221" s="3" t="str">
        <f t="shared" si="28"/>
        <v/>
      </c>
      <c r="E221" s="3" t="str">
        <f t="shared" si="29"/>
        <v>pur_play_down_02</v>
      </c>
      <c r="F221" s="3" t="str">
        <f t="shared" si="30"/>
        <v>&lt;Clip SoundPath="pur_play_down_02" /&gt;</v>
      </c>
      <c r="G221" s="3" t="s">
        <v>1657</v>
      </c>
    </row>
    <row r="222" spans="1:7">
      <c r="A222" s="1" t="str">
        <f t="shared" si="26"/>
        <v>2</v>
      </c>
      <c r="B222" s="3" t="str">
        <f t="shared" si="27"/>
        <v/>
      </c>
      <c r="C222" s="3" t="s">
        <v>1485</v>
      </c>
      <c r="D222" s="3" t="str">
        <f t="shared" si="28"/>
        <v/>
      </c>
      <c r="E222" s="3" t="str">
        <f t="shared" si="29"/>
        <v>pur_play_down_03</v>
      </c>
      <c r="F222" s="3" t="str">
        <f t="shared" si="30"/>
        <v>&lt;Clip SoundPath="pur_play_down_03" /&gt;</v>
      </c>
      <c r="G222" s="3" t="s">
        <v>1658</v>
      </c>
    </row>
    <row r="223" spans="1:7">
      <c r="A223" s="1" t="str">
        <f t="shared" si="26"/>
        <v>2</v>
      </c>
      <c r="B223" s="3" t="str">
        <f t="shared" si="27"/>
        <v/>
      </c>
      <c r="C223" s="3" t="s">
        <v>1485</v>
      </c>
      <c r="D223" s="3" t="str">
        <f t="shared" si="28"/>
        <v/>
      </c>
      <c r="E223" s="3" t="str">
        <f t="shared" si="29"/>
        <v>pur_play_down_04</v>
      </c>
      <c r="F223" s="3" t="str">
        <f t="shared" si="30"/>
        <v>&lt;Clip SoundPath="pur_play_down_04" /&gt;</v>
      </c>
      <c r="G223" s="3" t="s">
        <v>1659</v>
      </c>
    </row>
    <row r="224" spans="1:7">
      <c r="A224" s="1" t="str">
        <f t="shared" si="26"/>
        <v>3</v>
      </c>
      <c r="B224" s="3" t="str">
        <f t="shared" si="27"/>
        <v/>
      </c>
      <c r="C224" s="3" t="s">
        <v>1485</v>
      </c>
      <c r="D224" s="3" t="str">
        <f t="shared" si="28"/>
        <v/>
      </c>
      <c r="E224" s="3" t="str">
        <f t="shared" si="29"/>
        <v/>
      </c>
      <c r="F224" s="3" t="str">
        <f t="shared" si="30"/>
        <v>&lt;/Sound&gt;</v>
      </c>
      <c r="G224" s="3" t="s">
        <v>1489</v>
      </c>
    </row>
    <row r="225" spans="1:7">
      <c r="A225" s="1" t="str">
        <f t="shared" si="26"/>
        <v>1</v>
      </c>
      <c r="B225" s="3" t="str">
        <f t="shared" si="27"/>
        <v>pur_play_up_down_01</v>
      </c>
      <c r="C225" s="3" t="s">
        <v>1485</v>
      </c>
      <c r="D225" s="3" t="str">
        <f t="shared" si="28"/>
        <v/>
      </c>
      <c r="E225" s="3" t="str">
        <f t="shared" si="29"/>
        <v/>
      </c>
      <c r="F225" s="3" t="str">
        <f t="shared" si="30"/>
        <v>&lt;Sound Type="pur_play_up_down_01" Storage="Remote" Dec=""&gt;</v>
      </c>
      <c r="G225" s="3" t="s">
        <v>1660</v>
      </c>
    </row>
    <row r="226" spans="1:7">
      <c r="A226" s="1" t="str">
        <f t="shared" si="26"/>
        <v>2</v>
      </c>
      <c r="B226" s="3" t="str">
        <f t="shared" si="27"/>
        <v/>
      </c>
      <c r="C226" s="3" t="s">
        <v>1485</v>
      </c>
      <c r="D226" s="3" t="str">
        <f t="shared" si="28"/>
        <v/>
      </c>
      <c r="E226" s="3" t="str">
        <f t="shared" si="29"/>
        <v>pur_play_up_down_01_01</v>
      </c>
      <c r="F226" s="3" t="str">
        <f t="shared" si="30"/>
        <v>&lt;Clip SoundPath="pur_play_up_down_01_01" /&gt;</v>
      </c>
      <c r="G226" s="3" t="s">
        <v>1661</v>
      </c>
    </row>
    <row r="227" spans="1:7">
      <c r="A227" s="1" t="str">
        <f t="shared" si="26"/>
        <v>2</v>
      </c>
      <c r="B227" s="3" t="str">
        <f t="shared" si="27"/>
        <v/>
      </c>
      <c r="C227" s="3" t="s">
        <v>1485</v>
      </c>
      <c r="D227" s="3" t="str">
        <f t="shared" si="28"/>
        <v/>
      </c>
      <c r="E227" s="3" t="str">
        <f t="shared" si="29"/>
        <v>pur_play_up_down_01_02</v>
      </c>
      <c r="F227" s="3" t="str">
        <f t="shared" si="30"/>
        <v>&lt;Clip SoundPath="pur_play_up_down_01_02" /&gt;</v>
      </c>
      <c r="G227" s="3" t="s">
        <v>1662</v>
      </c>
    </row>
    <row r="228" spans="1:7">
      <c r="A228" s="1" t="str">
        <f t="shared" si="26"/>
        <v>2</v>
      </c>
      <c r="B228" s="3" t="str">
        <f t="shared" si="27"/>
        <v/>
      </c>
      <c r="C228" s="3" t="s">
        <v>1485</v>
      </c>
      <c r="D228" s="3" t="str">
        <f t="shared" si="28"/>
        <v/>
      </c>
      <c r="E228" s="3" t="str">
        <f t="shared" si="29"/>
        <v>pur_play_up_down_01_03</v>
      </c>
      <c r="F228" s="3" t="str">
        <f t="shared" si="30"/>
        <v>&lt;Clip SoundPath="pur_play_up_down_01_03" /&gt;</v>
      </c>
      <c r="G228" s="3" t="s">
        <v>1663</v>
      </c>
    </row>
    <row r="229" spans="1:7">
      <c r="A229" s="1" t="str">
        <f t="shared" si="26"/>
        <v>3</v>
      </c>
      <c r="B229" s="3" t="str">
        <f t="shared" si="27"/>
        <v/>
      </c>
      <c r="C229" s="3" t="s">
        <v>1485</v>
      </c>
      <c r="D229" s="3" t="str">
        <f t="shared" si="28"/>
        <v/>
      </c>
      <c r="E229" s="3" t="str">
        <f t="shared" si="29"/>
        <v/>
      </c>
      <c r="F229" s="3" t="str">
        <f t="shared" si="30"/>
        <v>&lt;/Sound&gt;</v>
      </c>
      <c r="G229" s="3" t="s">
        <v>1489</v>
      </c>
    </row>
    <row r="230" spans="1:7">
      <c r="A230" s="1" t="str">
        <f t="shared" ref="A230:A242" si="31">IF(ISERROR(FIND("&lt;Sound",G230))=FALSE,"1",IF(ISERROR(FIND("&lt;Clip",G230))=FALSE,"2","3"))</f>
        <v>1</v>
      </c>
      <c r="B230" s="3" t="str">
        <f t="shared" si="27"/>
        <v>level_up_PURPIE</v>
      </c>
      <c r="C230" s="3" t="s">
        <v>1485</v>
      </c>
      <c r="D230" s="3" t="str">
        <f t="shared" si="28"/>
        <v>胖紫升级</v>
      </c>
      <c r="E230" s="3" t="str">
        <f t="shared" si="29"/>
        <v/>
      </c>
      <c r="F230" s="3" t="str">
        <f t="shared" si="30"/>
        <v>&lt;Sound Type="level_up_PURPIE" Storage="Remote" Dec="胖紫升级"&gt;</v>
      </c>
      <c r="G230" s="3" t="s">
        <v>1664</v>
      </c>
    </row>
    <row r="231" spans="1:7">
      <c r="A231" s="1" t="str">
        <f t="shared" si="31"/>
        <v>2</v>
      </c>
      <c r="B231" s="3" t="str">
        <f t="shared" si="27"/>
        <v/>
      </c>
      <c r="C231" s="3" t="s">
        <v>1485</v>
      </c>
      <c r="D231" s="3" t="str">
        <f t="shared" si="28"/>
        <v/>
      </c>
      <c r="E231" s="3" t="str">
        <f t="shared" si="29"/>
        <v>level_up_pur_01</v>
      </c>
      <c r="F231" s="3" t="str">
        <f t="shared" si="30"/>
        <v>&lt;Clip SoundPath="level_up_pur_01" /&gt;</v>
      </c>
      <c r="G231" s="3" t="s">
        <v>1665</v>
      </c>
    </row>
    <row r="232" spans="1:7">
      <c r="A232" s="1" t="str">
        <f t="shared" si="31"/>
        <v>2</v>
      </c>
      <c r="B232" s="3" t="str">
        <f t="shared" si="27"/>
        <v/>
      </c>
      <c r="C232" s="3" t="s">
        <v>1485</v>
      </c>
      <c r="D232" s="3" t="str">
        <f t="shared" si="28"/>
        <v/>
      </c>
      <c r="E232" s="3" t="str">
        <f t="shared" si="29"/>
        <v>level_up_pur_02</v>
      </c>
      <c r="F232" s="3" t="str">
        <f t="shared" si="30"/>
        <v>&lt;Clip SoundPath="level_up_pur_02" /&gt;</v>
      </c>
      <c r="G232" s="3" t="s">
        <v>1666</v>
      </c>
    </row>
    <row r="233" spans="1:7">
      <c r="A233" s="1" t="str">
        <f t="shared" si="31"/>
        <v>2</v>
      </c>
      <c r="B233" s="3" t="str">
        <f t="shared" si="27"/>
        <v/>
      </c>
      <c r="C233" s="3" t="s">
        <v>1485</v>
      </c>
      <c r="D233" s="3" t="str">
        <f t="shared" si="28"/>
        <v/>
      </c>
      <c r="E233" s="3" t="str">
        <f t="shared" si="29"/>
        <v>level_up_pur_03</v>
      </c>
      <c r="F233" s="3" t="str">
        <f t="shared" si="30"/>
        <v>&lt;Clip SoundPath="level_up_pur_03" /&gt;</v>
      </c>
      <c r="G233" s="3" t="s">
        <v>1667</v>
      </c>
    </row>
    <row r="234" spans="1:7">
      <c r="A234" s="1" t="str">
        <f t="shared" si="31"/>
        <v>3</v>
      </c>
      <c r="B234" s="3" t="str">
        <f t="shared" si="27"/>
        <v/>
      </c>
      <c r="C234" s="3" t="s">
        <v>1485</v>
      </c>
      <c r="D234" s="3" t="str">
        <f t="shared" si="28"/>
        <v/>
      </c>
      <c r="E234" s="3" t="str">
        <f t="shared" si="29"/>
        <v/>
      </c>
      <c r="F234" s="3" t="str">
        <f t="shared" si="30"/>
        <v>&lt;/Sound&gt;</v>
      </c>
      <c r="G234" s="3" t="s">
        <v>1489</v>
      </c>
    </row>
    <row r="235" spans="1:7">
      <c r="A235" s="1" t="str">
        <f t="shared" si="31"/>
        <v>1</v>
      </c>
      <c r="B235" s="3" t="str">
        <f t="shared" si="27"/>
        <v>nim_chest_open_PURPIE</v>
      </c>
      <c r="C235" s="3" t="s">
        <v>1485</v>
      </c>
      <c r="D235" s="3" t="str">
        <f t="shared" si="28"/>
        <v>胖紫小生物宝箱</v>
      </c>
      <c r="E235" s="3" t="str">
        <f t="shared" si="29"/>
        <v/>
      </c>
      <c r="F235" s="3" t="str">
        <f t="shared" si="30"/>
        <v>&lt;Sound Type="nim_chest_open_PURPIE" Storage="Remote" Dec="胖紫小生物宝箱"&gt;</v>
      </c>
      <c r="G235" s="3" t="s">
        <v>1668</v>
      </c>
    </row>
    <row r="236" spans="1:7">
      <c r="A236" s="1" t="str">
        <f t="shared" si="31"/>
        <v>2</v>
      </c>
      <c r="B236" s="3" t="str">
        <f t="shared" si="27"/>
        <v/>
      </c>
      <c r="C236" s="3" t="s">
        <v>1485</v>
      </c>
      <c r="D236" s="3" t="str">
        <f t="shared" si="28"/>
        <v/>
      </c>
      <c r="E236" s="3" t="str">
        <f t="shared" si="29"/>
        <v>nim_chest_open_pur_01</v>
      </c>
      <c r="F236" s="3" t="str">
        <f t="shared" si="30"/>
        <v>&lt;Clip SoundPath="nim_chest_open_pur_01" /&gt;</v>
      </c>
      <c r="G236" s="3" t="s">
        <v>1669</v>
      </c>
    </row>
    <row r="237" spans="1:7">
      <c r="A237" s="1" t="str">
        <f t="shared" si="31"/>
        <v>2</v>
      </c>
      <c r="B237" s="3" t="str">
        <f t="shared" si="27"/>
        <v/>
      </c>
      <c r="C237" s="3" t="s">
        <v>1485</v>
      </c>
      <c r="D237" s="3" t="str">
        <f t="shared" si="28"/>
        <v/>
      </c>
      <c r="E237" s="3" t="str">
        <f t="shared" si="29"/>
        <v>nim_chest_open_pur_02</v>
      </c>
      <c r="F237" s="3" t="str">
        <f t="shared" si="30"/>
        <v>&lt;Clip SoundPath="nim_chest_open_pur_02" /&gt;</v>
      </c>
      <c r="G237" s="3" t="s">
        <v>1670</v>
      </c>
    </row>
    <row r="238" spans="1:7">
      <c r="A238" s="1" t="str">
        <f t="shared" si="31"/>
        <v>2</v>
      </c>
      <c r="B238" s="3" t="str">
        <f t="shared" si="27"/>
        <v/>
      </c>
      <c r="C238" s="3" t="s">
        <v>1485</v>
      </c>
      <c r="D238" s="3" t="str">
        <f t="shared" si="28"/>
        <v/>
      </c>
      <c r="E238" s="3" t="str">
        <f t="shared" si="29"/>
        <v>nim_chest_open_pur_03</v>
      </c>
      <c r="F238" s="3" t="str">
        <f t="shared" si="30"/>
        <v>&lt;Clip SoundPath="nim_chest_open_pur_03" /&gt;</v>
      </c>
      <c r="G238" s="3" t="s">
        <v>1671</v>
      </c>
    </row>
    <row r="239" spans="1:7">
      <c r="A239" s="1" t="str">
        <f t="shared" si="31"/>
        <v>2</v>
      </c>
      <c r="B239" s="3" t="str">
        <f t="shared" si="27"/>
        <v/>
      </c>
      <c r="C239" s="3" t="s">
        <v>1485</v>
      </c>
      <c r="D239" s="3" t="str">
        <f t="shared" si="28"/>
        <v/>
      </c>
      <c r="E239" s="3" t="str">
        <f t="shared" si="29"/>
        <v>nim_chest_open_pur_04</v>
      </c>
      <c r="F239" s="3" t="str">
        <f t="shared" si="30"/>
        <v>&lt;Clip SoundPath="nim_chest_open_pur_04" /&gt;</v>
      </c>
      <c r="G239" s="3" t="s">
        <v>1672</v>
      </c>
    </row>
    <row r="240" spans="1:7">
      <c r="A240" s="1" t="str">
        <f t="shared" si="31"/>
        <v>2</v>
      </c>
      <c r="B240" s="3" t="str">
        <f t="shared" si="27"/>
        <v/>
      </c>
      <c r="C240" s="3" t="s">
        <v>1485</v>
      </c>
      <c r="D240" s="3" t="str">
        <f t="shared" si="28"/>
        <v/>
      </c>
      <c r="E240" s="3" t="str">
        <f t="shared" si="29"/>
        <v>nim_chest_open_pur_05</v>
      </c>
      <c r="F240" s="3" t="str">
        <f t="shared" si="30"/>
        <v>&lt;Clip SoundPath="nim_chest_open_pur_05" /&gt;</v>
      </c>
      <c r="G240" s="3" t="s">
        <v>1673</v>
      </c>
    </row>
    <row r="241" spans="1:7">
      <c r="A241" s="1" t="str">
        <f t="shared" si="31"/>
        <v>2</v>
      </c>
      <c r="B241" s="3" t="str">
        <f t="shared" si="27"/>
        <v/>
      </c>
      <c r="C241" s="3" t="s">
        <v>1485</v>
      </c>
      <c r="D241" s="3" t="str">
        <f t="shared" si="28"/>
        <v/>
      </c>
      <c r="E241" s="3" t="str">
        <f t="shared" si="29"/>
        <v>nim_chest_open_pur_06</v>
      </c>
      <c r="F241" s="3" t="str">
        <f t="shared" si="30"/>
        <v>&lt;Clip SoundPath="nim_chest_open_pur_06" /&gt;</v>
      </c>
      <c r="G241" s="3" t="s">
        <v>1674</v>
      </c>
    </row>
    <row r="242" spans="1:7">
      <c r="A242" s="1" t="str">
        <f t="shared" si="31"/>
        <v>3</v>
      </c>
      <c r="B242" s="3" t="str">
        <f t="shared" si="27"/>
        <v/>
      </c>
      <c r="C242" s="3" t="s">
        <v>1485</v>
      </c>
      <c r="D242" s="3" t="str">
        <f t="shared" si="28"/>
        <v/>
      </c>
      <c r="E242" s="3" t="str">
        <f t="shared" si="29"/>
        <v/>
      </c>
      <c r="F242" s="3" t="str">
        <f t="shared" si="30"/>
        <v>&lt;/Sound&gt;</v>
      </c>
      <c r="G242" s="3" t="s">
        <v>1489</v>
      </c>
    </row>
    <row r="243" spans="1:7">
      <c r="A243" s="1" t="str">
        <f t="shared" ref="A243:A256" si="32">IF(ISERROR(FIND("&lt;Sound",G243))=FALSE,"1",IF(ISERROR(FIND("&lt;Clip",G243))=FALSE,"2","3"))</f>
        <v>1</v>
      </c>
      <c r="B243" s="3" t="str">
        <f t="shared" si="27"/>
        <v>pur_eat_act_loop</v>
      </c>
      <c r="C243" s="3" t="s">
        <v>1485</v>
      </c>
      <c r="D243" s="3" t="str">
        <f t="shared" si="28"/>
        <v>PUR吃食物的音效</v>
      </c>
      <c r="E243" s="3" t="str">
        <f t="shared" si="29"/>
        <v/>
      </c>
      <c r="F243" s="3" t="str">
        <f t="shared" si="30"/>
        <v>&lt;Sound Type="pur_eat_act_loop" Storage="Remote" Dec="PUR吃食物的音效"&gt;</v>
      </c>
      <c r="G243" s="3" t="s">
        <v>1675</v>
      </c>
    </row>
    <row r="244" spans="1:7">
      <c r="A244" s="1" t="str">
        <f t="shared" si="32"/>
        <v>2</v>
      </c>
      <c r="B244" s="3" t="str">
        <f t="shared" si="27"/>
        <v/>
      </c>
      <c r="C244" s="3" t="s">
        <v>1485</v>
      </c>
      <c r="D244" s="3" t="str">
        <f t="shared" si="28"/>
        <v/>
      </c>
      <c r="E244" s="3" t="str">
        <f t="shared" si="29"/>
        <v>pur_eat_act_loop</v>
      </c>
      <c r="F244" s="3" t="str">
        <f t="shared" si="30"/>
        <v>&lt;Clip SoundPath="pur_eat_act_loop" /&gt;</v>
      </c>
      <c r="G244" s="3" t="s">
        <v>1676</v>
      </c>
    </row>
    <row r="245" spans="1:7">
      <c r="A245" s="1" t="str">
        <f t="shared" si="32"/>
        <v>3</v>
      </c>
      <c r="B245" s="3" t="str">
        <f t="shared" si="27"/>
        <v/>
      </c>
      <c r="C245" s="3" t="s">
        <v>1485</v>
      </c>
      <c r="D245" s="3" t="str">
        <f t="shared" si="28"/>
        <v/>
      </c>
      <c r="E245" s="3" t="str">
        <f t="shared" si="29"/>
        <v/>
      </c>
      <c r="F245" s="3" t="str">
        <f t="shared" si="30"/>
        <v>&lt;/Sound&gt;</v>
      </c>
      <c r="G245" s="3" t="s">
        <v>1489</v>
      </c>
    </row>
    <row r="246" spans="1:7">
      <c r="A246" s="1" t="str">
        <f t="shared" si="32"/>
        <v>1</v>
      </c>
      <c r="B246" s="3" t="str">
        <f t="shared" si="27"/>
        <v>PURPIE_eat_act_loop_after</v>
      </c>
      <c r="C246" s="3" t="s">
        <v>1485</v>
      </c>
      <c r="D246" s="3" t="str">
        <f t="shared" si="28"/>
        <v>PUR吃完食物之后播放的随机音效</v>
      </c>
      <c r="E246" s="3" t="str">
        <f t="shared" si="29"/>
        <v/>
      </c>
      <c r="F246" s="3" t="str">
        <f t="shared" si="30"/>
        <v>&lt;Sound Type="PURPIE_eat_act_loop_after" Storage="Remote" Dec="PUR吃完食物之后播放的随机音效"&gt;</v>
      </c>
      <c r="G246" s="3" t="s">
        <v>1677</v>
      </c>
    </row>
    <row r="247" spans="1:7">
      <c r="A247" s="1" t="str">
        <f t="shared" si="32"/>
        <v>2</v>
      </c>
      <c r="B247" s="3" t="str">
        <f t="shared" si="27"/>
        <v/>
      </c>
      <c r="C247" s="3" t="s">
        <v>1485</v>
      </c>
      <c r="D247" s="3" t="str">
        <f t="shared" si="28"/>
        <v/>
      </c>
      <c r="E247" s="3" t="str">
        <f t="shared" si="29"/>
        <v>purpie_eat_act_01</v>
      </c>
      <c r="F247" s="3" t="str">
        <f t="shared" si="30"/>
        <v>&lt;Clip SoundPath="purpie_eat_act_01" /&gt;</v>
      </c>
      <c r="G247" s="3" t="s">
        <v>1678</v>
      </c>
    </row>
    <row r="248" spans="1:7">
      <c r="A248" s="1" t="str">
        <f t="shared" si="32"/>
        <v>2</v>
      </c>
      <c r="B248" s="3" t="str">
        <f t="shared" si="27"/>
        <v/>
      </c>
      <c r="C248" s="3" t="s">
        <v>1485</v>
      </c>
      <c r="D248" s="3" t="str">
        <f t="shared" si="28"/>
        <v/>
      </c>
      <c r="E248" s="3" t="str">
        <f t="shared" si="29"/>
        <v>purpie_eat_act_02</v>
      </c>
      <c r="F248" s="3" t="str">
        <f t="shared" si="30"/>
        <v>&lt;Clip SoundPath="purpie_eat_act_02" /&gt;</v>
      </c>
      <c r="G248" s="3" t="s">
        <v>1679</v>
      </c>
    </row>
    <row r="249" spans="1:7">
      <c r="A249" s="1" t="str">
        <f t="shared" si="32"/>
        <v>2</v>
      </c>
      <c r="B249" s="3" t="str">
        <f t="shared" si="27"/>
        <v/>
      </c>
      <c r="C249" s="3" t="s">
        <v>1485</v>
      </c>
      <c r="D249" s="3" t="str">
        <f t="shared" si="28"/>
        <v/>
      </c>
      <c r="E249" s="3" t="str">
        <f t="shared" si="29"/>
        <v>purpie_eat_act_03</v>
      </c>
      <c r="F249" s="3" t="str">
        <f t="shared" si="30"/>
        <v>&lt;Clip SoundPath="purpie_eat_act_03" /&gt;</v>
      </c>
      <c r="G249" s="3" t="s">
        <v>1680</v>
      </c>
    </row>
    <row r="250" spans="1:7">
      <c r="A250" s="1" t="str">
        <f t="shared" si="32"/>
        <v>3</v>
      </c>
      <c r="B250" s="3" t="str">
        <f t="shared" si="27"/>
        <v/>
      </c>
      <c r="C250" s="3" t="s">
        <v>1485</v>
      </c>
      <c r="D250" s="3" t="str">
        <f t="shared" si="28"/>
        <v/>
      </c>
      <c r="E250" s="3" t="str">
        <f t="shared" si="29"/>
        <v/>
      </c>
      <c r="F250" s="3" t="str">
        <f t="shared" si="30"/>
        <v>&lt;/Sound&gt;</v>
      </c>
      <c r="G250" s="3" t="s">
        <v>1489</v>
      </c>
    </row>
    <row r="251" spans="1:7">
      <c r="A251" s="1" t="str">
        <f t="shared" si="32"/>
        <v>1</v>
      </c>
      <c r="B251" s="3" t="str">
        <f t="shared" si="27"/>
        <v>pur_eat_full_loop</v>
      </c>
      <c r="C251" s="3" t="s">
        <v>1485</v>
      </c>
      <c r="D251" s="3" t="str">
        <f t="shared" si="28"/>
        <v>PUR吃饱了的音效</v>
      </c>
      <c r="E251" s="3" t="str">
        <f t="shared" si="29"/>
        <v/>
      </c>
      <c r="F251" s="3" t="str">
        <f t="shared" si="30"/>
        <v>&lt;Sound Type="pur_eat_full_loop" Storage="Remote" Dec="PUR吃饱了的音效"&gt;</v>
      </c>
      <c r="G251" s="3" t="s">
        <v>1681</v>
      </c>
    </row>
    <row r="252" spans="1:7">
      <c r="A252" s="1" t="str">
        <f t="shared" si="32"/>
        <v>2</v>
      </c>
      <c r="B252" s="3" t="str">
        <f t="shared" si="27"/>
        <v/>
      </c>
      <c r="C252" s="3" t="s">
        <v>1485</v>
      </c>
      <c r="D252" s="3" t="str">
        <f t="shared" si="28"/>
        <v/>
      </c>
      <c r="E252" s="3" t="str">
        <f t="shared" si="29"/>
        <v>pur_eat_full_loop</v>
      </c>
      <c r="F252" s="3" t="str">
        <f t="shared" si="30"/>
        <v>&lt;Clip SoundPath="pur_eat_full_loop" /&gt;</v>
      </c>
      <c r="G252" s="3" t="s">
        <v>1682</v>
      </c>
    </row>
    <row r="253" spans="1:7">
      <c r="A253" s="1" t="str">
        <f t="shared" si="32"/>
        <v>3</v>
      </c>
      <c r="B253" s="3" t="str">
        <f t="shared" si="27"/>
        <v/>
      </c>
      <c r="C253" s="3" t="s">
        <v>1485</v>
      </c>
      <c r="D253" s="3" t="str">
        <f t="shared" si="28"/>
        <v/>
      </c>
      <c r="E253" s="3" t="str">
        <f t="shared" si="29"/>
        <v/>
      </c>
      <c r="F253" s="3" t="str">
        <f t="shared" si="30"/>
        <v>&lt;/Sound&gt;</v>
      </c>
      <c r="G253" s="3" t="s">
        <v>1489</v>
      </c>
    </row>
    <row r="254" spans="1:7">
      <c r="A254" s="1" t="str">
        <f t="shared" si="32"/>
        <v>1</v>
      </c>
      <c r="B254" s="3" t="str">
        <f t="shared" si="27"/>
        <v>pur_eat_satisfaction</v>
      </c>
      <c r="C254" s="3" t="s">
        <v>1485</v>
      </c>
      <c r="D254" s="3" t="str">
        <f t="shared" si="28"/>
        <v>PUR吃满意的音效</v>
      </c>
      <c r="E254" s="3" t="str">
        <f t="shared" si="29"/>
        <v/>
      </c>
      <c r="F254" s="3" t="str">
        <f t="shared" si="30"/>
        <v>&lt;Sound Type="pur_eat_satisfaction" Storage="Remote" Dec="PUR吃满意的音效"&gt;</v>
      </c>
      <c r="G254" s="3" t="s">
        <v>1683</v>
      </c>
    </row>
    <row r="255" spans="1:7">
      <c r="A255" s="1" t="str">
        <f t="shared" si="32"/>
        <v>2</v>
      </c>
      <c r="B255" s="3" t="str">
        <f t="shared" si="27"/>
        <v/>
      </c>
      <c r="C255" s="3" t="s">
        <v>1485</v>
      </c>
      <c r="D255" s="3" t="str">
        <f t="shared" si="28"/>
        <v/>
      </c>
      <c r="E255" s="3" t="str">
        <f t="shared" si="29"/>
        <v>pur_eat_satisfaction</v>
      </c>
      <c r="F255" s="3" t="str">
        <f t="shared" si="30"/>
        <v>&lt;Clip SoundPath="pur_eat_satisfaction" /&gt;</v>
      </c>
      <c r="G255" s="3" t="s">
        <v>1684</v>
      </c>
    </row>
    <row r="256" spans="1:7">
      <c r="A256" s="1" t="str">
        <f t="shared" si="32"/>
        <v>3</v>
      </c>
      <c r="B256" s="3" t="str">
        <f t="shared" si="27"/>
        <v/>
      </c>
      <c r="C256" s="3" t="s">
        <v>1485</v>
      </c>
      <c r="D256" s="3" t="str">
        <f t="shared" si="28"/>
        <v/>
      </c>
      <c r="E256" s="3" t="str">
        <f t="shared" si="29"/>
        <v/>
      </c>
      <c r="F256" s="3" t="str">
        <f t="shared" si="30"/>
        <v>&lt;/Sound&gt;</v>
      </c>
      <c r="G256" s="3" t="s">
        <v>1489</v>
      </c>
    </row>
    <row r="257" spans="1:7">
      <c r="A257" s="1" t="str">
        <f t="shared" si="26"/>
        <v>3</v>
      </c>
      <c r="B257" s="3" t="str">
        <f t="shared" si="27"/>
        <v/>
      </c>
      <c r="C257" s="3" t="s">
        <v>1485</v>
      </c>
      <c r="D257" s="3" t="str">
        <f t="shared" si="28"/>
        <v/>
      </c>
      <c r="E257" s="3" t="str">
        <f t="shared" si="29"/>
        <v/>
      </c>
      <c r="F257" s="3" t="str">
        <f t="shared" si="30"/>
        <v>&lt;!--========Donny语音========--&gt;</v>
      </c>
      <c r="G257" s="3" t="s">
        <v>1685</v>
      </c>
    </row>
    <row r="258" spans="1:7">
      <c r="A258" s="1" t="str">
        <f t="shared" si="26"/>
        <v>1</v>
      </c>
      <c r="B258" s="3" t="str">
        <f t="shared" si="27"/>
        <v>dony_level_end_01</v>
      </c>
      <c r="C258" s="3" t="s">
        <v>1485</v>
      </c>
      <c r="D258" s="3" t="str">
        <f t="shared" si="28"/>
        <v/>
      </c>
      <c r="E258" s="3" t="str">
        <f t="shared" si="29"/>
        <v/>
      </c>
      <c r="F258" s="3" t="str">
        <f t="shared" si="30"/>
        <v>&lt;Sound Type="dony_level_end_01" Storage="Remote" Dec=""&gt;</v>
      </c>
      <c r="G258" s="3" t="s">
        <v>1686</v>
      </c>
    </row>
    <row r="259" spans="1:7">
      <c r="A259" s="1" t="str">
        <f t="shared" si="26"/>
        <v>2</v>
      </c>
      <c r="B259" s="3" t="str">
        <f t="shared" si="27"/>
        <v/>
      </c>
      <c r="C259" s="3" t="s">
        <v>1485</v>
      </c>
      <c r="D259" s="3" t="str">
        <f t="shared" si="28"/>
        <v/>
      </c>
      <c r="E259" s="3" t="str">
        <f t="shared" si="29"/>
        <v>dony_level_end_01</v>
      </c>
      <c r="F259" s="3" t="str">
        <f t="shared" si="30"/>
        <v>&lt;Clip SoundPath="dony_level_end_01" /&gt;</v>
      </c>
      <c r="G259" s="3" t="s">
        <v>1687</v>
      </c>
    </row>
    <row r="260" spans="1:7">
      <c r="A260" s="1" t="str">
        <f t="shared" si="26"/>
        <v>3</v>
      </c>
      <c r="B260" s="3" t="str">
        <f t="shared" si="27"/>
        <v/>
      </c>
      <c r="C260" s="3" t="s">
        <v>1485</v>
      </c>
      <c r="D260" s="3" t="str">
        <f t="shared" si="28"/>
        <v/>
      </c>
      <c r="E260" s="3" t="str">
        <f t="shared" si="29"/>
        <v/>
      </c>
      <c r="F260" s="3" t="str">
        <f t="shared" si="30"/>
        <v>&lt;/Sound&gt;</v>
      </c>
      <c r="G260" s="3" t="s">
        <v>1489</v>
      </c>
    </row>
    <row r="261" spans="1:7">
      <c r="A261" s="1" t="str">
        <f t="shared" si="26"/>
        <v>1</v>
      </c>
      <c r="B261" s="3" t="str">
        <f t="shared" si="27"/>
        <v>dony_hello_01</v>
      </c>
      <c r="C261" s="3" t="s">
        <v>1485</v>
      </c>
      <c r="D261" s="3" t="str">
        <f t="shared" si="28"/>
        <v/>
      </c>
      <c r="E261" s="3" t="str">
        <f t="shared" si="29"/>
        <v/>
      </c>
      <c r="F261" s="3" t="str">
        <f t="shared" si="30"/>
        <v>&lt;Sound Type="dony_hello_01" Storage="Remote" Dec=""&gt;</v>
      </c>
      <c r="G261" s="3" t="s">
        <v>1688</v>
      </c>
    </row>
    <row r="262" spans="1:7">
      <c r="A262" s="1" t="str">
        <f t="shared" si="26"/>
        <v>2</v>
      </c>
      <c r="B262" s="3" t="str">
        <f t="shared" si="27"/>
        <v/>
      </c>
      <c r="C262" s="3" t="s">
        <v>1485</v>
      </c>
      <c r="D262" s="3" t="str">
        <f t="shared" si="28"/>
        <v/>
      </c>
      <c r="E262" s="3" t="str">
        <f t="shared" si="29"/>
        <v>dony_hello_01</v>
      </c>
      <c r="F262" s="3" t="str">
        <f t="shared" si="30"/>
        <v>&lt;Clip SoundPath="dony_hello_01" /&gt;</v>
      </c>
      <c r="G262" s="3" t="s">
        <v>1689</v>
      </c>
    </row>
    <row r="263" spans="1:7">
      <c r="A263" s="1" t="str">
        <f t="shared" si="26"/>
        <v>3</v>
      </c>
      <c r="B263" s="3" t="str">
        <f t="shared" si="27"/>
        <v/>
      </c>
      <c r="C263" s="3" t="s">
        <v>1485</v>
      </c>
      <c r="D263" s="3" t="str">
        <f t="shared" si="28"/>
        <v/>
      </c>
      <c r="E263" s="3" t="str">
        <f t="shared" si="29"/>
        <v/>
      </c>
      <c r="F263" s="3" t="str">
        <f t="shared" si="30"/>
        <v>&lt;/Sound&gt;</v>
      </c>
      <c r="G263" s="3" t="s">
        <v>1489</v>
      </c>
    </row>
    <row r="264" spans="1:7">
      <c r="A264" s="1" t="str">
        <f t="shared" si="26"/>
        <v>1</v>
      </c>
      <c r="B264" s="3" t="str">
        <f t="shared" si="27"/>
        <v>dony_sleep_begin_01</v>
      </c>
      <c r="C264" s="3" t="s">
        <v>1485</v>
      </c>
      <c r="D264" s="3" t="str">
        <f t="shared" si="28"/>
        <v/>
      </c>
      <c r="E264" s="3" t="str">
        <f t="shared" si="29"/>
        <v/>
      </c>
      <c r="F264" s="3" t="str">
        <f t="shared" si="30"/>
        <v>&lt;Sound Type="dony_sleep_begin_01" Storage="Remote" Dec=""&gt;</v>
      </c>
      <c r="G264" s="3" t="s">
        <v>1690</v>
      </c>
    </row>
    <row r="265" spans="1:7">
      <c r="A265" s="1" t="str">
        <f t="shared" si="26"/>
        <v>2</v>
      </c>
      <c r="B265" s="3" t="str">
        <f t="shared" si="27"/>
        <v/>
      </c>
      <c r="C265" s="3" t="s">
        <v>1485</v>
      </c>
      <c r="D265" s="3" t="str">
        <f t="shared" si="28"/>
        <v/>
      </c>
      <c r="E265" s="3" t="str">
        <f t="shared" si="29"/>
        <v>dony_nod_01_01</v>
      </c>
      <c r="F265" s="3" t="str">
        <f t="shared" si="30"/>
        <v>&lt;Clip SoundPath="dony_nod_01_01" /&gt;</v>
      </c>
      <c r="G265" s="3" t="s">
        <v>1691</v>
      </c>
    </row>
    <row r="266" spans="1:7">
      <c r="A266" s="1" t="str">
        <f t="shared" si="26"/>
        <v>2</v>
      </c>
      <c r="B266" s="3" t="str">
        <f t="shared" si="27"/>
        <v/>
      </c>
      <c r="C266" s="3" t="s">
        <v>1485</v>
      </c>
      <c r="D266" s="3" t="str">
        <f t="shared" si="28"/>
        <v/>
      </c>
      <c r="E266" s="3" t="str">
        <f t="shared" si="29"/>
        <v>dony_nod_01_02</v>
      </c>
      <c r="F266" s="3" t="str">
        <f t="shared" si="30"/>
        <v>&lt;Clip SoundPath="dony_nod_01_02" /&gt;</v>
      </c>
      <c r="G266" s="3" t="s">
        <v>1692</v>
      </c>
    </row>
    <row r="267" spans="1:7">
      <c r="A267" s="1" t="str">
        <f t="shared" si="26"/>
        <v>2</v>
      </c>
      <c r="B267" s="3" t="str">
        <f t="shared" si="27"/>
        <v/>
      </c>
      <c r="C267" s="3" t="s">
        <v>1485</v>
      </c>
      <c r="D267" s="3" t="str">
        <f t="shared" si="28"/>
        <v/>
      </c>
      <c r="E267" s="3" t="str">
        <f t="shared" si="29"/>
        <v>dony_nod_01_03</v>
      </c>
      <c r="F267" s="3" t="str">
        <f t="shared" si="30"/>
        <v>&lt;Clip SoundPath="dony_nod_01_03" /&gt;</v>
      </c>
      <c r="G267" s="3" t="s">
        <v>1693</v>
      </c>
    </row>
    <row r="268" spans="1:7">
      <c r="A268" s="1" t="str">
        <f t="shared" si="26"/>
        <v>3</v>
      </c>
      <c r="B268" s="3" t="str">
        <f t="shared" si="27"/>
        <v/>
      </c>
      <c r="C268" s="3" t="s">
        <v>1485</v>
      </c>
      <c r="D268" s="3" t="str">
        <f t="shared" si="28"/>
        <v/>
      </c>
      <c r="E268" s="3" t="str">
        <f t="shared" si="29"/>
        <v/>
      </c>
      <c r="F268" s="3" t="str">
        <f t="shared" si="30"/>
        <v>&lt;/Sound&gt;</v>
      </c>
      <c r="G268" s="3" t="s">
        <v>1489</v>
      </c>
    </row>
    <row r="269" spans="1:7">
      <c r="A269" s="1" t="str">
        <f t="shared" si="26"/>
        <v>1</v>
      </c>
      <c r="B269" s="3" t="str">
        <f t="shared" si="27"/>
        <v>dony_friend_search_01</v>
      </c>
      <c r="C269" s="3" t="s">
        <v>1485</v>
      </c>
      <c r="D269" s="3" t="str">
        <f t="shared" si="28"/>
        <v/>
      </c>
      <c r="E269" s="3" t="str">
        <f t="shared" si="29"/>
        <v/>
      </c>
      <c r="F269" s="3" t="str">
        <f t="shared" si="30"/>
        <v>&lt;Sound Type="dony_friend_search_01" Storage="Remote" Dec=""&gt;</v>
      </c>
      <c r="G269" s="3" t="s">
        <v>1694</v>
      </c>
    </row>
    <row r="270" spans="1:7">
      <c r="A270" s="1" t="str">
        <f t="shared" si="26"/>
        <v>2</v>
      </c>
      <c r="B270" s="3" t="str">
        <f t="shared" si="27"/>
        <v/>
      </c>
      <c r="C270" s="3" t="s">
        <v>1485</v>
      </c>
      <c r="D270" s="3" t="str">
        <f t="shared" si="28"/>
        <v/>
      </c>
      <c r="E270" s="3" t="str">
        <f t="shared" si="29"/>
        <v>dony_friend_search_01_01</v>
      </c>
      <c r="F270" s="3" t="str">
        <f t="shared" si="30"/>
        <v>&lt;Clip SoundPath="dony_friend_search_01_01" /&gt;</v>
      </c>
      <c r="G270" s="3" t="s">
        <v>1695</v>
      </c>
    </row>
    <row r="271" spans="1:7">
      <c r="A271" s="1" t="str">
        <f t="shared" si="26"/>
        <v>2</v>
      </c>
      <c r="B271" s="3" t="str">
        <f t="shared" si="27"/>
        <v/>
      </c>
      <c r="C271" s="3" t="s">
        <v>1485</v>
      </c>
      <c r="D271" s="3" t="str">
        <f t="shared" si="28"/>
        <v/>
      </c>
      <c r="E271" s="3" t="str">
        <f t="shared" si="29"/>
        <v>dony_friend_search_01_02</v>
      </c>
      <c r="F271" s="3" t="str">
        <f t="shared" si="30"/>
        <v>&lt;Clip SoundPath="dony_friend_search_01_02" /&gt;</v>
      </c>
      <c r="G271" s="3" t="s">
        <v>1696</v>
      </c>
    </row>
    <row r="272" spans="1:7">
      <c r="A272" s="1" t="str">
        <f t="shared" si="26"/>
        <v>3</v>
      </c>
      <c r="B272" s="3" t="str">
        <f t="shared" ref="B272:B329" si="33">IF(ISERROR(FIND("&lt;Sound",G272))=FALSE,MID(G272,FIND("Type=""",G272)+6,IF(ISERROR(FIND("Des=",G272))=FALSE,FIND("Des=",G272),FIND("""&gt;",G272))-FIND("Type=""",G272)-IF(ISERROR(FIND("Des=",G272))=FALSE,8,6)),"")</f>
        <v/>
      </c>
      <c r="C272" s="3" t="s">
        <v>1485</v>
      </c>
      <c r="D272" s="3" t="str">
        <f t="shared" ref="D272:D329" si="34">IF(ISERROR(FIND("Des=",G272))=FALSE,MID(G272,FIND("Des=""",G272)+5,FIND("""&gt;",G272)-FIND("Des=""",G272)-5),"")</f>
        <v/>
      </c>
      <c r="E272" s="3" t="str">
        <f t="shared" ref="E272:E329" si="35">IF(ISERROR(FIND("&lt;Clip",G272))=FALSE,MID(G272,FIND("SoundPath=""",G272)+11,FIND(""" /&gt;",G272)-FIND("SoundPath=""",G272)-11),"")</f>
        <v/>
      </c>
      <c r="F272" s="3" t="str">
        <f t="shared" ref="F272:F329" si="36">IF(A272="1","&lt;Sound Type="""&amp;B272&amp;""" Storage="""&amp;C272&amp;""" Dec="""&amp;D272&amp;"""&gt;",IF(A272="2","  &lt;Clip SoundPath="""&amp;E272&amp;""" /&gt;",IF(A272="3",G272,"")))</f>
        <v>&lt;/Sound&gt;</v>
      </c>
      <c r="G272" s="3" t="s">
        <v>1489</v>
      </c>
    </row>
    <row r="273" spans="1:7">
      <c r="A273" s="1" t="str">
        <f t="shared" si="26"/>
        <v>1</v>
      </c>
      <c r="B273" s="3" t="str">
        <f t="shared" si="33"/>
        <v>dony_friend_host_01</v>
      </c>
      <c r="C273" s="3" t="s">
        <v>1485</v>
      </c>
      <c r="D273" s="3" t="str">
        <f t="shared" si="34"/>
        <v/>
      </c>
      <c r="E273" s="3" t="str">
        <f t="shared" si="35"/>
        <v/>
      </c>
      <c r="F273" s="3" t="str">
        <f t="shared" si="36"/>
        <v>&lt;Sound Type="dony_friend_host_01" Storage="Remote" Dec=""&gt;</v>
      </c>
      <c r="G273" s="3" t="s">
        <v>1697</v>
      </c>
    </row>
    <row r="274" spans="1:7">
      <c r="A274" s="1" t="str">
        <f t="shared" si="26"/>
        <v>2</v>
      </c>
      <c r="B274" s="3" t="str">
        <f t="shared" si="33"/>
        <v/>
      </c>
      <c r="C274" s="3" t="s">
        <v>1485</v>
      </c>
      <c r="D274" s="3" t="str">
        <f t="shared" si="34"/>
        <v/>
      </c>
      <c r="E274" s="3" t="str">
        <f t="shared" si="35"/>
        <v>dony_friend_host_01</v>
      </c>
      <c r="F274" s="3" t="str">
        <f t="shared" si="36"/>
        <v>&lt;Clip SoundPath="dony_friend_host_01" /&gt;</v>
      </c>
      <c r="G274" s="3" t="s">
        <v>1698</v>
      </c>
    </row>
    <row r="275" spans="1:7">
      <c r="A275" s="1" t="str">
        <f t="shared" si="26"/>
        <v>3</v>
      </c>
      <c r="B275" s="3" t="str">
        <f t="shared" si="33"/>
        <v/>
      </c>
      <c r="C275" s="3" t="s">
        <v>1485</v>
      </c>
      <c r="D275" s="3" t="str">
        <f t="shared" si="34"/>
        <v/>
      </c>
      <c r="E275" s="3" t="str">
        <f t="shared" si="35"/>
        <v/>
      </c>
      <c r="F275" s="3" t="str">
        <f t="shared" si="36"/>
        <v>&lt;/Sound&gt;</v>
      </c>
      <c r="G275" s="3" t="s">
        <v>1489</v>
      </c>
    </row>
    <row r="276" spans="1:7">
      <c r="A276" s="1" t="str">
        <f t="shared" si="26"/>
        <v>1</v>
      </c>
      <c r="B276" s="3" t="str">
        <f t="shared" si="33"/>
        <v>dony_friend_guest_01</v>
      </c>
      <c r="C276" s="3" t="s">
        <v>1485</v>
      </c>
      <c r="D276" s="3" t="str">
        <f t="shared" si="34"/>
        <v/>
      </c>
      <c r="E276" s="3" t="str">
        <f t="shared" si="35"/>
        <v/>
      </c>
      <c r="F276" s="3" t="str">
        <f t="shared" si="36"/>
        <v>&lt;Sound Type="dony_friend_guest_01" Storage="Remote" Dec=""&gt;</v>
      </c>
      <c r="G276" s="3" t="s">
        <v>1699</v>
      </c>
    </row>
    <row r="277" spans="1:7">
      <c r="A277" s="1" t="str">
        <f t="shared" si="26"/>
        <v>2</v>
      </c>
      <c r="B277" s="3" t="str">
        <f t="shared" si="33"/>
        <v/>
      </c>
      <c r="C277" s="3" t="s">
        <v>1485</v>
      </c>
      <c r="D277" s="3" t="str">
        <f t="shared" si="34"/>
        <v/>
      </c>
      <c r="E277" s="3" t="str">
        <f t="shared" si="35"/>
        <v>dony_friend_guest_01</v>
      </c>
      <c r="F277" s="3" t="str">
        <f t="shared" si="36"/>
        <v>&lt;Clip SoundPath="dony_friend_guest_01" /&gt;</v>
      </c>
      <c r="G277" s="3" t="s">
        <v>1700</v>
      </c>
    </row>
    <row r="278" spans="1:7">
      <c r="A278" s="1" t="str">
        <f t="shared" si="26"/>
        <v>3</v>
      </c>
      <c r="B278" s="3" t="str">
        <f t="shared" si="33"/>
        <v/>
      </c>
      <c r="C278" s="3" t="s">
        <v>1485</v>
      </c>
      <c r="D278" s="3" t="str">
        <f t="shared" si="34"/>
        <v/>
      </c>
      <c r="E278" s="3" t="str">
        <f t="shared" si="35"/>
        <v/>
      </c>
      <c r="F278" s="3" t="str">
        <f t="shared" si="36"/>
        <v>&lt;/Sound&gt;</v>
      </c>
      <c r="G278" s="3" t="s">
        <v>1489</v>
      </c>
    </row>
    <row r="279" spans="1:7">
      <c r="A279" s="1" t="str">
        <f t="shared" si="26"/>
        <v>1</v>
      </c>
      <c r="B279" s="3" t="str">
        <f t="shared" si="33"/>
        <v>dony_friend_guest_out_01</v>
      </c>
      <c r="C279" s="3" t="s">
        <v>1485</v>
      </c>
      <c r="D279" s="3" t="str">
        <f t="shared" si="34"/>
        <v/>
      </c>
      <c r="E279" s="3" t="str">
        <f t="shared" si="35"/>
        <v/>
      </c>
      <c r="F279" s="3" t="str">
        <f t="shared" si="36"/>
        <v>&lt;Sound Type="dony_friend_guest_out_01" Storage="Remote" Dec=""&gt;</v>
      </c>
      <c r="G279" s="3" t="s">
        <v>1701</v>
      </c>
    </row>
    <row r="280" spans="1:7">
      <c r="A280" s="1" t="str">
        <f t="shared" si="26"/>
        <v>2</v>
      </c>
      <c r="B280" s="3" t="str">
        <f t="shared" si="33"/>
        <v/>
      </c>
      <c r="C280" s="3" t="s">
        <v>1485</v>
      </c>
      <c r="D280" s="3" t="str">
        <f t="shared" si="34"/>
        <v/>
      </c>
      <c r="E280" s="3" t="str">
        <f t="shared" si="35"/>
        <v>dony_friend_guest_out_01</v>
      </c>
      <c r="F280" s="3" t="str">
        <f t="shared" si="36"/>
        <v>&lt;Clip SoundPath="dony_friend_guest_out_01" /&gt;</v>
      </c>
      <c r="G280" s="3" t="s">
        <v>1702</v>
      </c>
    </row>
    <row r="281" spans="1:7">
      <c r="A281" s="1" t="str">
        <f t="shared" si="26"/>
        <v>3</v>
      </c>
      <c r="B281" s="3" t="str">
        <f t="shared" si="33"/>
        <v/>
      </c>
      <c r="C281" s="3" t="s">
        <v>1485</v>
      </c>
      <c r="D281" s="3" t="str">
        <f t="shared" si="34"/>
        <v/>
      </c>
      <c r="E281" s="3" t="str">
        <f t="shared" si="35"/>
        <v/>
      </c>
      <c r="F281" s="3" t="str">
        <f t="shared" si="36"/>
        <v>&lt;/Sound&gt;</v>
      </c>
      <c r="G281" s="3" t="s">
        <v>1489</v>
      </c>
    </row>
    <row r="282" spans="1:7">
      <c r="A282" s="1" t="str">
        <f t="shared" si="26"/>
        <v>1</v>
      </c>
      <c r="B282" s="3" t="str">
        <f t="shared" si="33"/>
        <v>dony_friend_guest_back_01</v>
      </c>
      <c r="C282" s="3" t="s">
        <v>1485</v>
      </c>
      <c r="D282" s="3" t="str">
        <f t="shared" si="34"/>
        <v/>
      </c>
      <c r="E282" s="3" t="str">
        <f t="shared" si="35"/>
        <v/>
      </c>
      <c r="F282" s="3" t="str">
        <f t="shared" si="36"/>
        <v>&lt;Sound Type="dony_friend_guest_back_01" Storage="Remote" Dec=""&gt;</v>
      </c>
      <c r="G282" s="3" t="s">
        <v>1703</v>
      </c>
    </row>
    <row r="283" spans="1:7">
      <c r="A283" s="1" t="str">
        <f t="shared" si="26"/>
        <v>2</v>
      </c>
      <c r="B283" s="3" t="str">
        <f t="shared" si="33"/>
        <v/>
      </c>
      <c r="C283" s="3" t="s">
        <v>1485</v>
      </c>
      <c r="D283" s="3" t="str">
        <f t="shared" si="34"/>
        <v/>
      </c>
      <c r="E283" s="3" t="str">
        <f t="shared" si="35"/>
        <v>dony_friend_guest_back_01</v>
      </c>
      <c r="F283" s="3" t="str">
        <f t="shared" si="36"/>
        <v>&lt;Clip SoundPath="dony_friend_guest_back_01" /&gt;</v>
      </c>
      <c r="G283" s="3" t="s">
        <v>1704</v>
      </c>
    </row>
    <row r="284" spans="1:7">
      <c r="A284" s="1" t="str">
        <f t="shared" si="26"/>
        <v>3</v>
      </c>
      <c r="B284" s="3" t="str">
        <f t="shared" si="33"/>
        <v/>
      </c>
      <c r="C284" s="3" t="s">
        <v>1485</v>
      </c>
      <c r="D284" s="3" t="str">
        <f t="shared" si="34"/>
        <v/>
      </c>
      <c r="E284" s="3" t="str">
        <f t="shared" si="35"/>
        <v/>
      </c>
      <c r="F284" s="3" t="str">
        <f t="shared" si="36"/>
        <v>&lt;/Sound&gt;</v>
      </c>
      <c r="G284" s="3" t="s">
        <v>1489</v>
      </c>
    </row>
    <row r="285" spans="1:7">
      <c r="A285" s="1" t="str">
        <f t="shared" si="26"/>
        <v>1</v>
      </c>
      <c r="B285" s="3" t="str">
        <f t="shared" si="33"/>
        <v>dony_friend_fail_01</v>
      </c>
      <c r="C285" s="3" t="s">
        <v>1485</v>
      </c>
      <c r="D285" s="3" t="str">
        <f t="shared" si="34"/>
        <v/>
      </c>
      <c r="E285" s="3" t="str">
        <f t="shared" si="35"/>
        <v/>
      </c>
      <c r="F285" s="3" t="str">
        <f t="shared" si="36"/>
        <v>&lt;Sound Type="dony_friend_fail_01" Storage="Remote" Dec=""&gt;</v>
      </c>
      <c r="G285" s="3" t="s">
        <v>1705</v>
      </c>
    </row>
    <row r="286" spans="1:7">
      <c r="A286" s="1" t="str">
        <f t="shared" si="26"/>
        <v>2</v>
      </c>
      <c r="B286" s="3" t="str">
        <f t="shared" si="33"/>
        <v/>
      </c>
      <c r="C286" s="3" t="s">
        <v>1485</v>
      </c>
      <c r="D286" s="3" t="str">
        <f t="shared" si="34"/>
        <v/>
      </c>
      <c r="E286" s="3" t="str">
        <f t="shared" si="35"/>
        <v>dony_friend_fail_01</v>
      </c>
      <c r="F286" s="3" t="str">
        <f t="shared" si="36"/>
        <v>&lt;Clip SoundPath="dony_friend_fail_01" /&gt;</v>
      </c>
      <c r="G286" s="3" t="s">
        <v>1706</v>
      </c>
    </row>
    <row r="287" spans="1:7">
      <c r="A287" s="1" t="str">
        <f t="shared" si="26"/>
        <v>3</v>
      </c>
      <c r="B287" s="3" t="str">
        <f t="shared" si="33"/>
        <v/>
      </c>
      <c r="C287" s="3" t="s">
        <v>1485</v>
      </c>
      <c r="D287" s="3" t="str">
        <f t="shared" si="34"/>
        <v/>
      </c>
      <c r="E287" s="3" t="str">
        <f t="shared" si="35"/>
        <v/>
      </c>
      <c r="F287" s="3" t="str">
        <f t="shared" si="36"/>
        <v>&lt;/Sound&gt;</v>
      </c>
      <c r="G287" s="3" t="s">
        <v>1489</v>
      </c>
    </row>
    <row r="288" spans="1:7">
      <c r="A288" s="1" t="str">
        <f t="shared" ref="A288:A362" si="37">IF(ISERROR(FIND("&lt;Sound",G288))=FALSE,"1",IF(ISERROR(FIND("&lt;Clip",G288))=FALSE,"2","3"))</f>
        <v>1</v>
      </c>
      <c r="B288" s="3" t="str">
        <f t="shared" si="33"/>
        <v>dony_sleep_end_01</v>
      </c>
      <c r="C288" s="3" t="s">
        <v>1485</v>
      </c>
      <c r="D288" s="3" t="str">
        <f t="shared" si="34"/>
        <v/>
      </c>
      <c r="E288" s="3" t="str">
        <f t="shared" si="35"/>
        <v/>
      </c>
      <c r="F288" s="3" t="str">
        <f t="shared" si="36"/>
        <v>&lt;Sound Type="dony_sleep_end_01" Storage="Remote" Dec=""&gt;</v>
      </c>
      <c r="G288" s="3" t="s">
        <v>1707</v>
      </c>
    </row>
    <row r="289" spans="1:7">
      <c r="A289" s="1" t="str">
        <f t="shared" si="37"/>
        <v>2</v>
      </c>
      <c r="B289" s="3" t="str">
        <f t="shared" si="33"/>
        <v/>
      </c>
      <c r="C289" s="3" t="s">
        <v>1485</v>
      </c>
      <c r="D289" s="3" t="str">
        <f t="shared" si="34"/>
        <v/>
      </c>
      <c r="E289" s="3" t="str">
        <f t="shared" si="35"/>
        <v>dony_morning_01_01</v>
      </c>
      <c r="F289" s="3" t="str">
        <f t="shared" si="36"/>
        <v>&lt;Clip SoundPath="dony_morning_01_01" /&gt;</v>
      </c>
      <c r="G289" s="3" t="s">
        <v>1708</v>
      </c>
    </row>
    <row r="290" spans="1:7">
      <c r="A290" s="1" t="str">
        <f t="shared" si="37"/>
        <v>2</v>
      </c>
      <c r="B290" s="3" t="str">
        <f t="shared" si="33"/>
        <v/>
      </c>
      <c r="C290" s="3" t="s">
        <v>1485</v>
      </c>
      <c r="D290" s="3" t="str">
        <f t="shared" si="34"/>
        <v/>
      </c>
      <c r="E290" s="3" t="str">
        <f t="shared" si="35"/>
        <v>dony_morning_01_02</v>
      </c>
      <c r="F290" s="3" t="str">
        <f t="shared" si="36"/>
        <v>&lt;Clip SoundPath="dony_morning_01_02" /&gt;</v>
      </c>
      <c r="G290" s="3" t="s">
        <v>1709</v>
      </c>
    </row>
    <row r="291" spans="1:7">
      <c r="A291" s="1" t="str">
        <f t="shared" si="37"/>
        <v>2</v>
      </c>
      <c r="B291" s="3" t="str">
        <f t="shared" si="33"/>
        <v/>
      </c>
      <c r="C291" s="3" t="s">
        <v>1485</v>
      </c>
      <c r="D291" s="3" t="str">
        <f t="shared" si="34"/>
        <v/>
      </c>
      <c r="E291" s="3" t="str">
        <f t="shared" si="35"/>
        <v>dony_morning_01_03</v>
      </c>
      <c r="F291" s="3" t="str">
        <f t="shared" si="36"/>
        <v>&lt;Clip SoundPath="dony_morning_01_03" /&gt;</v>
      </c>
      <c r="G291" s="3" t="s">
        <v>1710</v>
      </c>
    </row>
    <row r="292" spans="1:7">
      <c r="A292" s="1" t="str">
        <f t="shared" si="37"/>
        <v>2</v>
      </c>
      <c r="B292" s="3" t="str">
        <f t="shared" si="33"/>
        <v/>
      </c>
      <c r="C292" s="3" t="s">
        <v>1485</v>
      </c>
      <c r="D292" s="3" t="str">
        <f t="shared" si="34"/>
        <v/>
      </c>
      <c r="E292" s="3" t="str">
        <f t="shared" si="35"/>
        <v>dony_morning_01_04</v>
      </c>
      <c r="F292" s="3" t="str">
        <f t="shared" si="36"/>
        <v>&lt;Clip SoundPath="dony_morning_01_04" /&gt;</v>
      </c>
      <c r="G292" s="3" t="s">
        <v>1711</v>
      </c>
    </row>
    <row r="293" spans="1:7">
      <c r="A293" s="1" t="str">
        <f t="shared" si="37"/>
        <v>2</v>
      </c>
      <c r="B293" s="3" t="str">
        <f t="shared" si="33"/>
        <v/>
      </c>
      <c r="C293" s="3" t="s">
        <v>1485</v>
      </c>
      <c r="D293" s="3" t="str">
        <f t="shared" si="34"/>
        <v/>
      </c>
      <c r="E293" s="3" t="str">
        <f t="shared" si="35"/>
        <v>dony_morning_01_05</v>
      </c>
      <c r="F293" s="3" t="str">
        <f t="shared" si="36"/>
        <v>&lt;Clip SoundPath="dony_morning_01_05" /&gt;</v>
      </c>
      <c r="G293" s="3" t="s">
        <v>1712</v>
      </c>
    </row>
    <row r="294" spans="1:7">
      <c r="A294" s="1" t="str">
        <f t="shared" si="37"/>
        <v>2</v>
      </c>
      <c r="B294" s="3" t="str">
        <f t="shared" si="33"/>
        <v/>
      </c>
      <c r="C294" s="3" t="s">
        <v>1485</v>
      </c>
      <c r="D294" s="3" t="str">
        <f t="shared" si="34"/>
        <v/>
      </c>
      <c r="E294" s="3" t="str">
        <f t="shared" si="35"/>
        <v>dony_morning_01_06</v>
      </c>
      <c r="F294" s="3" t="str">
        <f t="shared" si="36"/>
        <v>&lt;Clip SoundPath="dony_morning_01_06" /&gt;</v>
      </c>
      <c r="G294" s="3" t="s">
        <v>1713</v>
      </c>
    </row>
    <row r="295" spans="1:7">
      <c r="A295" s="1" t="str">
        <f t="shared" si="37"/>
        <v>2</v>
      </c>
      <c r="B295" s="3" t="str">
        <f t="shared" si="33"/>
        <v/>
      </c>
      <c r="C295" s="3" t="s">
        <v>1485</v>
      </c>
      <c r="D295" s="3" t="str">
        <f t="shared" si="34"/>
        <v/>
      </c>
      <c r="E295" s="3" t="str">
        <f t="shared" si="35"/>
        <v>dony_morning_01_07</v>
      </c>
      <c r="F295" s="3" t="str">
        <f t="shared" si="36"/>
        <v>&lt;Clip SoundPath="dony_morning_01_07" /&gt;</v>
      </c>
      <c r="G295" s="3" t="s">
        <v>1714</v>
      </c>
    </row>
    <row r="296" spans="1:7">
      <c r="A296" s="1" t="str">
        <f t="shared" si="37"/>
        <v>2</v>
      </c>
      <c r="B296" s="3" t="str">
        <f t="shared" si="33"/>
        <v/>
      </c>
      <c r="C296" s="3" t="s">
        <v>1485</v>
      </c>
      <c r="D296" s="3" t="str">
        <f t="shared" si="34"/>
        <v/>
      </c>
      <c r="E296" s="3" t="str">
        <f t="shared" si="35"/>
        <v>dony_morning_01_08</v>
      </c>
      <c r="F296" s="3" t="str">
        <f t="shared" si="36"/>
        <v>&lt;Clip SoundPath="dony_morning_01_08" /&gt;</v>
      </c>
      <c r="G296" s="3" t="s">
        <v>1715</v>
      </c>
    </row>
    <row r="297" spans="1:7">
      <c r="A297" s="1" t="str">
        <f t="shared" si="37"/>
        <v>3</v>
      </c>
      <c r="B297" s="3" t="str">
        <f t="shared" si="33"/>
        <v/>
      </c>
      <c r="C297" s="3" t="s">
        <v>1485</v>
      </c>
      <c r="D297" s="3" t="str">
        <f t="shared" si="34"/>
        <v/>
      </c>
      <c r="E297" s="3" t="str">
        <f t="shared" si="35"/>
        <v/>
      </c>
      <c r="F297" s="3" t="str">
        <f t="shared" si="36"/>
        <v>&lt;/Sound&gt;</v>
      </c>
      <c r="G297" s="3" t="s">
        <v>1489</v>
      </c>
    </row>
    <row r="298" spans="1:7">
      <c r="A298" s="1" t="str">
        <f t="shared" si="37"/>
        <v>1</v>
      </c>
      <c r="B298" s="3" t="str">
        <f t="shared" si="33"/>
        <v>dony_play_up_01</v>
      </c>
      <c r="C298" s="3" t="s">
        <v>1485</v>
      </c>
      <c r="D298" s="3" t="str">
        <f t="shared" si="34"/>
        <v/>
      </c>
      <c r="E298" s="3" t="str">
        <f t="shared" si="35"/>
        <v/>
      </c>
      <c r="F298" s="3" t="str">
        <f t="shared" si="36"/>
        <v>&lt;Sound Type="dony_play_up_01" Storage="Remote" Dec=""&gt;</v>
      </c>
      <c r="G298" s="3" t="s">
        <v>1716</v>
      </c>
    </row>
    <row r="299" spans="1:7">
      <c r="A299" s="1" t="str">
        <f t="shared" si="37"/>
        <v>2</v>
      </c>
      <c r="B299" s="3" t="str">
        <f t="shared" si="33"/>
        <v/>
      </c>
      <c r="C299" s="3" t="s">
        <v>1485</v>
      </c>
      <c r="D299" s="3" t="str">
        <f t="shared" si="34"/>
        <v/>
      </c>
      <c r="E299" s="3" t="str">
        <f t="shared" si="35"/>
        <v>dony_play_up_01_01</v>
      </c>
      <c r="F299" s="3" t="str">
        <f t="shared" si="36"/>
        <v>&lt;Clip SoundPath="dony_play_up_01_01" /&gt;</v>
      </c>
      <c r="G299" s="3" t="s">
        <v>1717</v>
      </c>
    </row>
    <row r="300" spans="1:7">
      <c r="A300" s="1" t="str">
        <f t="shared" si="37"/>
        <v>2</v>
      </c>
      <c r="B300" s="3" t="str">
        <f t="shared" si="33"/>
        <v/>
      </c>
      <c r="C300" s="3" t="s">
        <v>1485</v>
      </c>
      <c r="D300" s="3" t="str">
        <f t="shared" si="34"/>
        <v/>
      </c>
      <c r="E300" s="3" t="str">
        <f t="shared" si="35"/>
        <v>dony_play_up_01_02</v>
      </c>
      <c r="F300" s="3" t="str">
        <f t="shared" si="36"/>
        <v>&lt;Clip SoundPath="dony_play_up_01_02" /&gt;</v>
      </c>
      <c r="G300" s="3" t="s">
        <v>1718</v>
      </c>
    </row>
    <row r="301" spans="1:7">
      <c r="A301" s="1" t="str">
        <f t="shared" si="37"/>
        <v>2</v>
      </c>
      <c r="B301" s="3" t="str">
        <f t="shared" si="33"/>
        <v/>
      </c>
      <c r="C301" s="3" t="s">
        <v>1485</v>
      </c>
      <c r="D301" s="3" t="str">
        <f t="shared" si="34"/>
        <v/>
      </c>
      <c r="E301" s="3" t="str">
        <f t="shared" si="35"/>
        <v>dony_play_up_01_03</v>
      </c>
      <c r="F301" s="3" t="str">
        <f t="shared" si="36"/>
        <v>&lt;Clip SoundPath="dony_play_up_01_03" /&gt;</v>
      </c>
      <c r="G301" s="3" t="s">
        <v>1719</v>
      </c>
    </row>
    <row r="302" spans="1:7">
      <c r="A302" s="1" t="str">
        <f t="shared" si="37"/>
        <v>3</v>
      </c>
      <c r="B302" s="3" t="str">
        <f t="shared" si="33"/>
        <v/>
      </c>
      <c r="C302" s="3" t="s">
        <v>1485</v>
      </c>
      <c r="D302" s="3" t="str">
        <f t="shared" si="34"/>
        <v/>
      </c>
      <c r="E302" s="3" t="str">
        <f t="shared" si="35"/>
        <v/>
      </c>
      <c r="F302" s="3" t="str">
        <f t="shared" si="36"/>
        <v>&lt;/Sound&gt;</v>
      </c>
      <c r="G302" s="3" t="s">
        <v>1489</v>
      </c>
    </row>
    <row r="303" spans="1:7">
      <c r="A303" s="1" t="str">
        <f t="shared" si="37"/>
        <v>1</v>
      </c>
      <c r="B303" s="3" t="str">
        <f t="shared" si="33"/>
        <v>dony_play_down_01</v>
      </c>
      <c r="C303" s="3" t="s">
        <v>1485</v>
      </c>
      <c r="D303" s="3" t="str">
        <f t="shared" si="34"/>
        <v/>
      </c>
      <c r="E303" s="3" t="str">
        <f t="shared" si="35"/>
        <v/>
      </c>
      <c r="F303" s="3" t="str">
        <f t="shared" si="36"/>
        <v>&lt;Sound Type="dony_play_down_01" Storage="Remote" Dec=""&gt;</v>
      </c>
      <c r="G303" s="3" t="s">
        <v>1720</v>
      </c>
    </row>
    <row r="304" spans="1:7">
      <c r="A304" s="1" t="str">
        <f t="shared" si="37"/>
        <v>2</v>
      </c>
      <c r="B304" s="3" t="str">
        <f t="shared" si="33"/>
        <v/>
      </c>
      <c r="C304" s="3" t="s">
        <v>1485</v>
      </c>
      <c r="D304" s="3" t="str">
        <f t="shared" si="34"/>
        <v/>
      </c>
      <c r="E304" s="3" t="str">
        <f t="shared" si="35"/>
        <v>dony_play_down_01_01</v>
      </c>
      <c r="F304" s="3" t="str">
        <f t="shared" si="36"/>
        <v>&lt;Clip SoundPath="dony_play_down_01_01" /&gt;</v>
      </c>
      <c r="G304" s="3" t="s">
        <v>1721</v>
      </c>
    </row>
    <row r="305" spans="1:7">
      <c r="A305" s="1" t="str">
        <f t="shared" si="37"/>
        <v>2</v>
      </c>
      <c r="B305" s="3" t="str">
        <f t="shared" si="33"/>
        <v/>
      </c>
      <c r="C305" s="3" t="s">
        <v>1485</v>
      </c>
      <c r="D305" s="3" t="str">
        <f t="shared" si="34"/>
        <v/>
      </c>
      <c r="E305" s="3" t="str">
        <f t="shared" si="35"/>
        <v>dony_play_down_01_02</v>
      </c>
      <c r="F305" s="3" t="str">
        <f t="shared" si="36"/>
        <v>&lt;Clip SoundPath="dony_play_down_01_02" /&gt;</v>
      </c>
      <c r="G305" s="3" t="s">
        <v>1722</v>
      </c>
    </row>
    <row r="306" spans="1:7">
      <c r="A306" s="1" t="str">
        <f t="shared" si="37"/>
        <v>3</v>
      </c>
      <c r="B306" s="3" t="str">
        <f t="shared" si="33"/>
        <v/>
      </c>
      <c r="C306" s="3" t="s">
        <v>1485</v>
      </c>
      <c r="D306" s="3" t="str">
        <f t="shared" si="34"/>
        <v/>
      </c>
      <c r="E306" s="3" t="str">
        <f t="shared" si="35"/>
        <v/>
      </c>
      <c r="F306" s="3" t="str">
        <f t="shared" si="36"/>
        <v>&lt;/Sound&gt;</v>
      </c>
      <c r="G306" s="3" t="s">
        <v>1489</v>
      </c>
    </row>
    <row r="307" spans="1:7">
      <c r="A307" s="1" t="str">
        <f t="shared" si="37"/>
        <v>1</v>
      </c>
      <c r="B307" s="3" t="str">
        <f t="shared" si="33"/>
        <v>dony_play_up_down_01</v>
      </c>
      <c r="C307" s="3" t="s">
        <v>1485</v>
      </c>
      <c r="D307" s="3" t="str">
        <f t="shared" si="34"/>
        <v/>
      </c>
      <c r="E307" s="3" t="str">
        <f t="shared" si="35"/>
        <v/>
      </c>
      <c r="F307" s="3" t="str">
        <f t="shared" si="36"/>
        <v>&lt;Sound Type="dony_play_up_down_01" Storage="Remote" Dec=""&gt;</v>
      </c>
      <c r="G307" s="3" t="s">
        <v>1723</v>
      </c>
    </row>
    <row r="308" spans="1:7">
      <c r="A308" s="1" t="str">
        <f t="shared" si="37"/>
        <v>2</v>
      </c>
      <c r="B308" s="3" t="str">
        <f t="shared" si="33"/>
        <v/>
      </c>
      <c r="C308" s="3" t="s">
        <v>1485</v>
      </c>
      <c r="D308" s="3" t="str">
        <f t="shared" si="34"/>
        <v/>
      </c>
      <c r="E308" s="3" t="str">
        <f t="shared" si="35"/>
        <v>dony_play_up_down_01_01</v>
      </c>
      <c r="F308" s="3" t="str">
        <f t="shared" si="36"/>
        <v>&lt;Clip SoundPath="dony_play_up_down_01_01" /&gt;</v>
      </c>
      <c r="G308" s="3" t="s">
        <v>1724</v>
      </c>
    </row>
    <row r="309" spans="1:7">
      <c r="A309" s="1" t="str">
        <f t="shared" si="37"/>
        <v>2</v>
      </c>
      <c r="B309" s="3" t="str">
        <f t="shared" si="33"/>
        <v/>
      </c>
      <c r="C309" s="3" t="s">
        <v>1485</v>
      </c>
      <c r="D309" s="3" t="str">
        <f t="shared" si="34"/>
        <v/>
      </c>
      <c r="E309" s="3" t="str">
        <f t="shared" si="35"/>
        <v>dony_play_up_down_01_02</v>
      </c>
      <c r="F309" s="3" t="str">
        <f t="shared" si="36"/>
        <v>&lt;Clip SoundPath="dony_play_up_down_01_02" /&gt;</v>
      </c>
      <c r="G309" s="3" t="s">
        <v>1725</v>
      </c>
    </row>
    <row r="310" spans="1:7">
      <c r="A310" s="1" t="str">
        <f t="shared" si="37"/>
        <v>2</v>
      </c>
      <c r="B310" s="3" t="str">
        <f t="shared" si="33"/>
        <v/>
      </c>
      <c r="C310" s="3" t="s">
        <v>1485</v>
      </c>
      <c r="D310" s="3" t="str">
        <f t="shared" si="34"/>
        <v/>
      </c>
      <c r="E310" s="3" t="str">
        <f t="shared" si="35"/>
        <v>dony_play_up_down_01_03</v>
      </c>
      <c r="F310" s="3" t="str">
        <f t="shared" si="36"/>
        <v>&lt;Clip SoundPath="dony_play_up_down_01_03" /&gt;</v>
      </c>
      <c r="G310" s="3" t="s">
        <v>1726</v>
      </c>
    </row>
    <row r="311" spans="1:7">
      <c r="A311" s="1" t="str">
        <f t="shared" si="37"/>
        <v>3</v>
      </c>
      <c r="B311" s="3" t="str">
        <f t="shared" si="33"/>
        <v/>
      </c>
      <c r="C311" s="3" t="s">
        <v>1485</v>
      </c>
      <c r="D311" s="3" t="str">
        <f t="shared" si="34"/>
        <v/>
      </c>
      <c r="E311" s="3" t="str">
        <f t="shared" si="35"/>
        <v/>
      </c>
      <c r="F311" s="3" t="str">
        <f t="shared" si="36"/>
        <v>&lt;/Sound&gt;</v>
      </c>
      <c r="G311" s="3" t="s">
        <v>1489</v>
      </c>
    </row>
    <row r="312" spans="1:7">
      <c r="A312" s="1" t="str">
        <f t="shared" si="37"/>
        <v>3</v>
      </c>
      <c r="B312" s="3" t="str">
        <f t="shared" si="33"/>
        <v/>
      </c>
      <c r="C312" s="3" t="s">
        <v>1485</v>
      </c>
      <c r="D312" s="3" t="str">
        <f t="shared" si="34"/>
        <v/>
      </c>
      <c r="E312" s="3" t="str">
        <f t="shared" si="35"/>
        <v/>
      </c>
      <c r="F312" s="3">
        <f t="shared" si="36"/>
        <v>0</v>
      </c>
    </row>
    <row r="313" spans="1:7">
      <c r="A313" s="1" t="str">
        <f t="shared" ref="A313:A337" si="38">IF(ISERROR(FIND("&lt;Sound",G313))=FALSE,"1",IF(ISERROR(FIND("&lt;Clip",G313))=FALSE,"2","3"))</f>
        <v>1</v>
      </c>
      <c r="B313" s="3" t="str">
        <f t="shared" si="33"/>
        <v>level_up_DONNY</v>
      </c>
      <c r="C313" s="3" t="s">
        <v>1485</v>
      </c>
      <c r="D313" s="3" t="str">
        <f t="shared" si="34"/>
        <v>逗泥升级</v>
      </c>
      <c r="E313" s="3" t="str">
        <f t="shared" si="35"/>
        <v/>
      </c>
      <c r="F313" s="3" t="str">
        <f t="shared" si="36"/>
        <v>&lt;Sound Type="level_up_DONNY" Storage="Remote" Dec="逗泥升级"&gt;</v>
      </c>
      <c r="G313" s="3" t="s">
        <v>1727</v>
      </c>
    </row>
    <row r="314" spans="1:7">
      <c r="A314" s="1" t="str">
        <f t="shared" si="38"/>
        <v>2</v>
      </c>
      <c r="B314" s="3" t="str">
        <f t="shared" si="33"/>
        <v/>
      </c>
      <c r="C314" s="3" t="s">
        <v>1485</v>
      </c>
      <c r="D314" s="3" t="str">
        <f t="shared" si="34"/>
        <v/>
      </c>
      <c r="E314" s="3" t="str">
        <f t="shared" si="35"/>
        <v>level_up_dony_01</v>
      </c>
      <c r="F314" s="3" t="str">
        <f t="shared" si="36"/>
        <v>&lt;Clip SoundPath="level_up_dony_01" /&gt;</v>
      </c>
      <c r="G314" s="3" t="s">
        <v>1728</v>
      </c>
    </row>
    <row r="315" spans="1:7">
      <c r="A315" s="1" t="str">
        <f t="shared" si="38"/>
        <v>2</v>
      </c>
      <c r="B315" s="3" t="str">
        <f t="shared" si="33"/>
        <v/>
      </c>
      <c r="C315" s="3" t="s">
        <v>1485</v>
      </c>
      <c r="D315" s="3" t="str">
        <f t="shared" si="34"/>
        <v/>
      </c>
      <c r="E315" s="3" t="str">
        <f t="shared" si="35"/>
        <v>level_up_dony_02</v>
      </c>
      <c r="F315" s="3" t="str">
        <f t="shared" si="36"/>
        <v>&lt;Clip SoundPath="level_up_dony_02" /&gt;</v>
      </c>
      <c r="G315" s="3" t="s">
        <v>1729</v>
      </c>
    </row>
    <row r="316" spans="1:7">
      <c r="A316" s="1" t="str">
        <f t="shared" si="38"/>
        <v>3</v>
      </c>
      <c r="B316" s="3" t="str">
        <f t="shared" si="33"/>
        <v/>
      </c>
      <c r="C316" s="3" t="s">
        <v>1485</v>
      </c>
      <c r="D316" s="3" t="str">
        <f t="shared" si="34"/>
        <v/>
      </c>
      <c r="E316" s="3" t="str">
        <f t="shared" si="35"/>
        <v/>
      </c>
      <c r="F316" s="3" t="str">
        <f t="shared" si="36"/>
        <v>&lt;/Sound&gt;</v>
      </c>
      <c r="G316" s="3" t="s">
        <v>1489</v>
      </c>
    </row>
    <row r="317" spans="1:7">
      <c r="A317" s="1" t="str">
        <f t="shared" si="38"/>
        <v>1</v>
      </c>
      <c r="B317" s="3" t="str">
        <f t="shared" si="33"/>
        <v>nim_chest_open_DONNY</v>
      </c>
      <c r="C317" s="3" t="s">
        <v>1485</v>
      </c>
      <c r="D317" s="3" t="str">
        <f t="shared" si="34"/>
        <v>逗泥小生物宝箱</v>
      </c>
      <c r="E317" s="3" t="str">
        <f t="shared" si="35"/>
        <v/>
      </c>
      <c r="F317" s="3" t="str">
        <f t="shared" si="36"/>
        <v>&lt;Sound Type="nim_chest_open_DONNY" Storage="Remote" Dec="逗泥小生物宝箱"&gt;</v>
      </c>
      <c r="G317" s="3" t="s">
        <v>1730</v>
      </c>
    </row>
    <row r="318" spans="1:7">
      <c r="A318" s="1" t="str">
        <f t="shared" si="38"/>
        <v>2</v>
      </c>
      <c r="B318" s="3" t="str">
        <f t="shared" si="33"/>
        <v/>
      </c>
      <c r="C318" s="3" t="s">
        <v>1485</v>
      </c>
      <c r="D318" s="3" t="str">
        <f t="shared" si="34"/>
        <v/>
      </c>
      <c r="E318" s="3" t="str">
        <f t="shared" si="35"/>
        <v>nim_chest_open_dony_01</v>
      </c>
      <c r="F318" s="3" t="str">
        <f t="shared" si="36"/>
        <v>&lt;Clip SoundPath="nim_chest_open_dony_01" /&gt;</v>
      </c>
      <c r="G318" s="3" t="s">
        <v>1731</v>
      </c>
    </row>
    <row r="319" spans="1:7">
      <c r="A319" s="1" t="str">
        <f t="shared" si="38"/>
        <v>2</v>
      </c>
      <c r="B319" s="3" t="str">
        <f t="shared" si="33"/>
        <v/>
      </c>
      <c r="C319" s="3" t="s">
        <v>1485</v>
      </c>
      <c r="D319" s="3" t="str">
        <f t="shared" si="34"/>
        <v/>
      </c>
      <c r="E319" s="3" t="str">
        <f t="shared" si="35"/>
        <v>nim_chest_open_dony_02</v>
      </c>
      <c r="F319" s="3" t="str">
        <f t="shared" si="36"/>
        <v>&lt;Clip SoundPath="nim_chest_open_dony_02" /&gt;</v>
      </c>
      <c r="G319" s="3" t="s">
        <v>1732</v>
      </c>
    </row>
    <row r="320" spans="1:7">
      <c r="A320" s="1" t="str">
        <f t="shared" si="38"/>
        <v>2</v>
      </c>
      <c r="B320" s="3" t="str">
        <f t="shared" si="33"/>
        <v/>
      </c>
      <c r="C320" s="3" t="s">
        <v>1485</v>
      </c>
      <c r="D320" s="3" t="str">
        <f t="shared" si="34"/>
        <v/>
      </c>
      <c r="E320" s="3" t="str">
        <f t="shared" si="35"/>
        <v>nim_chest_open_dony_03</v>
      </c>
      <c r="F320" s="3" t="str">
        <f t="shared" si="36"/>
        <v>&lt;Clip SoundPath="nim_chest_open_dony_03" /&gt;</v>
      </c>
      <c r="G320" s="3" t="s">
        <v>1733</v>
      </c>
    </row>
    <row r="321" spans="1:7">
      <c r="A321" s="1" t="str">
        <f t="shared" si="38"/>
        <v>2</v>
      </c>
      <c r="B321" s="3" t="str">
        <f t="shared" si="33"/>
        <v/>
      </c>
      <c r="C321" s="3" t="s">
        <v>1485</v>
      </c>
      <c r="D321" s="3" t="str">
        <f t="shared" si="34"/>
        <v/>
      </c>
      <c r="E321" s="3" t="str">
        <f t="shared" si="35"/>
        <v>nim_chest_open_dony_04</v>
      </c>
      <c r="F321" s="3" t="str">
        <f t="shared" si="36"/>
        <v>&lt;Clip SoundPath="nim_chest_open_dony_04" /&gt;</v>
      </c>
      <c r="G321" s="3" t="s">
        <v>1734</v>
      </c>
    </row>
    <row r="322" spans="1:7">
      <c r="A322" s="1" t="str">
        <f t="shared" si="38"/>
        <v>2</v>
      </c>
      <c r="B322" s="3" t="str">
        <f t="shared" si="33"/>
        <v/>
      </c>
      <c r="C322" s="3" t="s">
        <v>1485</v>
      </c>
      <c r="D322" s="3" t="str">
        <f t="shared" si="34"/>
        <v/>
      </c>
      <c r="E322" s="3" t="str">
        <f t="shared" si="35"/>
        <v>nim_chest_open_dony_05</v>
      </c>
      <c r="F322" s="3" t="str">
        <f t="shared" si="36"/>
        <v>&lt;Clip SoundPath="nim_chest_open_dony_05" /&gt;</v>
      </c>
      <c r="G322" s="3" t="s">
        <v>1735</v>
      </c>
    </row>
    <row r="323" spans="1:7">
      <c r="A323" s="1" t="str">
        <f t="shared" si="38"/>
        <v>3</v>
      </c>
      <c r="B323" s="3" t="str">
        <f t="shared" si="33"/>
        <v/>
      </c>
      <c r="C323" s="3" t="s">
        <v>1485</v>
      </c>
      <c r="D323" s="3" t="str">
        <f t="shared" si="34"/>
        <v/>
      </c>
      <c r="E323" s="3" t="str">
        <f t="shared" si="35"/>
        <v/>
      </c>
      <c r="F323" s="3" t="str">
        <f t="shared" si="36"/>
        <v>&lt;/Sound&gt;</v>
      </c>
      <c r="G323" s="3" t="s">
        <v>1489</v>
      </c>
    </row>
    <row r="324" spans="1:7">
      <c r="A324" s="1" t="str">
        <f t="shared" si="38"/>
        <v>1</v>
      </c>
      <c r="B324" s="3" t="str">
        <f t="shared" si="33"/>
        <v>dony_eat_act_loop</v>
      </c>
      <c r="C324" s="3" t="s">
        <v>1485</v>
      </c>
      <c r="D324" s="3" t="str">
        <f t="shared" si="34"/>
        <v>DONNY吃食物的音效</v>
      </c>
      <c r="E324" s="3" t="str">
        <f t="shared" si="35"/>
        <v/>
      </c>
      <c r="F324" s="3" t="str">
        <f t="shared" si="36"/>
        <v>&lt;Sound Type="dony_eat_act_loop" Storage="Remote" Dec="DONNY吃食物的音效"&gt;</v>
      </c>
      <c r="G324" s="3" t="s">
        <v>1736</v>
      </c>
    </row>
    <row r="325" spans="1:7">
      <c r="A325" s="1" t="str">
        <f t="shared" si="38"/>
        <v>2</v>
      </c>
      <c r="B325" s="3" t="str">
        <f t="shared" si="33"/>
        <v/>
      </c>
      <c r="C325" s="3" t="s">
        <v>1485</v>
      </c>
      <c r="D325" s="3" t="str">
        <f t="shared" si="34"/>
        <v/>
      </c>
      <c r="E325" s="3" t="str">
        <f t="shared" si="35"/>
        <v>dony_eat_act_loop</v>
      </c>
      <c r="F325" s="3" t="str">
        <f t="shared" si="36"/>
        <v>&lt;Clip SoundPath="dony_eat_act_loop" /&gt;</v>
      </c>
      <c r="G325" s="3" t="s">
        <v>1737</v>
      </c>
    </row>
    <row r="326" spans="1:7">
      <c r="A326" s="1" t="str">
        <f t="shared" si="38"/>
        <v>3</v>
      </c>
      <c r="B326" s="3" t="str">
        <f t="shared" si="33"/>
        <v/>
      </c>
      <c r="C326" s="3" t="s">
        <v>1485</v>
      </c>
      <c r="D326" s="3" t="str">
        <f t="shared" si="34"/>
        <v/>
      </c>
      <c r="E326" s="3" t="str">
        <f t="shared" si="35"/>
        <v/>
      </c>
      <c r="F326" s="3" t="str">
        <f t="shared" si="36"/>
        <v>&lt;/Sound&gt;</v>
      </c>
      <c r="G326" s="3" t="s">
        <v>1489</v>
      </c>
    </row>
    <row r="327" spans="1:7">
      <c r="A327" s="1" t="str">
        <f t="shared" si="38"/>
        <v>1</v>
      </c>
      <c r="B327" s="3" t="str">
        <f t="shared" si="33"/>
        <v>DONNY_eat_act_loop_after</v>
      </c>
      <c r="C327" s="3" t="s">
        <v>1485</v>
      </c>
      <c r="D327" s="3" t="str">
        <f t="shared" si="34"/>
        <v>DONNY吃完食物之后播放的随机音效</v>
      </c>
      <c r="E327" s="3" t="str">
        <f t="shared" si="35"/>
        <v/>
      </c>
      <c r="F327" s="3" t="str">
        <f t="shared" si="36"/>
        <v>&lt;Sound Type="DONNY_eat_act_loop_after" Storage="Remote" Dec="DONNY吃完食物之后播放的随机音效"&gt;</v>
      </c>
      <c r="G327" s="3" t="s">
        <v>1738</v>
      </c>
    </row>
    <row r="328" spans="1:7">
      <c r="A328" s="1" t="str">
        <f t="shared" si="38"/>
        <v>2</v>
      </c>
      <c r="B328" s="3" t="str">
        <f t="shared" si="33"/>
        <v/>
      </c>
      <c r="C328" s="3" t="s">
        <v>1485</v>
      </c>
      <c r="D328" s="3" t="str">
        <f t="shared" si="34"/>
        <v/>
      </c>
      <c r="E328" s="3" t="str">
        <f t="shared" si="35"/>
        <v>dony_eat_act_01</v>
      </c>
      <c r="F328" s="3" t="str">
        <f t="shared" si="36"/>
        <v>&lt;Clip SoundPath="dony_eat_act_01" /&gt;</v>
      </c>
      <c r="G328" s="3" t="s">
        <v>1739</v>
      </c>
    </row>
    <row r="329" spans="1:7">
      <c r="A329" s="1" t="str">
        <f t="shared" si="38"/>
        <v>2</v>
      </c>
      <c r="B329" s="3" t="str">
        <f t="shared" si="33"/>
        <v/>
      </c>
      <c r="C329" s="3" t="s">
        <v>1485</v>
      </c>
      <c r="D329" s="3" t="str">
        <f t="shared" si="34"/>
        <v/>
      </c>
      <c r="E329" s="3" t="str">
        <f t="shared" si="35"/>
        <v>dony_eat_act_02</v>
      </c>
      <c r="F329" s="3" t="str">
        <f t="shared" si="36"/>
        <v>&lt;Clip SoundPath="dony_eat_act_02" /&gt;</v>
      </c>
      <c r="G329" s="3" t="s">
        <v>1740</v>
      </c>
    </row>
    <row r="330" spans="1:7">
      <c r="A330" s="1" t="str">
        <f t="shared" si="38"/>
        <v>2</v>
      </c>
      <c r="B330" s="3" t="str">
        <f t="shared" ref="B330:B378" si="39">IF(ISERROR(FIND("&lt;Sound",G330))=FALSE,MID(G330,FIND("Type=""",G330)+6,IF(ISERROR(FIND("Des=",G330))=FALSE,FIND("Des=",G330),FIND("""&gt;",G330))-FIND("Type=""",G330)-IF(ISERROR(FIND("Des=",G330))=FALSE,8,6)),"")</f>
        <v/>
      </c>
      <c r="C330" s="3" t="s">
        <v>1485</v>
      </c>
      <c r="D330" s="3" t="str">
        <f t="shared" ref="D330:D378" si="40">IF(ISERROR(FIND("Des=",G330))=FALSE,MID(G330,FIND("Des=""",G330)+5,FIND("""&gt;",G330)-FIND("Des=""",G330)-5),"")</f>
        <v/>
      </c>
      <c r="E330" s="3" t="str">
        <f t="shared" ref="E330:E378" si="41">IF(ISERROR(FIND("&lt;Clip",G330))=FALSE,MID(G330,FIND("SoundPath=""",G330)+11,FIND(""" /&gt;",G330)-FIND("SoundPath=""",G330)-11),"")</f>
        <v>dony_eat_act_03</v>
      </c>
      <c r="F330" s="3" t="str">
        <f t="shared" ref="F330:F378" si="42">IF(A330="1","&lt;Sound Type="""&amp;B330&amp;""" Storage="""&amp;C330&amp;""" Dec="""&amp;D330&amp;"""&gt;",IF(A330="2","  &lt;Clip SoundPath="""&amp;E330&amp;""" /&gt;",IF(A330="3",G330,"")))</f>
        <v>&lt;Clip SoundPath="dony_eat_act_03" /&gt;</v>
      </c>
      <c r="G330" s="3" t="s">
        <v>1741</v>
      </c>
    </row>
    <row r="331" spans="1:7">
      <c r="A331" s="1" t="str">
        <f t="shared" si="38"/>
        <v>3</v>
      </c>
      <c r="B331" s="3" t="str">
        <f t="shared" si="39"/>
        <v/>
      </c>
      <c r="C331" s="3" t="s">
        <v>1485</v>
      </c>
      <c r="D331" s="3" t="str">
        <f t="shared" si="40"/>
        <v/>
      </c>
      <c r="E331" s="3" t="str">
        <f t="shared" si="41"/>
        <v/>
      </c>
      <c r="F331" s="3" t="str">
        <f t="shared" si="42"/>
        <v>&lt;/Sound&gt;</v>
      </c>
      <c r="G331" s="3" t="s">
        <v>1489</v>
      </c>
    </row>
    <row r="332" spans="1:7">
      <c r="A332" s="1" t="str">
        <f t="shared" si="38"/>
        <v>1</v>
      </c>
      <c r="B332" s="3" t="str">
        <f t="shared" si="39"/>
        <v>dony_eat_full_loop</v>
      </c>
      <c r="C332" s="3" t="s">
        <v>1485</v>
      </c>
      <c r="D332" s="3" t="str">
        <f t="shared" si="40"/>
        <v>DONNY吃饱了的音效</v>
      </c>
      <c r="E332" s="3" t="str">
        <f t="shared" si="41"/>
        <v/>
      </c>
      <c r="F332" s="3" t="str">
        <f t="shared" si="42"/>
        <v>&lt;Sound Type="dony_eat_full_loop" Storage="Remote" Dec="DONNY吃饱了的音效"&gt;</v>
      </c>
      <c r="G332" s="3" t="s">
        <v>1742</v>
      </c>
    </row>
    <row r="333" spans="1:7">
      <c r="A333" s="1" t="str">
        <f t="shared" si="38"/>
        <v>2</v>
      </c>
      <c r="B333" s="3" t="str">
        <f t="shared" si="39"/>
        <v/>
      </c>
      <c r="C333" s="3" t="s">
        <v>1485</v>
      </c>
      <c r="D333" s="3" t="str">
        <f t="shared" si="40"/>
        <v/>
      </c>
      <c r="E333" s="3" t="str">
        <f t="shared" si="41"/>
        <v>dony_eat_full_loop</v>
      </c>
      <c r="F333" s="3" t="str">
        <f t="shared" si="42"/>
        <v>&lt;Clip SoundPath="dony_eat_full_loop" /&gt;</v>
      </c>
      <c r="G333" s="3" t="s">
        <v>1743</v>
      </c>
    </row>
    <row r="334" spans="1:7">
      <c r="A334" s="1" t="str">
        <f t="shared" si="38"/>
        <v>3</v>
      </c>
      <c r="B334" s="3" t="str">
        <f t="shared" si="39"/>
        <v/>
      </c>
      <c r="C334" s="3" t="s">
        <v>1485</v>
      </c>
      <c r="D334" s="3" t="str">
        <f t="shared" si="40"/>
        <v/>
      </c>
      <c r="E334" s="3" t="str">
        <f t="shared" si="41"/>
        <v/>
      </c>
      <c r="F334" s="3" t="str">
        <f t="shared" si="42"/>
        <v>&lt;/Sound&gt;</v>
      </c>
      <c r="G334" s="3" t="s">
        <v>1489</v>
      </c>
    </row>
    <row r="335" spans="1:7">
      <c r="A335" s="1" t="str">
        <f t="shared" si="38"/>
        <v>1</v>
      </c>
      <c r="B335" s="3" t="str">
        <f t="shared" si="39"/>
        <v>dony_eat_satisfaction</v>
      </c>
      <c r="C335" s="3" t="s">
        <v>1485</v>
      </c>
      <c r="D335" s="3" t="str">
        <f t="shared" si="40"/>
        <v>DONNY吃满意的音效</v>
      </c>
      <c r="E335" s="3" t="str">
        <f t="shared" si="41"/>
        <v/>
      </c>
      <c r="F335" s="3" t="str">
        <f t="shared" si="42"/>
        <v>&lt;Sound Type="dony_eat_satisfaction" Storage="Remote" Dec="DONNY吃满意的音效"&gt;</v>
      </c>
      <c r="G335" s="3" t="s">
        <v>1744</v>
      </c>
    </row>
    <row r="336" spans="1:7">
      <c r="A336" s="1" t="str">
        <f t="shared" si="38"/>
        <v>2</v>
      </c>
      <c r="B336" s="3" t="str">
        <f t="shared" si="39"/>
        <v/>
      </c>
      <c r="C336" s="3" t="s">
        <v>1485</v>
      </c>
      <c r="D336" s="3" t="str">
        <f t="shared" si="40"/>
        <v/>
      </c>
      <c r="E336" s="3" t="str">
        <f t="shared" si="41"/>
        <v>dony_eat_satisfaction</v>
      </c>
      <c r="F336" s="3" t="str">
        <f t="shared" si="42"/>
        <v>&lt;Clip SoundPath="dony_eat_satisfaction" /&gt;</v>
      </c>
      <c r="G336" s="3" t="s">
        <v>1745</v>
      </c>
    </row>
    <row r="337" spans="1:7">
      <c r="A337" s="1" t="str">
        <f t="shared" si="38"/>
        <v>3</v>
      </c>
      <c r="B337" s="3" t="str">
        <f t="shared" si="39"/>
        <v/>
      </c>
      <c r="C337" s="3" t="s">
        <v>1485</v>
      </c>
      <c r="D337" s="3" t="str">
        <f t="shared" si="40"/>
        <v/>
      </c>
      <c r="E337" s="3" t="str">
        <f t="shared" si="41"/>
        <v/>
      </c>
      <c r="F337" s="3" t="str">
        <f t="shared" si="42"/>
        <v>&lt;/Sound&gt;</v>
      </c>
      <c r="G337" s="3" t="s">
        <v>1489</v>
      </c>
    </row>
    <row r="338" spans="1:7">
      <c r="A338" s="1" t="str">
        <f t="shared" si="37"/>
        <v>3</v>
      </c>
      <c r="B338" s="3" t="str">
        <f t="shared" si="39"/>
        <v/>
      </c>
      <c r="C338" s="3" t="s">
        <v>1485</v>
      </c>
      <c r="D338" s="3" t="str">
        <f t="shared" si="40"/>
        <v/>
      </c>
      <c r="E338" s="3" t="str">
        <f t="shared" si="41"/>
        <v/>
      </c>
      <c r="F338" s="3" t="str">
        <f t="shared" si="42"/>
        <v>&lt;!--========YoYo语音========--&gt;</v>
      </c>
      <c r="G338" s="3" t="s">
        <v>1746</v>
      </c>
    </row>
    <row r="339" spans="1:7">
      <c r="A339" s="1" t="str">
        <f t="shared" si="37"/>
        <v>1</v>
      </c>
      <c r="B339" s="3" t="str">
        <f t="shared" si="39"/>
        <v>yoyo_level_end_01</v>
      </c>
      <c r="C339" s="3" t="s">
        <v>1485</v>
      </c>
      <c r="D339" s="3" t="str">
        <f t="shared" si="40"/>
        <v/>
      </c>
      <c r="E339" s="3" t="str">
        <f t="shared" si="41"/>
        <v/>
      </c>
      <c r="F339" s="3" t="str">
        <f t="shared" si="42"/>
        <v>&lt;Sound Type="yoyo_level_end_01" Storage="Remote" Dec=""&gt;</v>
      </c>
      <c r="G339" s="3" t="s">
        <v>1747</v>
      </c>
    </row>
    <row r="340" spans="1:7">
      <c r="A340" s="1" t="str">
        <f t="shared" si="37"/>
        <v>2</v>
      </c>
      <c r="B340" s="3" t="str">
        <f t="shared" si="39"/>
        <v/>
      </c>
      <c r="C340" s="3" t="s">
        <v>1485</v>
      </c>
      <c r="D340" s="3" t="str">
        <f t="shared" si="40"/>
        <v/>
      </c>
      <c r="E340" s="3" t="str">
        <f t="shared" si="41"/>
        <v>yoyo_level_end_01</v>
      </c>
      <c r="F340" s="3" t="str">
        <f t="shared" si="42"/>
        <v>&lt;Clip SoundPath="yoyo_level_end_01" /&gt;</v>
      </c>
      <c r="G340" s="3" t="s">
        <v>1748</v>
      </c>
    </row>
    <row r="341" spans="1:7">
      <c r="A341" s="1" t="str">
        <f t="shared" si="37"/>
        <v>3</v>
      </c>
      <c r="B341" s="3" t="str">
        <f t="shared" si="39"/>
        <v/>
      </c>
      <c r="C341" s="3" t="s">
        <v>1485</v>
      </c>
      <c r="D341" s="3" t="str">
        <f t="shared" si="40"/>
        <v/>
      </c>
      <c r="E341" s="3" t="str">
        <f t="shared" si="41"/>
        <v/>
      </c>
      <c r="F341" s="3" t="str">
        <f t="shared" si="42"/>
        <v>&lt;/Sound&gt;</v>
      </c>
      <c r="G341" s="3" t="s">
        <v>1489</v>
      </c>
    </row>
    <row r="342" spans="1:7">
      <c r="A342" s="1" t="str">
        <f t="shared" si="37"/>
        <v>1</v>
      </c>
      <c r="B342" s="3" t="str">
        <f t="shared" si="39"/>
        <v>yoyo_hello_01</v>
      </c>
      <c r="C342" s="3" t="s">
        <v>1485</v>
      </c>
      <c r="D342" s="3" t="str">
        <f t="shared" si="40"/>
        <v/>
      </c>
      <c r="E342" s="3" t="str">
        <f t="shared" si="41"/>
        <v/>
      </c>
      <c r="F342" s="3" t="str">
        <f t="shared" si="42"/>
        <v>&lt;Sound Type="yoyo_hello_01" Storage="Remote" Dec=""&gt;</v>
      </c>
      <c r="G342" s="3" t="s">
        <v>1749</v>
      </c>
    </row>
    <row r="343" spans="1:7">
      <c r="A343" s="1" t="str">
        <f t="shared" si="37"/>
        <v>2</v>
      </c>
      <c r="B343" s="3" t="str">
        <f t="shared" si="39"/>
        <v/>
      </c>
      <c r="C343" s="3" t="s">
        <v>1485</v>
      </c>
      <c r="D343" s="3" t="str">
        <f t="shared" si="40"/>
        <v/>
      </c>
      <c r="E343" s="3" t="str">
        <f t="shared" si="41"/>
        <v>yoyo_hello_01</v>
      </c>
      <c r="F343" s="3" t="str">
        <f t="shared" si="42"/>
        <v>&lt;Clip SoundPath="yoyo_hello_01" /&gt;</v>
      </c>
      <c r="G343" s="3" t="s">
        <v>1750</v>
      </c>
    </row>
    <row r="344" spans="1:7">
      <c r="A344" s="1" t="str">
        <f t="shared" si="37"/>
        <v>3</v>
      </c>
      <c r="B344" s="3" t="str">
        <f t="shared" si="39"/>
        <v/>
      </c>
      <c r="C344" s="3" t="s">
        <v>1485</v>
      </c>
      <c r="D344" s="3" t="str">
        <f t="shared" si="40"/>
        <v/>
      </c>
      <c r="E344" s="3" t="str">
        <f t="shared" si="41"/>
        <v/>
      </c>
      <c r="F344" s="3" t="str">
        <f t="shared" si="42"/>
        <v>&lt;/Sound&gt;</v>
      </c>
      <c r="G344" s="3" t="s">
        <v>1489</v>
      </c>
    </row>
    <row r="345" spans="1:7">
      <c r="A345" s="1" t="str">
        <f t="shared" si="37"/>
        <v>1</v>
      </c>
      <c r="B345" s="3" t="str">
        <f t="shared" si="39"/>
        <v>yoyo_sleep_begin_01</v>
      </c>
      <c r="C345" s="3" t="s">
        <v>1485</v>
      </c>
      <c r="D345" s="3" t="str">
        <f t="shared" si="40"/>
        <v/>
      </c>
      <c r="E345" s="3" t="str">
        <f t="shared" si="41"/>
        <v/>
      </c>
      <c r="F345" s="3" t="str">
        <f t="shared" si="42"/>
        <v>&lt;Sound Type="yoyo_sleep_begin_01" Storage="Remote" Dec=""&gt;</v>
      </c>
      <c r="G345" s="3" t="s">
        <v>1751</v>
      </c>
    </row>
    <row r="346" spans="1:7">
      <c r="A346" s="1" t="str">
        <f t="shared" si="37"/>
        <v>2</v>
      </c>
      <c r="B346" s="3" t="str">
        <f t="shared" si="39"/>
        <v/>
      </c>
      <c r="C346" s="3" t="s">
        <v>1485</v>
      </c>
      <c r="D346" s="3" t="str">
        <f t="shared" si="40"/>
        <v/>
      </c>
      <c r="E346" s="3" t="str">
        <f t="shared" si="41"/>
        <v>yoyo_nod_01_01</v>
      </c>
      <c r="F346" s="3" t="str">
        <f t="shared" si="42"/>
        <v>&lt;Clip SoundPath="yoyo_nod_01_01" /&gt;</v>
      </c>
      <c r="G346" s="3" t="s">
        <v>1752</v>
      </c>
    </row>
    <row r="347" spans="1:7">
      <c r="A347" s="1" t="str">
        <f t="shared" si="37"/>
        <v>2</v>
      </c>
      <c r="B347" s="3" t="str">
        <f t="shared" si="39"/>
        <v/>
      </c>
      <c r="C347" s="3" t="s">
        <v>1485</v>
      </c>
      <c r="D347" s="3" t="str">
        <f t="shared" si="40"/>
        <v/>
      </c>
      <c r="E347" s="3" t="str">
        <f t="shared" si="41"/>
        <v>yoyo_nod_01_02</v>
      </c>
      <c r="F347" s="3" t="str">
        <f t="shared" si="42"/>
        <v>&lt;Clip SoundPath="yoyo_nod_01_02" /&gt;</v>
      </c>
      <c r="G347" s="3" t="s">
        <v>1753</v>
      </c>
    </row>
    <row r="348" spans="1:7">
      <c r="A348" s="1" t="str">
        <f t="shared" si="37"/>
        <v>2</v>
      </c>
      <c r="B348" s="3" t="str">
        <f t="shared" si="39"/>
        <v/>
      </c>
      <c r="C348" s="3" t="s">
        <v>1485</v>
      </c>
      <c r="D348" s="3" t="str">
        <f t="shared" si="40"/>
        <v/>
      </c>
      <c r="E348" s="3" t="str">
        <f t="shared" si="41"/>
        <v>yoyo_nod_01_03</v>
      </c>
      <c r="F348" s="3" t="str">
        <f t="shared" si="42"/>
        <v>&lt;Clip SoundPath="yoyo_nod_01_03" /&gt;</v>
      </c>
      <c r="G348" s="3" t="s">
        <v>1754</v>
      </c>
    </row>
    <row r="349" spans="1:7">
      <c r="A349" s="1" t="str">
        <f t="shared" si="37"/>
        <v>3</v>
      </c>
      <c r="B349" s="3" t="str">
        <f t="shared" si="39"/>
        <v/>
      </c>
      <c r="C349" s="3" t="s">
        <v>1485</v>
      </c>
      <c r="D349" s="3" t="str">
        <f t="shared" si="40"/>
        <v/>
      </c>
      <c r="E349" s="3" t="str">
        <f t="shared" si="41"/>
        <v/>
      </c>
      <c r="F349" s="3" t="str">
        <f t="shared" si="42"/>
        <v>&lt;/Sound&gt;</v>
      </c>
      <c r="G349" s="3" t="s">
        <v>1489</v>
      </c>
    </row>
    <row r="350" spans="1:7">
      <c r="A350" s="1" t="str">
        <f t="shared" si="37"/>
        <v>1</v>
      </c>
      <c r="B350" s="3" t="str">
        <f t="shared" si="39"/>
        <v>yoyo_friend_search_01</v>
      </c>
      <c r="C350" s="3" t="s">
        <v>1485</v>
      </c>
      <c r="D350" s="3" t="str">
        <f t="shared" si="40"/>
        <v/>
      </c>
      <c r="E350" s="3" t="str">
        <f t="shared" si="41"/>
        <v/>
      </c>
      <c r="F350" s="3" t="str">
        <f t="shared" si="42"/>
        <v>&lt;Sound Type="yoyo_friend_search_01" Storage="Remote" Dec=""&gt;</v>
      </c>
      <c r="G350" s="3" t="s">
        <v>1755</v>
      </c>
    </row>
    <row r="351" spans="1:7">
      <c r="A351" s="1" t="str">
        <f t="shared" si="37"/>
        <v>2</v>
      </c>
      <c r="B351" s="3" t="str">
        <f t="shared" si="39"/>
        <v/>
      </c>
      <c r="C351" s="3" t="s">
        <v>1485</v>
      </c>
      <c r="D351" s="3" t="str">
        <f t="shared" si="40"/>
        <v/>
      </c>
      <c r="E351" s="3" t="str">
        <f t="shared" si="41"/>
        <v>yoyo_friend_search_01_01</v>
      </c>
      <c r="F351" s="3" t="str">
        <f t="shared" si="42"/>
        <v>&lt;Clip SoundPath="yoyo_friend_search_01_01" /&gt;</v>
      </c>
      <c r="G351" s="3" t="s">
        <v>1756</v>
      </c>
    </row>
    <row r="352" spans="1:7">
      <c r="A352" s="1" t="str">
        <f t="shared" si="37"/>
        <v>2</v>
      </c>
      <c r="B352" s="3" t="str">
        <f t="shared" si="39"/>
        <v/>
      </c>
      <c r="C352" s="3" t="s">
        <v>1485</v>
      </c>
      <c r="D352" s="3" t="str">
        <f t="shared" si="40"/>
        <v/>
      </c>
      <c r="E352" s="3" t="str">
        <f t="shared" si="41"/>
        <v>yoyo_friend_search_01_02</v>
      </c>
      <c r="F352" s="3" t="str">
        <f t="shared" si="42"/>
        <v>&lt;Clip SoundPath="yoyo_friend_search_01_02" /&gt;</v>
      </c>
      <c r="G352" s="3" t="s">
        <v>1757</v>
      </c>
    </row>
    <row r="353" spans="1:7">
      <c r="A353" s="1" t="str">
        <f t="shared" si="37"/>
        <v>2</v>
      </c>
      <c r="B353" s="3" t="str">
        <f t="shared" si="39"/>
        <v/>
      </c>
      <c r="C353" s="3" t="s">
        <v>1485</v>
      </c>
      <c r="D353" s="3" t="str">
        <f t="shared" si="40"/>
        <v/>
      </c>
      <c r="E353" s="3" t="str">
        <f t="shared" si="41"/>
        <v>yoyo_friend_search_01_03</v>
      </c>
      <c r="F353" s="3" t="str">
        <f t="shared" si="42"/>
        <v>&lt;Clip SoundPath="yoyo_friend_search_01_03" /&gt;</v>
      </c>
      <c r="G353" s="3" t="s">
        <v>1758</v>
      </c>
    </row>
    <row r="354" spans="1:7">
      <c r="A354" s="1" t="str">
        <f t="shared" si="37"/>
        <v>3</v>
      </c>
      <c r="B354" s="3" t="str">
        <f t="shared" si="39"/>
        <v/>
      </c>
      <c r="C354" s="3" t="s">
        <v>1485</v>
      </c>
      <c r="D354" s="3" t="str">
        <f t="shared" si="40"/>
        <v/>
      </c>
      <c r="E354" s="3" t="str">
        <f t="shared" si="41"/>
        <v/>
      </c>
      <c r="F354" s="3" t="str">
        <f t="shared" si="42"/>
        <v>&lt;/Sound&gt;</v>
      </c>
      <c r="G354" s="3" t="s">
        <v>1489</v>
      </c>
    </row>
    <row r="355" spans="1:7">
      <c r="A355" s="1" t="str">
        <f t="shared" si="37"/>
        <v>1</v>
      </c>
      <c r="B355" s="3" t="str">
        <f t="shared" si="39"/>
        <v>yoyo_friend_host_01</v>
      </c>
      <c r="C355" s="3" t="s">
        <v>1485</v>
      </c>
      <c r="D355" s="3" t="str">
        <f t="shared" si="40"/>
        <v/>
      </c>
      <c r="E355" s="3" t="str">
        <f t="shared" si="41"/>
        <v/>
      </c>
      <c r="F355" s="3" t="str">
        <f t="shared" si="42"/>
        <v>&lt;Sound Type="yoyo_friend_host_01" Storage="Remote" Dec=""&gt;</v>
      </c>
      <c r="G355" s="3" t="s">
        <v>1759</v>
      </c>
    </row>
    <row r="356" spans="1:7">
      <c r="A356" s="1" t="str">
        <f t="shared" si="37"/>
        <v>2</v>
      </c>
      <c r="B356" s="3" t="str">
        <f t="shared" si="39"/>
        <v/>
      </c>
      <c r="C356" s="3" t="s">
        <v>1485</v>
      </c>
      <c r="D356" s="3" t="str">
        <f t="shared" si="40"/>
        <v/>
      </c>
      <c r="E356" s="3" t="str">
        <f t="shared" si="41"/>
        <v>yoyo_friend_host_01</v>
      </c>
      <c r="F356" s="3" t="str">
        <f t="shared" si="42"/>
        <v>&lt;Clip SoundPath="yoyo_friend_host_01" /&gt;</v>
      </c>
      <c r="G356" s="3" t="s">
        <v>1760</v>
      </c>
    </row>
    <row r="357" spans="1:7">
      <c r="A357" s="1" t="str">
        <f t="shared" si="37"/>
        <v>3</v>
      </c>
      <c r="B357" s="3" t="str">
        <f t="shared" si="39"/>
        <v/>
      </c>
      <c r="C357" s="3" t="s">
        <v>1485</v>
      </c>
      <c r="D357" s="3" t="str">
        <f t="shared" si="40"/>
        <v/>
      </c>
      <c r="E357" s="3" t="str">
        <f t="shared" si="41"/>
        <v/>
      </c>
      <c r="F357" s="3" t="str">
        <f t="shared" si="42"/>
        <v>&lt;/Sound&gt;</v>
      </c>
      <c r="G357" s="3" t="s">
        <v>1489</v>
      </c>
    </row>
    <row r="358" spans="1:7">
      <c r="A358" s="1" t="str">
        <f t="shared" si="37"/>
        <v>1</v>
      </c>
      <c r="B358" s="3" t="str">
        <f t="shared" si="39"/>
        <v>yoyo_friend_guest_01</v>
      </c>
      <c r="C358" s="3" t="s">
        <v>1485</v>
      </c>
      <c r="D358" s="3" t="str">
        <f t="shared" si="40"/>
        <v/>
      </c>
      <c r="E358" s="3" t="str">
        <f t="shared" si="41"/>
        <v/>
      </c>
      <c r="F358" s="3" t="str">
        <f t="shared" si="42"/>
        <v>&lt;Sound Type="yoyo_friend_guest_01" Storage="Remote" Dec=""&gt;</v>
      </c>
      <c r="G358" s="3" t="s">
        <v>1761</v>
      </c>
    </row>
    <row r="359" spans="1:7">
      <c r="A359" s="1" t="str">
        <f t="shared" si="37"/>
        <v>2</v>
      </c>
      <c r="B359" s="3" t="str">
        <f t="shared" si="39"/>
        <v/>
      </c>
      <c r="C359" s="3" t="s">
        <v>1485</v>
      </c>
      <c r="D359" s="3" t="str">
        <f t="shared" si="40"/>
        <v/>
      </c>
      <c r="E359" s="3" t="str">
        <f t="shared" si="41"/>
        <v>yoyo_friend_guest_01</v>
      </c>
      <c r="F359" s="3" t="str">
        <f t="shared" si="42"/>
        <v>&lt;Clip SoundPath="yoyo_friend_guest_01" /&gt;</v>
      </c>
      <c r="G359" s="3" t="s">
        <v>1762</v>
      </c>
    </row>
    <row r="360" spans="1:7">
      <c r="A360" s="1" t="str">
        <f t="shared" si="37"/>
        <v>3</v>
      </c>
      <c r="B360" s="3" t="str">
        <f t="shared" si="39"/>
        <v/>
      </c>
      <c r="C360" s="3" t="s">
        <v>1485</v>
      </c>
      <c r="D360" s="3" t="str">
        <f t="shared" si="40"/>
        <v/>
      </c>
      <c r="E360" s="3" t="str">
        <f t="shared" si="41"/>
        <v/>
      </c>
      <c r="F360" s="3" t="str">
        <f t="shared" si="42"/>
        <v>&lt;/Sound&gt;</v>
      </c>
      <c r="G360" s="3" t="s">
        <v>1489</v>
      </c>
    </row>
    <row r="361" spans="1:7">
      <c r="A361" s="1" t="str">
        <f t="shared" si="37"/>
        <v>1</v>
      </c>
      <c r="B361" s="3" t="str">
        <f t="shared" si="39"/>
        <v>yoyo_friend_guest_out_01</v>
      </c>
      <c r="C361" s="3" t="s">
        <v>1485</v>
      </c>
      <c r="D361" s="3" t="str">
        <f t="shared" si="40"/>
        <v/>
      </c>
      <c r="E361" s="3" t="str">
        <f t="shared" si="41"/>
        <v/>
      </c>
      <c r="F361" s="3" t="str">
        <f t="shared" si="42"/>
        <v>&lt;Sound Type="yoyo_friend_guest_out_01" Storage="Remote" Dec=""&gt;</v>
      </c>
      <c r="G361" s="3" t="s">
        <v>1763</v>
      </c>
    </row>
    <row r="362" spans="1:7">
      <c r="A362" s="1" t="str">
        <f t="shared" si="37"/>
        <v>2</v>
      </c>
      <c r="B362" s="3" t="str">
        <f t="shared" si="39"/>
        <v/>
      </c>
      <c r="C362" s="3" t="s">
        <v>1485</v>
      </c>
      <c r="D362" s="3" t="str">
        <f t="shared" si="40"/>
        <v/>
      </c>
      <c r="E362" s="3" t="str">
        <f t="shared" si="41"/>
        <v>yoyo_friend_guest_out_01</v>
      </c>
      <c r="F362" s="3" t="str">
        <f t="shared" si="42"/>
        <v>&lt;Clip SoundPath="yoyo_friend_guest_out_01" /&gt;</v>
      </c>
      <c r="G362" s="3" t="s">
        <v>1764</v>
      </c>
    </row>
    <row r="363" spans="1:7">
      <c r="A363" s="1" t="str">
        <f t="shared" ref="A363:A432" si="43">IF(ISERROR(FIND("&lt;Sound",G363))=FALSE,"1",IF(ISERROR(FIND("&lt;Clip",G363))=FALSE,"2","3"))</f>
        <v>2</v>
      </c>
      <c r="B363" s="3" t="str">
        <f t="shared" si="39"/>
        <v/>
      </c>
      <c r="C363" s="3" t="s">
        <v>1485</v>
      </c>
      <c r="D363" s="3" t="str">
        <f t="shared" si="40"/>
        <v/>
      </c>
      <c r="E363" s="3" t="str">
        <f t="shared" si="41"/>
        <v>yoyo_friend_guest_out_02</v>
      </c>
      <c r="F363" s="3" t="str">
        <f t="shared" si="42"/>
        <v>&lt;Clip SoundPath="yoyo_friend_guest_out_02" /&gt;</v>
      </c>
      <c r="G363" s="3" t="s">
        <v>1765</v>
      </c>
    </row>
    <row r="364" spans="1:7">
      <c r="A364" s="1" t="str">
        <f t="shared" si="43"/>
        <v>3</v>
      </c>
      <c r="B364" s="3" t="str">
        <f t="shared" si="39"/>
        <v/>
      </c>
      <c r="C364" s="3" t="s">
        <v>1485</v>
      </c>
      <c r="D364" s="3" t="str">
        <f t="shared" si="40"/>
        <v/>
      </c>
      <c r="E364" s="3" t="str">
        <f t="shared" si="41"/>
        <v/>
      </c>
      <c r="F364" s="3" t="str">
        <f t="shared" si="42"/>
        <v>&lt;/Sound&gt;</v>
      </c>
      <c r="G364" s="3" t="s">
        <v>1489</v>
      </c>
    </row>
    <row r="365" spans="1:7">
      <c r="A365" s="1" t="str">
        <f t="shared" si="43"/>
        <v>1</v>
      </c>
      <c r="B365" s="3" t="str">
        <f t="shared" si="39"/>
        <v>yoyo_friend_guest_back_01</v>
      </c>
      <c r="C365" s="3" t="s">
        <v>1485</v>
      </c>
      <c r="D365" s="3" t="str">
        <f t="shared" si="40"/>
        <v/>
      </c>
      <c r="E365" s="3" t="str">
        <f t="shared" si="41"/>
        <v/>
      </c>
      <c r="F365" s="3" t="str">
        <f t="shared" si="42"/>
        <v>&lt;Sound Type="yoyo_friend_guest_back_01" Storage="Remote" Dec=""&gt;</v>
      </c>
      <c r="G365" s="3" t="s">
        <v>1766</v>
      </c>
    </row>
    <row r="366" spans="1:7">
      <c r="A366" s="1" t="str">
        <f t="shared" si="43"/>
        <v>2</v>
      </c>
      <c r="B366" s="3" t="str">
        <f t="shared" si="39"/>
        <v/>
      </c>
      <c r="C366" s="3" t="s">
        <v>1485</v>
      </c>
      <c r="D366" s="3" t="str">
        <f t="shared" si="40"/>
        <v/>
      </c>
      <c r="E366" s="3" t="str">
        <f t="shared" si="41"/>
        <v>yoyo_friend_guest_back_01</v>
      </c>
      <c r="F366" s="3" t="str">
        <f t="shared" si="42"/>
        <v>&lt;Clip SoundPath="yoyo_friend_guest_back_01" /&gt;</v>
      </c>
      <c r="G366" s="3" t="s">
        <v>1767</v>
      </c>
    </row>
    <row r="367" spans="1:7">
      <c r="A367" s="1" t="str">
        <f t="shared" si="43"/>
        <v>3</v>
      </c>
      <c r="B367" s="3" t="str">
        <f t="shared" si="39"/>
        <v/>
      </c>
      <c r="C367" s="3" t="s">
        <v>1485</v>
      </c>
      <c r="D367" s="3" t="str">
        <f t="shared" si="40"/>
        <v/>
      </c>
      <c r="E367" s="3" t="str">
        <f t="shared" si="41"/>
        <v/>
      </c>
      <c r="F367" s="3" t="str">
        <f t="shared" si="42"/>
        <v>&lt;/Sound&gt;</v>
      </c>
      <c r="G367" s="3" t="s">
        <v>1489</v>
      </c>
    </row>
    <row r="368" spans="1:7">
      <c r="A368" s="1" t="str">
        <f t="shared" si="43"/>
        <v>1</v>
      </c>
      <c r="B368" s="3" t="str">
        <f t="shared" si="39"/>
        <v>yoyo_friend_fail_01</v>
      </c>
      <c r="C368" s="3" t="s">
        <v>1485</v>
      </c>
      <c r="D368" s="3" t="str">
        <f t="shared" si="40"/>
        <v/>
      </c>
      <c r="E368" s="3" t="str">
        <f t="shared" si="41"/>
        <v/>
      </c>
      <c r="F368" s="3" t="str">
        <f t="shared" si="42"/>
        <v>&lt;Sound Type="yoyo_friend_fail_01" Storage="Remote" Dec=""&gt;</v>
      </c>
      <c r="G368" s="3" t="s">
        <v>1768</v>
      </c>
    </row>
    <row r="369" spans="1:7">
      <c r="A369" s="1" t="str">
        <f t="shared" si="43"/>
        <v>2</v>
      </c>
      <c r="B369" s="3" t="str">
        <f t="shared" si="39"/>
        <v/>
      </c>
      <c r="C369" s="3" t="s">
        <v>1485</v>
      </c>
      <c r="D369" s="3" t="str">
        <f t="shared" si="40"/>
        <v/>
      </c>
      <c r="E369" s="3" t="str">
        <f t="shared" si="41"/>
        <v>yoyo_friend_fail_01</v>
      </c>
      <c r="F369" s="3" t="str">
        <f t="shared" si="42"/>
        <v>&lt;Clip SoundPath="yoyo_friend_fail_01" /&gt;</v>
      </c>
      <c r="G369" s="3" t="s">
        <v>1769</v>
      </c>
    </row>
    <row r="370" spans="1:7">
      <c r="A370" s="1" t="str">
        <f t="shared" si="43"/>
        <v>3</v>
      </c>
      <c r="B370" s="3" t="str">
        <f t="shared" si="39"/>
        <v/>
      </c>
      <c r="C370" s="3" t="s">
        <v>1485</v>
      </c>
      <c r="D370" s="3" t="str">
        <f t="shared" si="40"/>
        <v/>
      </c>
      <c r="E370" s="3" t="str">
        <f t="shared" si="41"/>
        <v/>
      </c>
      <c r="F370" s="3" t="str">
        <f t="shared" si="42"/>
        <v>&lt;/Sound&gt;</v>
      </c>
      <c r="G370" s="3" t="s">
        <v>1489</v>
      </c>
    </row>
    <row r="371" spans="1:7">
      <c r="A371" s="1" t="str">
        <f t="shared" si="43"/>
        <v>1</v>
      </c>
      <c r="B371" s="3" t="str">
        <f t="shared" si="39"/>
        <v>yoyo_sleep_end_01</v>
      </c>
      <c r="C371" s="3" t="s">
        <v>1485</v>
      </c>
      <c r="D371" s="3" t="str">
        <f t="shared" si="40"/>
        <v/>
      </c>
      <c r="E371" s="3" t="str">
        <f t="shared" si="41"/>
        <v/>
      </c>
      <c r="F371" s="3" t="str">
        <f t="shared" si="42"/>
        <v>&lt;Sound Type="yoyo_sleep_end_01" Storage="Remote" Dec=""&gt;</v>
      </c>
      <c r="G371" s="3" t="s">
        <v>1770</v>
      </c>
    </row>
    <row r="372" spans="1:7">
      <c r="A372" s="1" t="str">
        <f t="shared" si="43"/>
        <v>2</v>
      </c>
      <c r="B372" s="3" t="str">
        <f t="shared" si="39"/>
        <v/>
      </c>
      <c r="C372" s="3" t="s">
        <v>1485</v>
      </c>
      <c r="D372" s="3" t="str">
        <f t="shared" si="40"/>
        <v/>
      </c>
      <c r="E372" s="3" t="str">
        <f t="shared" si="41"/>
        <v>yoyo_morning_01_01</v>
      </c>
      <c r="F372" s="3" t="str">
        <f t="shared" si="42"/>
        <v>&lt;Clip SoundPath="yoyo_morning_01_01" /&gt;</v>
      </c>
      <c r="G372" s="3" t="s">
        <v>1771</v>
      </c>
    </row>
    <row r="373" spans="1:7">
      <c r="A373" s="1" t="str">
        <f t="shared" si="43"/>
        <v>2</v>
      </c>
      <c r="B373" s="3" t="str">
        <f t="shared" si="39"/>
        <v/>
      </c>
      <c r="C373" s="3" t="s">
        <v>1485</v>
      </c>
      <c r="D373" s="3" t="str">
        <f t="shared" si="40"/>
        <v/>
      </c>
      <c r="E373" s="3" t="str">
        <f t="shared" si="41"/>
        <v>yoyo_morning_01_02</v>
      </c>
      <c r="F373" s="3" t="str">
        <f t="shared" si="42"/>
        <v>&lt;Clip SoundPath="yoyo_morning_01_02" /&gt;</v>
      </c>
      <c r="G373" s="3" t="s">
        <v>1772</v>
      </c>
    </row>
    <row r="374" spans="1:7">
      <c r="A374" s="1" t="str">
        <f t="shared" si="43"/>
        <v>2</v>
      </c>
      <c r="B374" s="3" t="str">
        <f t="shared" si="39"/>
        <v/>
      </c>
      <c r="C374" s="3" t="s">
        <v>1485</v>
      </c>
      <c r="D374" s="3" t="str">
        <f t="shared" si="40"/>
        <v/>
      </c>
      <c r="E374" s="3" t="str">
        <f t="shared" si="41"/>
        <v>yoyo_morning_01_03</v>
      </c>
      <c r="F374" s="3" t="str">
        <f t="shared" si="42"/>
        <v>&lt;Clip SoundPath="yoyo_morning_01_03" /&gt;</v>
      </c>
      <c r="G374" s="3" t="s">
        <v>1773</v>
      </c>
    </row>
    <row r="375" spans="1:7">
      <c r="A375" s="1" t="str">
        <f t="shared" si="43"/>
        <v>3</v>
      </c>
      <c r="B375" s="3" t="str">
        <f t="shared" si="39"/>
        <v/>
      </c>
      <c r="C375" s="3" t="s">
        <v>1485</v>
      </c>
      <c r="D375" s="3" t="str">
        <f t="shared" si="40"/>
        <v/>
      </c>
      <c r="E375" s="3" t="str">
        <f t="shared" si="41"/>
        <v/>
      </c>
      <c r="F375" s="3" t="str">
        <f t="shared" si="42"/>
        <v>&lt;/Sound&gt;</v>
      </c>
      <c r="G375" s="3" t="s">
        <v>1489</v>
      </c>
    </row>
    <row r="376" spans="1:7">
      <c r="A376" s="1" t="str">
        <f t="shared" si="43"/>
        <v>1</v>
      </c>
      <c r="B376" s="3" t="str">
        <f t="shared" si="39"/>
        <v>yoyo_play_up_01</v>
      </c>
      <c r="C376" s="3" t="s">
        <v>1485</v>
      </c>
      <c r="D376" s="3" t="str">
        <f t="shared" si="40"/>
        <v/>
      </c>
      <c r="E376" s="3" t="str">
        <f t="shared" si="41"/>
        <v/>
      </c>
      <c r="F376" s="3" t="str">
        <f t="shared" si="42"/>
        <v>&lt;Sound Type="yoyo_play_up_01" Storage="Remote" Dec=""&gt;</v>
      </c>
      <c r="G376" s="3" t="s">
        <v>1774</v>
      </c>
    </row>
    <row r="377" spans="1:7">
      <c r="A377" s="1" t="str">
        <f t="shared" si="43"/>
        <v>2</v>
      </c>
      <c r="B377" s="3" t="str">
        <f t="shared" si="39"/>
        <v/>
      </c>
      <c r="C377" s="3" t="s">
        <v>1485</v>
      </c>
      <c r="D377" s="3" t="str">
        <f t="shared" si="40"/>
        <v/>
      </c>
      <c r="E377" s="3" t="str">
        <f t="shared" si="41"/>
        <v>yoyo_play_up_01_01</v>
      </c>
      <c r="F377" s="3" t="str">
        <f t="shared" si="42"/>
        <v>&lt;Clip SoundPath="yoyo_play_up_01_01" /&gt;</v>
      </c>
      <c r="G377" s="3" t="s">
        <v>1775</v>
      </c>
    </row>
    <row r="378" spans="1:7">
      <c r="A378" s="1" t="str">
        <f t="shared" si="43"/>
        <v>2</v>
      </c>
      <c r="B378" s="3" t="str">
        <f t="shared" si="39"/>
        <v/>
      </c>
      <c r="C378" s="3" t="s">
        <v>1485</v>
      </c>
      <c r="D378" s="3" t="str">
        <f t="shared" si="40"/>
        <v/>
      </c>
      <c r="E378" s="3" t="str">
        <f t="shared" si="41"/>
        <v>yoyo_play_up_01_02</v>
      </c>
      <c r="F378" s="3" t="str">
        <f t="shared" si="42"/>
        <v>&lt;Clip SoundPath="yoyo_play_up_01_02" /&gt;</v>
      </c>
      <c r="G378" s="3" t="s">
        <v>1776</v>
      </c>
    </row>
    <row r="379" spans="1:7">
      <c r="A379" s="1" t="str">
        <f t="shared" si="43"/>
        <v>3</v>
      </c>
      <c r="B379" s="3" t="str">
        <f t="shared" ref="B379:B430" si="44">IF(ISERROR(FIND("&lt;Sound",G379))=FALSE,MID(G379,FIND("Type=""",G379)+6,IF(ISERROR(FIND("Des=",G379))=FALSE,FIND("Des=",G379),FIND("""&gt;",G379))-FIND("Type=""",G379)-IF(ISERROR(FIND("Des=",G379))=FALSE,8,6)),"")</f>
        <v/>
      </c>
      <c r="C379" s="3" t="s">
        <v>1485</v>
      </c>
      <c r="D379" s="3" t="str">
        <f t="shared" ref="D379:D430" si="45">IF(ISERROR(FIND("Des=",G379))=FALSE,MID(G379,FIND("Des=""",G379)+5,FIND("""&gt;",G379)-FIND("Des=""",G379)-5),"")</f>
        <v/>
      </c>
      <c r="E379" s="3" t="str">
        <f t="shared" ref="E379:E430" si="46">IF(ISERROR(FIND("&lt;Clip",G379))=FALSE,MID(G379,FIND("SoundPath=""",G379)+11,FIND(""" /&gt;",G379)-FIND("SoundPath=""",G379)-11),"")</f>
        <v/>
      </c>
      <c r="F379" s="3" t="str">
        <f t="shared" ref="F379:F430" si="47">IF(A379="1","&lt;Sound Type="""&amp;B379&amp;""" Storage="""&amp;C379&amp;""" Dec="""&amp;D379&amp;"""&gt;",IF(A379="2","  &lt;Clip SoundPath="""&amp;E379&amp;""" /&gt;",IF(A379="3",G379,"")))</f>
        <v>&lt;/Sound&gt;</v>
      </c>
      <c r="G379" s="3" t="s">
        <v>1489</v>
      </c>
    </row>
    <row r="380" spans="1:7">
      <c r="A380" s="1" t="str">
        <f t="shared" si="43"/>
        <v>1</v>
      </c>
      <c r="B380" s="3" t="str">
        <f t="shared" si="44"/>
        <v>yoyo_play_down_01</v>
      </c>
      <c r="C380" s="3" t="s">
        <v>1485</v>
      </c>
      <c r="D380" s="3" t="str">
        <f t="shared" si="45"/>
        <v/>
      </c>
      <c r="E380" s="3" t="str">
        <f t="shared" si="46"/>
        <v/>
      </c>
      <c r="F380" s="3" t="str">
        <f t="shared" si="47"/>
        <v>&lt;Sound Type="yoyo_play_down_01" Storage="Remote" Dec=""&gt;</v>
      </c>
      <c r="G380" s="3" t="s">
        <v>1777</v>
      </c>
    </row>
    <row r="381" spans="1:7">
      <c r="A381" s="1" t="str">
        <f t="shared" si="43"/>
        <v>2</v>
      </c>
      <c r="B381" s="3" t="str">
        <f t="shared" si="44"/>
        <v/>
      </c>
      <c r="C381" s="3" t="s">
        <v>1485</v>
      </c>
      <c r="D381" s="3" t="str">
        <f t="shared" si="45"/>
        <v/>
      </c>
      <c r="E381" s="3" t="str">
        <f t="shared" si="46"/>
        <v>yoyo_play_down_01_01</v>
      </c>
      <c r="F381" s="3" t="str">
        <f t="shared" si="47"/>
        <v>&lt;Clip SoundPath="yoyo_play_down_01_01" /&gt;</v>
      </c>
      <c r="G381" s="3" t="s">
        <v>1778</v>
      </c>
    </row>
    <row r="382" spans="1:7">
      <c r="A382" s="1" t="str">
        <f t="shared" si="43"/>
        <v>2</v>
      </c>
      <c r="B382" s="3" t="str">
        <f t="shared" si="44"/>
        <v/>
      </c>
      <c r="C382" s="3" t="s">
        <v>1485</v>
      </c>
      <c r="D382" s="3" t="str">
        <f t="shared" si="45"/>
        <v/>
      </c>
      <c r="E382" s="3" t="str">
        <f t="shared" si="46"/>
        <v>yoyo_play_down_01_02</v>
      </c>
      <c r="F382" s="3" t="str">
        <f t="shared" si="47"/>
        <v>&lt;Clip SoundPath="yoyo_play_down_01_02" /&gt;</v>
      </c>
      <c r="G382" s="3" t="s">
        <v>1779</v>
      </c>
    </row>
    <row r="383" spans="1:7">
      <c r="A383" s="1" t="str">
        <f t="shared" si="43"/>
        <v>3</v>
      </c>
      <c r="B383" s="3" t="str">
        <f t="shared" si="44"/>
        <v/>
      </c>
      <c r="C383" s="3" t="s">
        <v>1485</v>
      </c>
      <c r="D383" s="3" t="str">
        <f t="shared" si="45"/>
        <v/>
      </c>
      <c r="E383" s="3" t="str">
        <f t="shared" si="46"/>
        <v/>
      </c>
      <c r="F383" s="3" t="str">
        <f t="shared" si="47"/>
        <v>&lt;/Sound&gt;</v>
      </c>
      <c r="G383" s="3" t="s">
        <v>1489</v>
      </c>
    </row>
    <row r="384" spans="1:7">
      <c r="A384" s="1" t="str">
        <f t="shared" si="43"/>
        <v>1</v>
      </c>
      <c r="B384" s="3" t="str">
        <f t="shared" si="44"/>
        <v>yoyo_play_up_down_01</v>
      </c>
      <c r="C384" s="3" t="s">
        <v>1485</v>
      </c>
      <c r="D384" s="3" t="str">
        <f t="shared" si="45"/>
        <v/>
      </c>
      <c r="E384" s="3" t="str">
        <f t="shared" si="46"/>
        <v/>
      </c>
      <c r="F384" s="3" t="str">
        <f t="shared" si="47"/>
        <v>&lt;Sound Type="yoyo_play_up_down_01" Storage="Remote" Dec=""&gt;</v>
      </c>
      <c r="G384" s="3" t="s">
        <v>1780</v>
      </c>
    </row>
    <row r="385" spans="1:7">
      <c r="A385" s="1" t="str">
        <f t="shared" si="43"/>
        <v>2</v>
      </c>
      <c r="B385" s="3" t="str">
        <f t="shared" si="44"/>
        <v/>
      </c>
      <c r="C385" s="3" t="s">
        <v>1485</v>
      </c>
      <c r="D385" s="3" t="str">
        <f t="shared" si="45"/>
        <v/>
      </c>
      <c r="E385" s="3" t="str">
        <f t="shared" si="46"/>
        <v>yoyo_play_up_down_01_01</v>
      </c>
      <c r="F385" s="3" t="str">
        <f t="shared" si="47"/>
        <v>&lt;Clip SoundPath="yoyo_play_up_down_01_01" /&gt;</v>
      </c>
      <c r="G385" s="3" t="s">
        <v>1781</v>
      </c>
    </row>
    <row r="386" spans="1:7">
      <c r="A386" s="1" t="str">
        <f t="shared" si="43"/>
        <v>2</v>
      </c>
      <c r="B386" s="3" t="str">
        <f t="shared" si="44"/>
        <v/>
      </c>
      <c r="C386" s="3" t="s">
        <v>1485</v>
      </c>
      <c r="D386" s="3" t="str">
        <f t="shared" si="45"/>
        <v/>
      </c>
      <c r="E386" s="3" t="str">
        <f t="shared" si="46"/>
        <v>yoyo_play_up_down_01_02</v>
      </c>
      <c r="F386" s="3" t="str">
        <f t="shared" si="47"/>
        <v>&lt;Clip SoundPath="yoyo_play_up_down_01_02" /&gt;</v>
      </c>
      <c r="G386" s="3" t="s">
        <v>1782</v>
      </c>
    </row>
    <row r="387" spans="1:7">
      <c r="A387" s="1" t="str">
        <f t="shared" si="43"/>
        <v>3</v>
      </c>
      <c r="B387" s="3" t="str">
        <f t="shared" si="44"/>
        <v/>
      </c>
      <c r="C387" s="3" t="s">
        <v>1485</v>
      </c>
      <c r="D387" s="3" t="str">
        <f t="shared" si="45"/>
        <v/>
      </c>
      <c r="E387" s="3" t="str">
        <f t="shared" si="46"/>
        <v/>
      </c>
      <c r="F387" s="3" t="str">
        <f t="shared" si="47"/>
        <v>&lt;/Sound&gt;</v>
      </c>
      <c r="G387" s="3" t="s">
        <v>1489</v>
      </c>
    </row>
    <row r="388" spans="1:7">
      <c r="A388" s="1" t="str">
        <f t="shared" ref="A388:A411" si="48">IF(ISERROR(FIND("&lt;Sound",G388))=FALSE,"1",IF(ISERROR(FIND("&lt;Clip",G388))=FALSE,"2","3"))</f>
        <v>1</v>
      </c>
      <c r="B388" s="3" t="str">
        <f t="shared" si="44"/>
        <v>level_up_YOYO</v>
      </c>
      <c r="C388" s="3" t="s">
        <v>1485</v>
      </c>
      <c r="D388" s="3" t="str">
        <f t="shared" si="45"/>
        <v>哟哟升级</v>
      </c>
      <c r="E388" s="3" t="str">
        <f t="shared" si="46"/>
        <v/>
      </c>
      <c r="F388" s="3" t="str">
        <f t="shared" si="47"/>
        <v>&lt;Sound Type="level_up_YOYO" Storage="Remote" Dec="哟哟升级"&gt;</v>
      </c>
      <c r="G388" s="3" t="s">
        <v>1783</v>
      </c>
    </row>
    <row r="389" spans="1:7">
      <c r="A389" s="1" t="str">
        <f t="shared" si="48"/>
        <v>2</v>
      </c>
      <c r="B389" s="3" t="str">
        <f t="shared" si="44"/>
        <v/>
      </c>
      <c r="C389" s="3" t="s">
        <v>1485</v>
      </c>
      <c r="D389" s="3" t="str">
        <f t="shared" si="45"/>
        <v/>
      </c>
      <c r="E389" s="3" t="str">
        <f t="shared" si="46"/>
        <v>level_up_yoyo_01</v>
      </c>
      <c r="F389" s="3" t="str">
        <f t="shared" si="47"/>
        <v>&lt;Clip SoundPath="level_up_yoyo_01" /&gt;</v>
      </c>
      <c r="G389" s="3" t="s">
        <v>1784</v>
      </c>
    </row>
    <row r="390" spans="1:7">
      <c r="A390" s="1" t="str">
        <f t="shared" si="48"/>
        <v>2</v>
      </c>
      <c r="B390" s="3" t="str">
        <f t="shared" si="44"/>
        <v/>
      </c>
      <c r="C390" s="3" t="s">
        <v>1485</v>
      </c>
      <c r="D390" s="3" t="str">
        <f t="shared" si="45"/>
        <v/>
      </c>
      <c r="E390" s="3" t="str">
        <f t="shared" si="46"/>
        <v>level_up_yoyo_02</v>
      </c>
      <c r="F390" s="3" t="str">
        <f t="shared" si="47"/>
        <v>&lt;Clip SoundPath="level_up_yoyo_02" /&gt;</v>
      </c>
      <c r="G390" s="3" t="s">
        <v>1785</v>
      </c>
    </row>
    <row r="391" spans="1:7">
      <c r="A391" s="1" t="str">
        <f t="shared" si="48"/>
        <v>3</v>
      </c>
      <c r="B391" s="3" t="str">
        <f t="shared" si="44"/>
        <v/>
      </c>
      <c r="C391" s="3" t="s">
        <v>1485</v>
      </c>
      <c r="D391" s="3" t="str">
        <f t="shared" si="45"/>
        <v/>
      </c>
      <c r="E391" s="3" t="str">
        <f t="shared" si="46"/>
        <v/>
      </c>
      <c r="F391" s="3" t="str">
        <f t="shared" si="47"/>
        <v>&lt;/Sound&gt;</v>
      </c>
      <c r="G391" s="3" t="s">
        <v>1489</v>
      </c>
    </row>
    <row r="392" spans="1:7">
      <c r="A392" s="1" t="str">
        <f t="shared" si="48"/>
        <v>1</v>
      </c>
      <c r="B392" s="3" t="str">
        <f t="shared" si="44"/>
        <v>nim_chest_open_YOYO</v>
      </c>
      <c r="C392" s="3" t="s">
        <v>1485</v>
      </c>
      <c r="D392" s="3" t="str">
        <f t="shared" si="45"/>
        <v>呦呦小生物宝箱</v>
      </c>
      <c r="E392" s="3" t="str">
        <f t="shared" si="46"/>
        <v/>
      </c>
      <c r="F392" s="3" t="str">
        <f t="shared" si="47"/>
        <v>&lt;Sound Type="nim_chest_open_YOYO" Storage="Remote" Dec="呦呦小生物宝箱"&gt;</v>
      </c>
      <c r="G392" s="3" t="s">
        <v>1786</v>
      </c>
    </row>
    <row r="393" spans="1:7">
      <c r="A393" s="1" t="str">
        <f t="shared" si="48"/>
        <v>2</v>
      </c>
      <c r="B393" s="3" t="str">
        <f t="shared" si="44"/>
        <v/>
      </c>
      <c r="C393" s="3" t="s">
        <v>1485</v>
      </c>
      <c r="D393" s="3" t="str">
        <f t="shared" si="45"/>
        <v/>
      </c>
      <c r="E393" s="3" t="str">
        <f t="shared" si="46"/>
        <v>nim_chest_open_yoyo_01</v>
      </c>
      <c r="F393" s="3" t="str">
        <f t="shared" si="47"/>
        <v>&lt;Clip SoundPath="nim_chest_open_yoyo_01" /&gt;</v>
      </c>
      <c r="G393" s="3" t="s">
        <v>1787</v>
      </c>
    </row>
    <row r="394" spans="1:7">
      <c r="A394" s="1" t="str">
        <f t="shared" si="48"/>
        <v>2</v>
      </c>
      <c r="B394" s="3" t="str">
        <f t="shared" si="44"/>
        <v/>
      </c>
      <c r="C394" s="3" t="s">
        <v>1485</v>
      </c>
      <c r="D394" s="3" t="str">
        <f t="shared" si="45"/>
        <v/>
      </c>
      <c r="E394" s="3" t="str">
        <f t="shared" si="46"/>
        <v>nim_chest_open_yoyo_02</v>
      </c>
      <c r="F394" s="3" t="str">
        <f t="shared" si="47"/>
        <v>&lt;Clip SoundPath="nim_chest_open_yoyo_02" /&gt;</v>
      </c>
      <c r="G394" s="3" t="s">
        <v>1788</v>
      </c>
    </row>
    <row r="395" spans="1:7">
      <c r="A395" s="1" t="str">
        <f t="shared" si="48"/>
        <v>2</v>
      </c>
      <c r="B395" s="3" t="str">
        <f t="shared" si="44"/>
        <v/>
      </c>
      <c r="C395" s="3" t="s">
        <v>1485</v>
      </c>
      <c r="D395" s="3" t="str">
        <f t="shared" si="45"/>
        <v/>
      </c>
      <c r="E395" s="3" t="str">
        <f t="shared" si="46"/>
        <v>nim_chest_open_yoyo_03</v>
      </c>
      <c r="F395" s="3" t="str">
        <f t="shared" si="47"/>
        <v>&lt;Clip SoundPath="nim_chest_open_yoyo_03" /&gt;</v>
      </c>
      <c r="G395" s="3" t="s">
        <v>1789</v>
      </c>
    </row>
    <row r="396" spans="1:7">
      <c r="A396" s="1" t="str">
        <f t="shared" si="48"/>
        <v>2</v>
      </c>
      <c r="B396" s="3" t="str">
        <f t="shared" si="44"/>
        <v/>
      </c>
      <c r="C396" s="3" t="s">
        <v>1485</v>
      </c>
      <c r="D396" s="3" t="str">
        <f t="shared" si="45"/>
        <v/>
      </c>
      <c r="E396" s="3" t="str">
        <f t="shared" si="46"/>
        <v>nim_chest_open_yoyo_04</v>
      </c>
      <c r="F396" s="3" t="str">
        <f t="shared" si="47"/>
        <v>&lt;Clip SoundPath="nim_chest_open_yoyo_04" /&gt;</v>
      </c>
      <c r="G396" s="3" t="s">
        <v>1790</v>
      </c>
    </row>
    <row r="397" spans="1:7">
      <c r="A397" s="1" t="str">
        <f t="shared" si="48"/>
        <v>3</v>
      </c>
      <c r="B397" s="3" t="str">
        <f t="shared" si="44"/>
        <v/>
      </c>
      <c r="C397" s="3" t="s">
        <v>1485</v>
      </c>
      <c r="D397" s="3" t="str">
        <f t="shared" si="45"/>
        <v/>
      </c>
      <c r="E397" s="3" t="str">
        <f t="shared" si="46"/>
        <v/>
      </c>
      <c r="F397" s="3" t="str">
        <f t="shared" si="47"/>
        <v>&lt;/Sound&gt;</v>
      </c>
      <c r="G397" s="3" t="s">
        <v>1489</v>
      </c>
    </row>
    <row r="398" spans="1:7">
      <c r="A398" s="1" t="str">
        <f t="shared" si="48"/>
        <v>1</v>
      </c>
      <c r="B398" s="3" t="str">
        <f t="shared" si="44"/>
        <v>yoyo_eat_act_loop</v>
      </c>
      <c r="C398" s="3" t="s">
        <v>1485</v>
      </c>
      <c r="D398" s="3" t="str">
        <f t="shared" si="45"/>
        <v>YOYO吃食物的音效</v>
      </c>
      <c r="E398" s="3" t="str">
        <f t="shared" si="46"/>
        <v/>
      </c>
      <c r="F398" s="3" t="str">
        <f t="shared" si="47"/>
        <v>&lt;Sound Type="yoyo_eat_act_loop" Storage="Remote" Dec="YOYO吃食物的音效"&gt;</v>
      </c>
      <c r="G398" s="3" t="s">
        <v>1791</v>
      </c>
    </row>
    <row r="399" spans="1:7">
      <c r="A399" s="1" t="str">
        <f t="shared" si="48"/>
        <v>2</v>
      </c>
      <c r="B399" s="3" t="str">
        <f t="shared" si="44"/>
        <v/>
      </c>
      <c r="C399" s="3" t="s">
        <v>1485</v>
      </c>
      <c r="D399" s="3" t="str">
        <f t="shared" si="45"/>
        <v/>
      </c>
      <c r="E399" s="3" t="str">
        <f t="shared" si="46"/>
        <v>yoyo_eat_act_loop</v>
      </c>
      <c r="F399" s="3" t="str">
        <f t="shared" si="47"/>
        <v>&lt;Clip SoundPath="yoyo_eat_act_loop" /&gt;</v>
      </c>
      <c r="G399" s="3" t="s">
        <v>1792</v>
      </c>
    </row>
    <row r="400" spans="1:7">
      <c r="A400" s="1" t="str">
        <f t="shared" si="48"/>
        <v>3</v>
      </c>
      <c r="B400" s="3" t="str">
        <f t="shared" si="44"/>
        <v/>
      </c>
      <c r="C400" s="3" t="s">
        <v>1485</v>
      </c>
      <c r="D400" s="3" t="str">
        <f t="shared" si="45"/>
        <v/>
      </c>
      <c r="E400" s="3" t="str">
        <f t="shared" si="46"/>
        <v/>
      </c>
      <c r="F400" s="3" t="str">
        <f t="shared" si="47"/>
        <v>&lt;/Sound&gt;</v>
      </c>
      <c r="G400" s="3" t="s">
        <v>1489</v>
      </c>
    </row>
    <row r="401" spans="1:7">
      <c r="A401" s="1" t="str">
        <f t="shared" si="48"/>
        <v>1</v>
      </c>
      <c r="B401" s="3" t="str">
        <f t="shared" si="44"/>
        <v>YOYO_eat_act_loop_after</v>
      </c>
      <c r="C401" s="3" t="s">
        <v>1485</v>
      </c>
      <c r="D401" s="3" t="str">
        <f t="shared" si="45"/>
        <v>YOYO吃完食物之后播放的随机音效</v>
      </c>
      <c r="E401" s="3" t="str">
        <f t="shared" si="46"/>
        <v/>
      </c>
      <c r="F401" s="3" t="str">
        <f t="shared" si="47"/>
        <v>&lt;Sound Type="YOYO_eat_act_loop_after" Storage="Remote" Dec="YOYO吃完食物之后播放的随机音效"&gt;</v>
      </c>
      <c r="G401" s="3" t="s">
        <v>1793</v>
      </c>
    </row>
    <row r="402" spans="1:7">
      <c r="A402" s="1" t="str">
        <f t="shared" si="48"/>
        <v>2</v>
      </c>
      <c r="B402" s="3" t="str">
        <f t="shared" si="44"/>
        <v/>
      </c>
      <c r="C402" s="3" t="s">
        <v>1485</v>
      </c>
      <c r="D402" s="3" t="str">
        <f t="shared" si="45"/>
        <v/>
      </c>
      <c r="E402" s="3" t="str">
        <f t="shared" si="46"/>
        <v>yoyo_eat_act_01</v>
      </c>
      <c r="F402" s="3" t="str">
        <f t="shared" si="47"/>
        <v>&lt;Clip SoundPath="yoyo_eat_act_01" /&gt;</v>
      </c>
      <c r="G402" s="3" t="s">
        <v>1794</v>
      </c>
    </row>
    <row r="403" spans="1:7">
      <c r="A403" s="1" t="str">
        <f t="shared" si="48"/>
        <v>2</v>
      </c>
      <c r="B403" s="3" t="str">
        <f t="shared" si="44"/>
        <v/>
      </c>
      <c r="C403" s="3" t="s">
        <v>1485</v>
      </c>
      <c r="D403" s="3" t="str">
        <f t="shared" si="45"/>
        <v/>
      </c>
      <c r="E403" s="3" t="str">
        <f t="shared" si="46"/>
        <v>yoyo_eat_act_02</v>
      </c>
      <c r="F403" s="3" t="str">
        <f t="shared" si="47"/>
        <v>&lt;Clip SoundPath="yoyo_eat_act_02" /&gt;</v>
      </c>
      <c r="G403" s="3" t="s">
        <v>1795</v>
      </c>
    </row>
    <row r="404" spans="1:7">
      <c r="A404" s="1" t="str">
        <f t="shared" si="48"/>
        <v>2</v>
      </c>
      <c r="B404" s="3" t="str">
        <f t="shared" si="44"/>
        <v/>
      </c>
      <c r="C404" s="3" t="s">
        <v>1485</v>
      </c>
      <c r="D404" s="3" t="str">
        <f t="shared" si="45"/>
        <v/>
      </c>
      <c r="E404" s="3" t="str">
        <f t="shared" si="46"/>
        <v>yoyo_eat_act_03</v>
      </c>
      <c r="F404" s="3" t="str">
        <f t="shared" si="47"/>
        <v>&lt;Clip SoundPath="yoyo_eat_act_03" /&gt;</v>
      </c>
      <c r="G404" s="3" t="s">
        <v>1796</v>
      </c>
    </row>
    <row r="405" spans="1:7">
      <c r="A405" s="1" t="str">
        <f t="shared" si="48"/>
        <v>3</v>
      </c>
      <c r="B405" s="3" t="str">
        <f t="shared" si="44"/>
        <v/>
      </c>
      <c r="C405" s="3" t="s">
        <v>1485</v>
      </c>
      <c r="D405" s="3" t="str">
        <f t="shared" si="45"/>
        <v/>
      </c>
      <c r="E405" s="3" t="str">
        <f t="shared" si="46"/>
        <v/>
      </c>
      <c r="F405" s="3" t="str">
        <f t="shared" si="47"/>
        <v>&lt;/Sound&gt;</v>
      </c>
      <c r="G405" s="3" t="s">
        <v>1489</v>
      </c>
    </row>
    <row r="406" spans="1:7">
      <c r="A406" s="1" t="str">
        <f t="shared" si="48"/>
        <v>1</v>
      </c>
      <c r="B406" s="3" t="str">
        <f t="shared" si="44"/>
        <v>yoyo_eat_full_loop</v>
      </c>
      <c r="C406" s="3" t="s">
        <v>1485</v>
      </c>
      <c r="D406" s="3" t="str">
        <f t="shared" si="45"/>
        <v>YOYO吃饱了的音效</v>
      </c>
      <c r="E406" s="3" t="str">
        <f t="shared" si="46"/>
        <v/>
      </c>
      <c r="F406" s="3" t="str">
        <f t="shared" si="47"/>
        <v>&lt;Sound Type="yoyo_eat_full_loop" Storage="Remote" Dec="YOYO吃饱了的音效"&gt;</v>
      </c>
      <c r="G406" s="3" t="s">
        <v>1797</v>
      </c>
    </row>
    <row r="407" spans="1:7">
      <c r="A407" s="1" t="str">
        <f t="shared" si="48"/>
        <v>2</v>
      </c>
      <c r="B407" s="3" t="str">
        <f t="shared" si="44"/>
        <v/>
      </c>
      <c r="C407" s="3" t="s">
        <v>1485</v>
      </c>
      <c r="D407" s="3" t="str">
        <f t="shared" si="45"/>
        <v/>
      </c>
      <c r="E407" s="3" t="str">
        <f t="shared" si="46"/>
        <v>yoyo_eat_full_loop</v>
      </c>
      <c r="F407" s="3" t="str">
        <f t="shared" si="47"/>
        <v>&lt;Clip SoundPath="yoyo_eat_full_loop" /&gt;</v>
      </c>
      <c r="G407" s="3" t="s">
        <v>1798</v>
      </c>
    </row>
    <row r="408" spans="1:7">
      <c r="A408" s="1" t="str">
        <f t="shared" si="48"/>
        <v>3</v>
      </c>
      <c r="B408" s="3" t="str">
        <f t="shared" si="44"/>
        <v/>
      </c>
      <c r="C408" s="3" t="s">
        <v>1485</v>
      </c>
      <c r="D408" s="3" t="str">
        <f t="shared" si="45"/>
        <v/>
      </c>
      <c r="E408" s="3" t="str">
        <f t="shared" si="46"/>
        <v/>
      </c>
      <c r="F408" s="3" t="str">
        <f t="shared" si="47"/>
        <v>&lt;/Sound&gt;</v>
      </c>
      <c r="G408" s="3" t="s">
        <v>1489</v>
      </c>
    </row>
    <row r="409" spans="1:7">
      <c r="A409" s="1" t="str">
        <f t="shared" si="48"/>
        <v>1</v>
      </c>
      <c r="B409" s="3" t="str">
        <f t="shared" si="44"/>
        <v>yoyo_eat_satisfaction</v>
      </c>
      <c r="C409" s="3" t="s">
        <v>1485</v>
      </c>
      <c r="D409" s="3" t="str">
        <f t="shared" si="45"/>
        <v>YOYO吃满意的音效</v>
      </c>
      <c r="E409" s="3" t="str">
        <f t="shared" si="46"/>
        <v/>
      </c>
      <c r="F409" s="3" t="str">
        <f t="shared" si="47"/>
        <v>&lt;Sound Type="yoyo_eat_satisfaction" Storage="Remote" Dec="YOYO吃满意的音效"&gt;</v>
      </c>
      <c r="G409" s="3" t="s">
        <v>1799</v>
      </c>
    </row>
    <row r="410" spans="1:7">
      <c r="A410" s="1" t="str">
        <f t="shared" si="48"/>
        <v>2</v>
      </c>
      <c r="B410" s="3" t="str">
        <f t="shared" si="44"/>
        <v/>
      </c>
      <c r="C410" s="3" t="s">
        <v>1485</v>
      </c>
      <c r="D410" s="3" t="str">
        <f t="shared" si="45"/>
        <v/>
      </c>
      <c r="E410" s="3" t="str">
        <f t="shared" si="46"/>
        <v>yoyo_eat_satisfaction</v>
      </c>
      <c r="F410" s="3" t="str">
        <f t="shared" si="47"/>
        <v>&lt;Clip SoundPath="yoyo_eat_satisfaction" /&gt;</v>
      </c>
      <c r="G410" s="3" t="s">
        <v>1800</v>
      </c>
    </row>
    <row r="411" spans="1:7">
      <c r="A411" s="1" t="str">
        <f t="shared" si="48"/>
        <v>3</v>
      </c>
      <c r="B411" s="3" t="str">
        <f t="shared" si="44"/>
        <v/>
      </c>
      <c r="C411" s="3" t="s">
        <v>1485</v>
      </c>
      <c r="D411" s="3" t="str">
        <f t="shared" si="45"/>
        <v/>
      </c>
      <c r="E411" s="3" t="str">
        <f t="shared" si="46"/>
        <v/>
      </c>
      <c r="F411" s="3" t="str">
        <f t="shared" si="47"/>
        <v>&lt;/Sound&gt;</v>
      </c>
      <c r="G411" s="3" t="s">
        <v>1489</v>
      </c>
    </row>
    <row r="412" spans="1:7">
      <c r="A412" s="1" t="str">
        <f t="shared" si="43"/>
        <v>3</v>
      </c>
      <c r="B412" s="3" t="str">
        <f t="shared" si="44"/>
        <v/>
      </c>
      <c r="C412" s="3" t="s">
        <v>1485</v>
      </c>
      <c r="D412" s="3" t="str">
        <f t="shared" si="45"/>
        <v/>
      </c>
      <c r="E412" s="3" t="str">
        <f t="shared" si="46"/>
        <v/>
      </c>
      <c r="F412" s="3" t="str">
        <f t="shared" si="47"/>
        <v>&lt;!--========NuoNuo语音========--&gt;</v>
      </c>
      <c r="G412" s="3" t="s">
        <v>1801</v>
      </c>
    </row>
    <row r="413" spans="1:7">
      <c r="A413" s="1" t="str">
        <f t="shared" si="43"/>
        <v>1</v>
      </c>
      <c r="B413" s="3" t="str">
        <f t="shared" si="44"/>
        <v>nuo_level_end_01</v>
      </c>
      <c r="C413" s="3" t="s">
        <v>1485</v>
      </c>
      <c r="D413" s="3" t="str">
        <f t="shared" si="45"/>
        <v/>
      </c>
      <c r="E413" s="3" t="str">
        <f t="shared" si="46"/>
        <v/>
      </c>
      <c r="F413" s="3" t="str">
        <f t="shared" si="47"/>
        <v>&lt;Sound Type="nuo_level_end_01" Storage="Remote" Dec=""&gt;</v>
      </c>
      <c r="G413" s="3" t="s">
        <v>1802</v>
      </c>
    </row>
    <row r="414" spans="1:7">
      <c r="A414" s="1" t="str">
        <f t="shared" si="43"/>
        <v>2</v>
      </c>
      <c r="B414" s="3" t="str">
        <f t="shared" si="44"/>
        <v/>
      </c>
      <c r="C414" s="3" t="s">
        <v>1485</v>
      </c>
      <c r="D414" s="3" t="str">
        <f t="shared" si="45"/>
        <v/>
      </c>
      <c r="E414" s="3" t="str">
        <f t="shared" si="46"/>
        <v>nuo_level_end_01</v>
      </c>
      <c r="F414" s="3" t="str">
        <f t="shared" si="47"/>
        <v>&lt;Clip SoundPath="nuo_level_end_01" /&gt;</v>
      </c>
      <c r="G414" s="3" t="s">
        <v>1803</v>
      </c>
    </row>
    <row r="415" spans="1:7">
      <c r="A415" s="1" t="str">
        <f t="shared" si="43"/>
        <v>3</v>
      </c>
      <c r="B415" s="3" t="str">
        <f t="shared" si="44"/>
        <v/>
      </c>
      <c r="C415" s="3" t="s">
        <v>1485</v>
      </c>
      <c r="D415" s="3" t="str">
        <f t="shared" si="45"/>
        <v/>
      </c>
      <c r="E415" s="3" t="str">
        <f t="shared" si="46"/>
        <v/>
      </c>
      <c r="F415" s="3" t="str">
        <f t="shared" si="47"/>
        <v>&lt;/Sound&gt;</v>
      </c>
      <c r="G415" s="3" t="s">
        <v>1489</v>
      </c>
    </row>
    <row r="416" spans="1:7">
      <c r="A416" s="1" t="str">
        <f t="shared" si="43"/>
        <v>1</v>
      </c>
      <c r="B416" s="3" t="str">
        <f t="shared" si="44"/>
        <v>nuo_hello_01</v>
      </c>
      <c r="C416" s="3" t="s">
        <v>1485</v>
      </c>
      <c r="D416" s="3" t="str">
        <f t="shared" si="45"/>
        <v/>
      </c>
      <c r="E416" s="3" t="str">
        <f t="shared" si="46"/>
        <v/>
      </c>
      <c r="F416" s="3" t="str">
        <f t="shared" si="47"/>
        <v>&lt;Sound Type="nuo_hello_01" Storage="Remote" Dec=""&gt;</v>
      </c>
      <c r="G416" s="3" t="s">
        <v>1804</v>
      </c>
    </row>
    <row r="417" spans="1:7">
      <c r="A417" s="1" t="str">
        <f t="shared" si="43"/>
        <v>2</v>
      </c>
      <c r="B417" s="3" t="str">
        <f t="shared" si="44"/>
        <v/>
      </c>
      <c r="C417" s="3" t="s">
        <v>1485</v>
      </c>
      <c r="D417" s="3" t="str">
        <f t="shared" si="45"/>
        <v/>
      </c>
      <c r="E417" s="3" t="str">
        <f t="shared" si="46"/>
        <v>nuo_hello_01</v>
      </c>
      <c r="F417" s="3" t="str">
        <f t="shared" si="47"/>
        <v>&lt;Clip SoundPath="nuo_hello_01" /&gt;</v>
      </c>
      <c r="G417" s="3" t="s">
        <v>1805</v>
      </c>
    </row>
    <row r="418" spans="1:7">
      <c r="A418" s="1" t="str">
        <f t="shared" si="43"/>
        <v>3</v>
      </c>
      <c r="B418" s="3" t="str">
        <f t="shared" si="44"/>
        <v/>
      </c>
      <c r="C418" s="3" t="s">
        <v>1485</v>
      </c>
      <c r="D418" s="3" t="str">
        <f t="shared" si="45"/>
        <v/>
      </c>
      <c r="E418" s="3" t="str">
        <f t="shared" si="46"/>
        <v/>
      </c>
      <c r="F418" s="3" t="str">
        <f t="shared" si="47"/>
        <v>&lt;/Sound&gt;</v>
      </c>
      <c r="G418" s="3" t="s">
        <v>1489</v>
      </c>
    </row>
    <row r="419" spans="1:7">
      <c r="A419" s="1" t="str">
        <f t="shared" si="43"/>
        <v>1</v>
      </c>
      <c r="B419" s="3" t="str">
        <f t="shared" si="44"/>
        <v>nuo_sleep_begin_01</v>
      </c>
      <c r="C419" s="3" t="s">
        <v>1485</v>
      </c>
      <c r="D419" s="3" t="str">
        <f t="shared" si="45"/>
        <v/>
      </c>
      <c r="E419" s="3" t="str">
        <f t="shared" si="46"/>
        <v/>
      </c>
      <c r="F419" s="3" t="str">
        <f t="shared" si="47"/>
        <v>&lt;Sound Type="nuo_sleep_begin_01" Storage="Remote" Dec=""&gt;</v>
      </c>
      <c r="G419" s="3" t="s">
        <v>1806</v>
      </c>
    </row>
    <row r="420" spans="1:7">
      <c r="A420" s="1" t="str">
        <f t="shared" si="43"/>
        <v>2</v>
      </c>
      <c r="B420" s="3" t="str">
        <f t="shared" si="44"/>
        <v/>
      </c>
      <c r="C420" s="3" t="s">
        <v>1485</v>
      </c>
      <c r="D420" s="3" t="str">
        <f t="shared" si="45"/>
        <v/>
      </c>
      <c r="E420" s="3" t="str">
        <f t="shared" si="46"/>
        <v>nuo_sleep_begin_01</v>
      </c>
      <c r="F420" s="3" t="str">
        <f t="shared" si="47"/>
        <v>&lt;Clip SoundPath="nuo_sleep_begin_01" /&gt;</v>
      </c>
      <c r="G420" s="3" t="s">
        <v>1807</v>
      </c>
    </row>
    <row r="421" spans="1:7">
      <c r="A421" s="1" t="str">
        <f t="shared" si="43"/>
        <v>3</v>
      </c>
      <c r="B421" s="3" t="str">
        <f t="shared" si="44"/>
        <v/>
      </c>
      <c r="C421" s="3" t="s">
        <v>1485</v>
      </c>
      <c r="D421" s="3" t="str">
        <f t="shared" si="45"/>
        <v/>
      </c>
      <c r="E421" s="3" t="str">
        <f t="shared" si="46"/>
        <v/>
      </c>
      <c r="F421" s="3" t="str">
        <f t="shared" si="47"/>
        <v>&lt;/Sound&gt;</v>
      </c>
      <c r="G421" s="3" t="s">
        <v>1489</v>
      </c>
    </row>
    <row r="422" spans="1:7">
      <c r="A422" s="1" t="str">
        <f t="shared" si="43"/>
        <v>1</v>
      </c>
      <c r="B422" s="3" t="str">
        <f t="shared" si="44"/>
        <v>nuo_friend_search_01</v>
      </c>
      <c r="C422" s="3" t="s">
        <v>1485</v>
      </c>
      <c r="D422" s="3" t="str">
        <f t="shared" si="45"/>
        <v/>
      </c>
      <c r="E422" s="3" t="str">
        <f t="shared" si="46"/>
        <v/>
      </c>
      <c r="F422" s="3" t="str">
        <f t="shared" si="47"/>
        <v>&lt;Sound Type="nuo_friend_search_01" Storage="Remote" Dec=""&gt;</v>
      </c>
      <c r="G422" s="3" t="s">
        <v>1808</v>
      </c>
    </row>
    <row r="423" spans="1:7">
      <c r="A423" s="1" t="str">
        <f t="shared" si="43"/>
        <v>2</v>
      </c>
      <c r="B423" s="3" t="str">
        <f t="shared" si="44"/>
        <v/>
      </c>
      <c r="C423" s="3" t="s">
        <v>1485</v>
      </c>
      <c r="D423" s="3" t="str">
        <f t="shared" si="45"/>
        <v/>
      </c>
      <c r="E423" s="3" t="str">
        <f t="shared" si="46"/>
        <v>nuo_friend_search_01</v>
      </c>
      <c r="F423" s="3" t="str">
        <f t="shared" si="47"/>
        <v>&lt;Clip SoundPath="nuo_friend_search_01" /&gt;</v>
      </c>
      <c r="G423" s="3" t="s">
        <v>1809</v>
      </c>
    </row>
    <row r="424" spans="1:7">
      <c r="A424" s="1" t="str">
        <f t="shared" si="43"/>
        <v>3</v>
      </c>
      <c r="B424" s="3" t="str">
        <f t="shared" si="44"/>
        <v/>
      </c>
      <c r="C424" s="3" t="s">
        <v>1485</v>
      </c>
      <c r="D424" s="3" t="str">
        <f t="shared" si="45"/>
        <v/>
      </c>
      <c r="E424" s="3" t="str">
        <f t="shared" si="46"/>
        <v/>
      </c>
      <c r="F424" s="3" t="str">
        <f t="shared" si="47"/>
        <v>&lt;/Sound&gt;</v>
      </c>
      <c r="G424" s="3" t="s">
        <v>1489</v>
      </c>
    </row>
    <row r="425" spans="1:7">
      <c r="A425" s="1" t="str">
        <f t="shared" si="43"/>
        <v>1</v>
      </c>
      <c r="B425" s="3" t="str">
        <f t="shared" si="44"/>
        <v>nuo_friend_host_01</v>
      </c>
      <c r="C425" s="3" t="s">
        <v>1485</v>
      </c>
      <c r="D425" s="3" t="str">
        <f t="shared" si="45"/>
        <v/>
      </c>
      <c r="E425" s="3" t="str">
        <f t="shared" si="46"/>
        <v/>
      </c>
      <c r="F425" s="3" t="str">
        <f t="shared" si="47"/>
        <v>&lt;Sound Type="nuo_friend_host_01" Storage="Remote" Dec=""&gt;</v>
      </c>
      <c r="G425" s="3" t="s">
        <v>1810</v>
      </c>
    </row>
    <row r="426" spans="1:7">
      <c r="A426" s="1" t="str">
        <f t="shared" si="43"/>
        <v>2</v>
      </c>
      <c r="B426" s="3" t="str">
        <f t="shared" si="44"/>
        <v/>
      </c>
      <c r="C426" s="3" t="s">
        <v>1485</v>
      </c>
      <c r="D426" s="3" t="str">
        <f t="shared" si="45"/>
        <v/>
      </c>
      <c r="E426" s="3" t="str">
        <f t="shared" si="46"/>
        <v>nuo_friend_host_01</v>
      </c>
      <c r="F426" s="3" t="str">
        <f t="shared" si="47"/>
        <v>&lt;Clip SoundPath="nuo_friend_host_01" /&gt;</v>
      </c>
      <c r="G426" s="3" t="s">
        <v>1811</v>
      </c>
    </row>
    <row r="427" spans="1:7">
      <c r="A427" s="1" t="str">
        <f t="shared" si="43"/>
        <v>3</v>
      </c>
      <c r="B427" s="3" t="str">
        <f t="shared" si="44"/>
        <v/>
      </c>
      <c r="C427" s="3" t="s">
        <v>1485</v>
      </c>
      <c r="D427" s="3" t="str">
        <f t="shared" si="45"/>
        <v/>
      </c>
      <c r="E427" s="3" t="str">
        <f t="shared" si="46"/>
        <v/>
      </c>
      <c r="F427" s="3" t="str">
        <f t="shared" si="47"/>
        <v>&lt;/Sound&gt;</v>
      </c>
      <c r="G427" s="3" t="s">
        <v>1489</v>
      </c>
    </row>
    <row r="428" spans="1:7">
      <c r="A428" s="1" t="str">
        <f t="shared" si="43"/>
        <v>1</v>
      </c>
      <c r="B428" s="3" t="str">
        <f t="shared" si="44"/>
        <v>nuo_friend_guest_01</v>
      </c>
      <c r="C428" s="3" t="s">
        <v>1485</v>
      </c>
      <c r="D428" s="3" t="str">
        <f t="shared" si="45"/>
        <v/>
      </c>
      <c r="E428" s="3" t="str">
        <f t="shared" si="46"/>
        <v/>
      </c>
      <c r="F428" s="3" t="str">
        <f t="shared" si="47"/>
        <v>&lt;Sound Type="nuo_friend_guest_01" Storage="Remote" Dec=""&gt;</v>
      </c>
      <c r="G428" s="3" t="s">
        <v>1812</v>
      </c>
    </row>
    <row r="429" spans="1:7">
      <c r="A429" s="1" t="str">
        <f t="shared" si="43"/>
        <v>2</v>
      </c>
      <c r="B429" s="3" t="str">
        <f t="shared" si="44"/>
        <v/>
      </c>
      <c r="C429" s="3" t="s">
        <v>1485</v>
      </c>
      <c r="D429" s="3" t="str">
        <f t="shared" si="45"/>
        <v/>
      </c>
      <c r="E429" s="3" t="str">
        <f t="shared" si="46"/>
        <v>nuo_friend_guest_01</v>
      </c>
      <c r="F429" s="3" t="str">
        <f t="shared" si="47"/>
        <v>&lt;Clip SoundPath="nuo_friend_guest_01" /&gt;</v>
      </c>
      <c r="G429" s="3" t="s">
        <v>1813</v>
      </c>
    </row>
    <row r="430" spans="1:7">
      <c r="A430" s="1" t="str">
        <f t="shared" si="43"/>
        <v>3</v>
      </c>
      <c r="B430" s="3" t="str">
        <f t="shared" si="44"/>
        <v/>
      </c>
      <c r="C430" s="3" t="s">
        <v>1485</v>
      </c>
      <c r="D430" s="3" t="str">
        <f t="shared" si="45"/>
        <v/>
      </c>
      <c r="E430" s="3" t="str">
        <f t="shared" si="46"/>
        <v/>
      </c>
      <c r="F430" s="3" t="str">
        <f t="shared" si="47"/>
        <v>&lt;/Sound&gt;</v>
      </c>
      <c r="G430" s="3" t="s">
        <v>1489</v>
      </c>
    </row>
    <row r="431" spans="1:7">
      <c r="A431" s="1" t="str">
        <f t="shared" si="43"/>
        <v>1</v>
      </c>
      <c r="B431" s="3" t="str">
        <f t="shared" ref="B431:B491" si="49">IF(ISERROR(FIND("&lt;Sound",G431))=FALSE,MID(G431,FIND("Type=""",G431)+6,IF(ISERROR(FIND("Des=",G431))=FALSE,FIND("Des=",G431),FIND("""&gt;",G431))-FIND("Type=""",G431)-IF(ISERROR(FIND("Des=",G431))=FALSE,8,6)),"")</f>
        <v>nuo_friend_guest_back_01</v>
      </c>
      <c r="C431" s="3" t="s">
        <v>1485</v>
      </c>
      <c r="D431" s="3" t="str">
        <f t="shared" ref="D431:D491" si="50">IF(ISERROR(FIND("Des=",G431))=FALSE,MID(G431,FIND("Des=""",G431)+5,FIND("""&gt;",G431)-FIND("Des=""",G431)-5),"")</f>
        <v/>
      </c>
      <c r="E431" s="3" t="str">
        <f t="shared" ref="E431:E491" si="51">IF(ISERROR(FIND("&lt;Clip",G431))=FALSE,MID(G431,FIND("SoundPath=""",G431)+11,FIND(""" /&gt;",G431)-FIND("SoundPath=""",G431)-11),"")</f>
        <v/>
      </c>
      <c r="F431" s="3" t="str">
        <f t="shared" ref="F431:F491" si="52">IF(A431="1","&lt;Sound Type="""&amp;B431&amp;""" Storage="""&amp;C431&amp;""" Dec="""&amp;D431&amp;"""&gt;",IF(A431="2","  &lt;Clip SoundPath="""&amp;E431&amp;""" /&gt;",IF(A431="3",G431,"")))</f>
        <v>&lt;Sound Type="nuo_friend_guest_back_01" Storage="Remote" Dec=""&gt;</v>
      </c>
      <c r="G431" s="3" t="s">
        <v>1814</v>
      </c>
    </row>
    <row r="432" spans="1:7">
      <c r="A432" s="1" t="str">
        <f t="shared" si="43"/>
        <v>2</v>
      </c>
      <c r="B432" s="3" t="str">
        <f t="shared" si="49"/>
        <v/>
      </c>
      <c r="C432" s="3" t="s">
        <v>1485</v>
      </c>
      <c r="D432" s="3" t="str">
        <f t="shared" si="50"/>
        <v/>
      </c>
      <c r="E432" s="3" t="str">
        <f t="shared" si="51"/>
        <v>nuo_friend_guest_back_01</v>
      </c>
      <c r="F432" s="3" t="str">
        <f t="shared" si="52"/>
        <v>&lt;Clip SoundPath="nuo_friend_guest_back_01" /&gt;</v>
      </c>
      <c r="G432" s="3" t="s">
        <v>1815</v>
      </c>
    </row>
    <row r="433" spans="1:7">
      <c r="A433" s="1" t="str">
        <f t="shared" ref="A433:A461" si="53">IF(ISERROR(FIND("&lt;Sound",G433))=FALSE,"1",IF(ISERROR(FIND("&lt;Clip",G433))=FALSE,"2","3"))</f>
        <v>3</v>
      </c>
      <c r="B433" s="3" t="str">
        <f t="shared" si="49"/>
        <v/>
      </c>
      <c r="C433" s="3" t="s">
        <v>1485</v>
      </c>
      <c r="D433" s="3" t="str">
        <f t="shared" si="50"/>
        <v/>
      </c>
      <c r="E433" s="3" t="str">
        <f t="shared" si="51"/>
        <v/>
      </c>
      <c r="F433" s="3" t="str">
        <f t="shared" si="52"/>
        <v>&lt;/Sound&gt;</v>
      </c>
      <c r="G433" s="3" t="s">
        <v>1489</v>
      </c>
    </row>
    <row r="434" spans="1:7">
      <c r="A434" s="1" t="str">
        <f t="shared" si="53"/>
        <v>1</v>
      </c>
      <c r="B434" s="3" t="str">
        <f t="shared" si="49"/>
        <v>nuo_friend_guest_out_01</v>
      </c>
      <c r="C434" s="3" t="s">
        <v>1485</v>
      </c>
      <c r="D434" s="3" t="str">
        <f t="shared" si="50"/>
        <v/>
      </c>
      <c r="E434" s="3" t="str">
        <f t="shared" si="51"/>
        <v/>
      </c>
      <c r="F434" s="3" t="str">
        <f t="shared" si="52"/>
        <v>&lt;Sound Type="nuo_friend_guest_out_01" Storage="Remote" Dec=""&gt;</v>
      </c>
      <c r="G434" s="3" t="s">
        <v>1816</v>
      </c>
    </row>
    <row r="435" spans="1:7">
      <c r="A435" s="1" t="str">
        <f t="shared" si="53"/>
        <v>2</v>
      </c>
      <c r="B435" s="3" t="str">
        <f t="shared" si="49"/>
        <v/>
      </c>
      <c r="C435" s="3" t="s">
        <v>1485</v>
      </c>
      <c r="D435" s="3" t="str">
        <f t="shared" si="50"/>
        <v/>
      </c>
      <c r="E435" s="3" t="str">
        <f t="shared" si="51"/>
        <v>nuo_friend_guest_out_01</v>
      </c>
      <c r="F435" s="3" t="str">
        <f t="shared" si="52"/>
        <v>&lt;Clip SoundPath="nuo_friend_guest_out_01" /&gt;</v>
      </c>
      <c r="G435" s="3" t="s">
        <v>1817</v>
      </c>
    </row>
    <row r="436" spans="1:7">
      <c r="A436" s="1" t="str">
        <f t="shared" si="53"/>
        <v>3</v>
      </c>
      <c r="B436" s="3" t="str">
        <f t="shared" si="49"/>
        <v/>
      </c>
      <c r="C436" s="3" t="s">
        <v>1485</v>
      </c>
      <c r="D436" s="3" t="str">
        <f t="shared" si="50"/>
        <v/>
      </c>
      <c r="E436" s="3" t="str">
        <f t="shared" si="51"/>
        <v/>
      </c>
      <c r="F436" s="3" t="str">
        <f t="shared" si="52"/>
        <v>&lt;/Sound&gt;</v>
      </c>
      <c r="G436" s="3" t="s">
        <v>1489</v>
      </c>
    </row>
    <row r="437" spans="1:7">
      <c r="A437" s="1" t="str">
        <f t="shared" si="53"/>
        <v>1</v>
      </c>
      <c r="B437" s="3" t="str">
        <f t="shared" si="49"/>
        <v>nuo_friend_fail_01</v>
      </c>
      <c r="C437" s="3" t="s">
        <v>1485</v>
      </c>
      <c r="D437" s="3" t="str">
        <f t="shared" si="50"/>
        <v/>
      </c>
      <c r="E437" s="3" t="str">
        <f t="shared" si="51"/>
        <v/>
      </c>
      <c r="F437" s="3" t="str">
        <f t="shared" si="52"/>
        <v>&lt;Sound Type="nuo_friend_fail_01" Storage="Remote" Dec=""&gt;</v>
      </c>
      <c r="G437" s="3" t="s">
        <v>1818</v>
      </c>
    </row>
    <row r="438" spans="1:7">
      <c r="A438" s="1" t="str">
        <f t="shared" si="53"/>
        <v>2</v>
      </c>
      <c r="B438" s="3" t="str">
        <f t="shared" si="49"/>
        <v/>
      </c>
      <c r="C438" s="3" t="s">
        <v>1485</v>
      </c>
      <c r="D438" s="3" t="str">
        <f t="shared" si="50"/>
        <v/>
      </c>
      <c r="E438" s="3" t="str">
        <f t="shared" si="51"/>
        <v>nuo_friend_fail_01</v>
      </c>
      <c r="F438" s="3" t="str">
        <f t="shared" si="52"/>
        <v>&lt;Clip SoundPath="nuo_friend_fail_01" /&gt;</v>
      </c>
      <c r="G438" s="3" t="s">
        <v>1819</v>
      </c>
    </row>
    <row r="439" spans="1:7">
      <c r="A439" s="1" t="str">
        <f t="shared" si="53"/>
        <v>3</v>
      </c>
      <c r="B439" s="3" t="str">
        <f t="shared" si="49"/>
        <v/>
      </c>
      <c r="C439" s="3" t="s">
        <v>1485</v>
      </c>
      <c r="D439" s="3" t="str">
        <f t="shared" si="50"/>
        <v/>
      </c>
      <c r="E439" s="3" t="str">
        <f t="shared" si="51"/>
        <v/>
      </c>
      <c r="F439" s="3" t="str">
        <f t="shared" si="52"/>
        <v>&lt;/Sound&gt;</v>
      </c>
      <c r="G439" s="3" t="s">
        <v>1489</v>
      </c>
    </row>
    <row r="440" spans="1:7">
      <c r="A440" s="1" t="str">
        <f t="shared" si="53"/>
        <v>1</v>
      </c>
      <c r="B440" s="3" t="str">
        <f t="shared" si="49"/>
        <v>nuo_sleep_end_01</v>
      </c>
      <c r="C440" s="3" t="s">
        <v>1485</v>
      </c>
      <c r="D440" s="3" t="str">
        <f t="shared" si="50"/>
        <v/>
      </c>
      <c r="E440" s="3" t="str">
        <f t="shared" si="51"/>
        <v/>
      </c>
      <c r="F440" s="3" t="str">
        <f t="shared" si="52"/>
        <v>&lt;Sound Type="nuo_sleep_end_01" Storage="Remote" Dec=""&gt;</v>
      </c>
      <c r="G440" s="3" t="s">
        <v>1820</v>
      </c>
    </row>
    <row r="441" spans="1:7">
      <c r="A441" s="1" t="str">
        <f t="shared" si="53"/>
        <v>2</v>
      </c>
      <c r="B441" s="3" t="str">
        <f t="shared" si="49"/>
        <v/>
      </c>
      <c r="C441" s="3" t="s">
        <v>1485</v>
      </c>
      <c r="D441" s="3" t="str">
        <f t="shared" si="50"/>
        <v/>
      </c>
      <c r="E441" s="3" t="str">
        <f t="shared" si="51"/>
        <v>nuo_morning_01</v>
      </c>
      <c r="F441" s="3" t="str">
        <f t="shared" si="52"/>
        <v>&lt;Clip SoundPath="nuo_morning_01" /&gt;</v>
      </c>
      <c r="G441" s="3" t="s">
        <v>1821</v>
      </c>
    </row>
    <row r="442" spans="1:7">
      <c r="A442" s="1" t="str">
        <f t="shared" si="53"/>
        <v>3</v>
      </c>
      <c r="B442" s="3" t="str">
        <f t="shared" si="49"/>
        <v/>
      </c>
      <c r="C442" s="3" t="s">
        <v>1485</v>
      </c>
      <c r="D442" s="3" t="str">
        <f t="shared" si="50"/>
        <v/>
      </c>
      <c r="E442" s="3" t="str">
        <f t="shared" si="51"/>
        <v/>
      </c>
      <c r="F442" s="3" t="str">
        <f t="shared" si="52"/>
        <v>&lt;/Sound&gt;</v>
      </c>
      <c r="G442" s="3" t="s">
        <v>1489</v>
      </c>
    </row>
    <row r="443" spans="1:7">
      <c r="A443" s="1" t="str">
        <f t="shared" si="53"/>
        <v>1</v>
      </c>
      <c r="B443" s="3" t="str">
        <f t="shared" si="49"/>
        <v>nuo_play_up_01</v>
      </c>
      <c r="C443" s="3" t="s">
        <v>1485</v>
      </c>
      <c r="D443" s="3" t="str">
        <f t="shared" si="50"/>
        <v/>
      </c>
      <c r="E443" s="3" t="str">
        <f t="shared" si="51"/>
        <v/>
      </c>
      <c r="F443" s="3" t="str">
        <f t="shared" si="52"/>
        <v>&lt;Sound Type="nuo_play_up_01" Storage="Remote" Dec=""&gt;</v>
      </c>
      <c r="G443" s="3" t="s">
        <v>1822</v>
      </c>
    </row>
    <row r="444" spans="1:7">
      <c r="A444" s="1" t="str">
        <f t="shared" si="53"/>
        <v>2</v>
      </c>
      <c r="B444" s="3" t="str">
        <f t="shared" si="49"/>
        <v/>
      </c>
      <c r="C444" s="3" t="s">
        <v>1485</v>
      </c>
      <c r="D444" s="3" t="str">
        <f t="shared" si="50"/>
        <v/>
      </c>
      <c r="E444" s="3" t="str">
        <f t="shared" si="51"/>
        <v>nuo_play_up_01</v>
      </c>
      <c r="F444" s="3" t="str">
        <f t="shared" si="52"/>
        <v>&lt;Clip SoundPath="nuo_play_up_01" /&gt;</v>
      </c>
      <c r="G444" s="3" t="s">
        <v>1823</v>
      </c>
    </row>
    <row r="445" spans="1:7">
      <c r="A445" s="1" t="str">
        <f t="shared" si="53"/>
        <v>3</v>
      </c>
      <c r="B445" s="3" t="str">
        <f t="shared" si="49"/>
        <v/>
      </c>
      <c r="C445" s="3" t="s">
        <v>1485</v>
      </c>
      <c r="D445" s="3" t="str">
        <f t="shared" si="50"/>
        <v/>
      </c>
      <c r="E445" s="3" t="str">
        <f t="shared" si="51"/>
        <v/>
      </c>
      <c r="F445" s="3" t="str">
        <f t="shared" si="52"/>
        <v>&lt;/Sound&gt;</v>
      </c>
      <c r="G445" s="3" t="s">
        <v>1489</v>
      </c>
    </row>
    <row r="446" spans="1:7">
      <c r="A446" s="1" t="str">
        <f t="shared" si="53"/>
        <v>1</v>
      </c>
      <c r="B446" s="3" t="str">
        <f t="shared" si="49"/>
        <v>nuo_play_down_01</v>
      </c>
      <c r="C446" s="3" t="s">
        <v>1485</v>
      </c>
      <c r="D446" s="3" t="str">
        <f t="shared" si="50"/>
        <v/>
      </c>
      <c r="E446" s="3" t="str">
        <f t="shared" si="51"/>
        <v/>
      </c>
      <c r="F446" s="3" t="str">
        <f t="shared" si="52"/>
        <v>&lt;Sound Type="nuo_play_down_01" Storage="Remote" Dec=""&gt;</v>
      </c>
      <c r="G446" s="3" t="s">
        <v>1824</v>
      </c>
    </row>
    <row r="447" spans="1:7">
      <c r="A447" s="1" t="str">
        <f t="shared" si="53"/>
        <v>2</v>
      </c>
      <c r="B447" s="3" t="str">
        <f t="shared" si="49"/>
        <v/>
      </c>
      <c r="C447" s="3" t="s">
        <v>1485</v>
      </c>
      <c r="D447" s="3" t="str">
        <f t="shared" si="50"/>
        <v/>
      </c>
      <c r="E447" s="3" t="str">
        <f t="shared" si="51"/>
        <v>nuo_play_down_01</v>
      </c>
      <c r="F447" s="3" t="str">
        <f t="shared" si="52"/>
        <v>&lt;Clip SoundPath="nuo_play_down_01" /&gt;</v>
      </c>
      <c r="G447" s="3" t="s">
        <v>1825</v>
      </c>
    </row>
    <row r="448" spans="1:7">
      <c r="A448" s="1" t="str">
        <f t="shared" si="53"/>
        <v>3</v>
      </c>
      <c r="B448" s="3" t="str">
        <f t="shared" si="49"/>
        <v/>
      </c>
      <c r="C448" s="3" t="s">
        <v>1485</v>
      </c>
      <c r="D448" s="3" t="str">
        <f t="shared" si="50"/>
        <v/>
      </c>
      <c r="E448" s="3" t="str">
        <f t="shared" si="51"/>
        <v/>
      </c>
      <c r="F448" s="3" t="str">
        <f t="shared" si="52"/>
        <v>&lt;/Sound&gt;</v>
      </c>
      <c r="G448" s="3" t="s">
        <v>1489</v>
      </c>
    </row>
    <row r="449" spans="1:7">
      <c r="A449" s="1" t="str">
        <f t="shared" si="53"/>
        <v>1</v>
      </c>
      <c r="B449" s="3" t="str">
        <f t="shared" si="49"/>
        <v>nuo_play_up_down_01</v>
      </c>
      <c r="C449" s="3" t="s">
        <v>1485</v>
      </c>
      <c r="D449" s="3" t="str">
        <f t="shared" si="50"/>
        <v/>
      </c>
      <c r="E449" s="3" t="str">
        <f t="shared" si="51"/>
        <v/>
      </c>
      <c r="F449" s="3" t="str">
        <f t="shared" si="52"/>
        <v>&lt;Sound Type="nuo_play_up_down_01" Storage="Remote" Dec=""&gt;</v>
      </c>
      <c r="G449" s="3" t="s">
        <v>1826</v>
      </c>
    </row>
    <row r="450" spans="1:7">
      <c r="A450" s="1" t="str">
        <f t="shared" si="53"/>
        <v>2</v>
      </c>
      <c r="B450" s="3" t="str">
        <f t="shared" si="49"/>
        <v/>
      </c>
      <c r="C450" s="3" t="s">
        <v>1485</v>
      </c>
      <c r="D450" s="3" t="str">
        <f t="shared" si="50"/>
        <v/>
      </c>
      <c r="E450" s="3" t="str">
        <f t="shared" si="51"/>
        <v>nuo_play_up_down_01</v>
      </c>
      <c r="F450" s="3" t="str">
        <f t="shared" si="52"/>
        <v>&lt;Clip SoundPath="nuo_play_up_down_01" /&gt;</v>
      </c>
      <c r="G450" s="3" t="s">
        <v>1827</v>
      </c>
    </row>
    <row r="451" spans="1:7">
      <c r="A451" s="1" t="str">
        <f t="shared" si="53"/>
        <v>3</v>
      </c>
      <c r="B451" s="3" t="str">
        <f t="shared" si="49"/>
        <v/>
      </c>
      <c r="C451" s="3" t="s">
        <v>1485</v>
      </c>
      <c r="D451" s="3" t="str">
        <f t="shared" si="50"/>
        <v/>
      </c>
      <c r="E451" s="3" t="str">
        <f t="shared" si="51"/>
        <v/>
      </c>
      <c r="F451" s="3" t="str">
        <f t="shared" si="52"/>
        <v>&lt;/Sound&gt;</v>
      </c>
      <c r="G451" s="3" t="s">
        <v>1489</v>
      </c>
    </row>
    <row r="452" spans="1:7">
      <c r="A452" s="1" t="str">
        <f t="shared" si="53"/>
        <v>3</v>
      </c>
      <c r="B452" s="3" t="str">
        <f t="shared" si="49"/>
        <v/>
      </c>
      <c r="C452" s="3" t="s">
        <v>1485</v>
      </c>
      <c r="D452" s="3" t="str">
        <f t="shared" si="50"/>
        <v/>
      </c>
      <c r="E452" s="3" t="str">
        <f t="shared" si="51"/>
        <v/>
      </c>
      <c r="F452" s="3">
        <f t="shared" si="52"/>
        <v>0</v>
      </c>
    </row>
    <row r="453" spans="1:7">
      <c r="A453" s="1" t="str">
        <f t="shared" si="53"/>
        <v>1</v>
      </c>
      <c r="B453" s="3" t="str">
        <f t="shared" si="49"/>
        <v>level_up_NUO</v>
      </c>
      <c r="C453" s="3" t="s">
        <v>1485</v>
      </c>
      <c r="D453" s="3" t="str">
        <f t="shared" si="50"/>
        <v>诺诺升级</v>
      </c>
      <c r="E453" s="3" t="str">
        <f t="shared" si="51"/>
        <v/>
      </c>
      <c r="F453" s="3" t="str">
        <f t="shared" si="52"/>
        <v>&lt;Sound Type="level_up_NUO" Storage="Remote" Dec="诺诺升级"&gt;</v>
      </c>
      <c r="G453" s="3" t="s">
        <v>1828</v>
      </c>
    </row>
    <row r="454" spans="1:7">
      <c r="A454" s="1" t="str">
        <f t="shared" si="53"/>
        <v>2</v>
      </c>
      <c r="B454" s="3" t="str">
        <f t="shared" si="49"/>
        <v/>
      </c>
      <c r="C454" s="3" t="s">
        <v>1485</v>
      </c>
      <c r="D454" s="3" t="str">
        <f t="shared" si="50"/>
        <v/>
      </c>
      <c r="E454" s="3" t="str">
        <f t="shared" si="51"/>
        <v>level_up_nuo_01</v>
      </c>
      <c r="F454" s="3" t="str">
        <f t="shared" si="52"/>
        <v>&lt;Clip SoundPath="level_up_nuo_01" /&gt;</v>
      </c>
      <c r="G454" s="3" t="s">
        <v>1829</v>
      </c>
    </row>
    <row r="455" spans="1:7">
      <c r="A455" s="1" t="str">
        <f t="shared" si="53"/>
        <v>2</v>
      </c>
      <c r="B455" s="3" t="str">
        <f t="shared" si="49"/>
        <v/>
      </c>
      <c r="C455" s="3" t="s">
        <v>1485</v>
      </c>
      <c r="D455" s="3" t="str">
        <f t="shared" si="50"/>
        <v/>
      </c>
      <c r="E455" s="3" t="str">
        <f t="shared" si="51"/>
        <v>level_up_nuo_02</v>
      </c>
      <c r="F455" s="3" t="str">
        <f t="shared" si="52"/>
        <v>&lt;Clip SoundPath="level_up_nuo_02" /&gt;</v>
      </c>
      <c r="G455" s="3" t="s">
        <v>1830</v>
      </c>
    </row>
    <row r="456" spans="1:7">
      <c r="A456" s="1" t="str">
        <f t="shared" si="53"/>
        <v>3</v>
      </c>
      <c r="B456" s="3" t="str">
        <f t="shared" si="49"/>
        <v/>
      </c>
      <c r="C456" s="3" t="s">
        <v>1485</v>
      </c>
      <c r="D456" s="3" t="str">
        <f t="shared" si="50"/>
        <v/>
      </c>
      <c r="E456" s="3" t="str">
        <f t="shared" si="51"/>
        <v/>
      </c>
      <c r="F456" s="3" t="str">
        <f t="shared" si="52"/>
        <v>&lt;/Sound&gt;</v>
      </c>
      <c r="G456" s="3" t="s">
        <v>1489</v>
      </c>
    </row>
    <row r="457" spans="1:7">
      <c r="A457" s="1" t="str">
        <f t="shared" si="53"/>
        <v>1</v>
      </c>
      <c r="B457" s="3" t="str">
        <f t="shared" si="49"/>
        <v>nim_chest_open_NUO</v>
      </c>
      <c r="C457" s="3" t="s">
        <v>1485</v>
      </c>
      <c r="D457" s="3" t="str">
        <f t="shared" si="50"/>
        <v>喏喏小生物宝箱</v>
      </c>
      <c r="E457" s="3" t="str">
        <f t="shared" si="51"/>
        <v/>
      </c>
      <c r="F457" s="3" t="str">
        <f t="shared" si="52"/>
        <v>&lt;Sound Type="nim_chest_open_NUO" Storage="Remote" Dec="喏喏小生物宝箱"&gt;</v>
      </c>
      <c r="G457" s="3" t="s">
        <v>1831</v>
      </c>
    </row>
    <row r="458" spans="1:7">
      <c r="A458" s="1" t="str">
        <f t="shared" si="53"/>
        <v>2</v>
      </c>
      <c r="B458" s="3" t="str">
        <f t="shared" si="49"/>
        <v/>
      </c>
      <c r="C458" s="3" t="s">
        <v>1485</v>
      </c>
      <c r="D458" s="3" t="str">
        <f t="shared" si="50"/>
        <v/>
      </c>
      <c r="E458" s="3" t="str">
        <f t="shared" si="51"/>
        <v>nuo_chest_open_01</v>
      </c>
      <c r="F458" s="3" t="str">
        <f t="shared" si="52"/>
        <v>&lt;Clip SoundPath="nuo_chest_open_01" /&gt;</v>
      </c>
      <c r="G458" s="3" t="s">
        <v>1832</v>
      </c>
    </row>
    <row r="459" spans="1:7">
      <c r="A459" s="1" t="str">
        <f t="shared" si="53"/>
        <v>2</v>
      </c>
      <c r="B459" s="3" t="str">
        <f t="shared" si="49"/>
        <v/>
      </c>
      <c r="C459" s="3" t="s">
        <v>1485</v>
      </c>
      <c r="D459" s="3" t="str">
        <f t="shared" si="50"/>
        <v/>
      </c>
      <c r="E459" s="3" t="str">
        <f t="shared" si="51"/>
        <v>nuo_chest_open_02</v>
      </c>
      <c r="F459" s="3" t="str">
        <f t="shared" si="52"/>
        <v>&lt;Clip SoundPath="nuo_chest_open_02" /&gt;</v>
      </c>
      <c r="G459" s="3" t="s">
        <v>1833</v>
      </c>
    </row>
    <row r="460" spans="1:7">
      <c r="A460" s="1" t="str">
        <f t="shared" si="53"/>
        <v>2</v>
      </c>
      <c r="B460" s="3" t="str">
        <f t="shared" si="49"/>
        <v/>
      </c>
      <c r="C460" s="3" t="s">
        <v>1485</v>
      </c>
      <c r="D460" s="3" t="str">
        <f t="shared" si="50"/>
        <v/>
      </c>
      <c r="E460" s="3" t="str">
        <f t="shared" si="51"/>
        <v>nuo_chest_open_03</v>
      </c>
      <c r="F460" s="3" t="str">
        <f t="shared" si="52"/>
        <v>&lt;Clip SoundPath="nuo_chest_open_03" /&gt;</v>
      </c>
      <c r="G460" s="3" t="s">
        <v>1834</v>
      </c>
    </row>
    <row r="461" spans="1:7">
      <c r="A461" s="1" t="str">
        <f t="shared" si="53"/>
        <v>3</v>
      </c>
      <c r="B461" s="3" t="str">
        <f t="shared" si="49"/>
        <v/>
      </c>
      <c r="C461" s="3" t="s">
        <v>1485</v>
      </c>
      <c r="D461" s="3" t="str">
        <f t="shared" si="50"/>
        <v/>
      </c>
      <c r="E461" s="3" t="str">
        <f t="shared" si="51"/>
        <v/>
      </c>
      <c r="F461" s="3" t="str">
        <f t="shared" si="52"/>
        <v>&lt;/Sound&gt;</v>
      </c>
      <c r="G461" s="3" t="s">
        <v>1489</v>
      </c>
    </row>
    <row r="462" spans="1:7">
      <c r="A462" s="1" t="str">
        <f t="shared" ref="A462:A493" si="54">IF(ISERROR(FIND("&lt;Sound",G462))=FALSE,"1",IF(ISERROR(FIND("&lt;Clip",G462))=FALSE,"2","3"))</f>
        <v>1</v>
      </c>
      <c r="B462" s="3" t="str">
        <f t="shared" si="49"/>
        <v>nuo_eat_act_loop</v>
      </c>
      <c r="C462" s="3" t="s">
        <v>1485</v>
      </c>
      <c r="D462" s="3" t="str">
        <f t="shared" si="50"/>
        <v>NUO吃食物的音效</v>
      </c>
      <c r="E462" s="3" t="str">
        <f t="shared" si="51"/>
        <v/>
      </c>
      <c r="F462" s="3" t="str">
        <f t="shared" si="52"/>
        <v>&lt;Sound Type="nuo_eat_act_loop" Storage="Remote" Dec="NUO吃食物的音效"&gt;</v>
      </c>
      <c r="G462" s="3" t="s">
        <v>1835</v>
      </c>
    </row>
    <row r="463" spans="1:7">
      <c r="A463" s="1" t="str">
        <f t="shared" si="54"/>
        <v>2</v>
      </c>
      <c r="B463" s="3" t="str">
        <f t="shared" si="49"/>
        <v/>
      </c>
      <c r="C463" s="3" t="s">
        <v>1485</v>
      </c>
      <c r="D463" s="3" t="str">
        <f t="shared" si="50"/>
        <v/>
      </c>
      <c r="E463" s="3" t="str">
        <f t="shared" si="51"/>
        <v>nuo_eat_act_loop</v>
      </c>
      <c r="F463" s="3" t="str">
        <f t="shared" si="52"/>
        <v>&lt;Clip SoundPath="nuo_eat_act_loop" /&gt;</v>
      </c>
      <c r="G463" s="3" t="s">
        <v>1836</v>
      </c>
    </row>
    <row r="464" spans="1:7">
      <c r="A464" s="1" t="str">
        <f t="shared" si="54"/>
        <v>3</v>
      </c>
      <c r="B464" s="3" t="str">
        <f t="shared" si="49"/>
        <v/>
      </c>
      <c r="C464" s="3" t="s">
        <v>1485</v>
      </c>
      <c r="D464" s="3" t="str">
        <f t="shared" si="50"/>
        <v/>
      </c>
      <c r="E464" s="3" t="str">
        <f t="shared" si="51"/>
        <v/>
      </c>
      <c r="F464" s="3" t="str">
        <f t="shared" si="52"/>
        <v>&lt;/Sound&gt;</v>
      </c>
      <c r="G464" s="3" t="s">
        <v>1489</v>
      </c>
    </row>
    <row r="465" spans="1:7">
      <c r="A465" s="1" t="str">
        <f t="shared" si="54"/>
        <v>1</v>
      </c>
      <c r="B465" s="3" t="str">
        <f t="shared" si="49"/>
        <v>NUO_eat_act_loop_after</v>
      </c>
      <c r="C465" s="3" t="s">
        <v>1485</v>
      </c>
      <c r="D465" s="3" t="str">
        <f t="shared" si="50"/>
        <v>NUO吃完食物之后播放的随机音效</v>
      </c>
      <c r="E465" s="3" t="str">
        <f t="shared" si="51"/>
        <v/>
      </c>
      <c r="F465" s="3" t="str">
        <f t="shared" si="52"/>
        <v>&lt;Sound Type="NUO_eat_act_loop_after" Storage="Remote" Dec="NUO吃完食物之后播放的随机音效"&gt;</v>
      </c>
      <c r="G465" s="3" t="s">
        <v>1837</v>
      </c>
    </row>
    <row r="466" spans="1:7">
      <c r="A466" s="1" t="str">
        <f t="shared" si="54"/>
        <v>2</v>
      </c>
      <c r="B466" s="3" t="str">
        <f t="shared" si="49"/>
        <v/>
      </c>
      <c r="C466" s="3" t="s">
        <v>1485</v>
      </c>
      <c r="D466" s="3" t="str">
        <f t="shared" si="50"/>
        <v/>
      </c>
      <c r="E466" s="3" t="str">
        <f t="shared" si="51"/>
        <v>nuo_eat_act_01</v>
      </c>
      <c r="F466" s="3" t="str">
        <f t="shared" si="52"/>
        <v>&lt;Clip SoundPath="nuo_eat_act_01" /&gt;</v>
      </c>
      <c r="G466" s="3" t="s">
        <v>1838</v>
      </c>
    </row>
    <row r="467" spans="1:7">
      <c r="A467" s="1" t="str">
        <f t="shared" si="54"/>
        <v>2</v>
      </c>
      <c r="B467" s="3" t="str">
        <f t="shared" si="49"/>
        <v/>
      </c>
      <c r="C467" s="3" t="s">
        <v>1485</v>
      </c>
      <c r="D467" s="3" t="str">
        <f t="shared" si="50"/>
        <v/>
      </c>
      <c r="E467" s="3" t="str">
        <f t="shared" si="51"/>
        <v>nuo_eat_act_02</v>
      </c>
      <c r="F467" s="3" t="str">
        <f t="shared" si="52"/>
        <v>&lt;Clip SoundPath="nuo_eat_act_02" /&gt;</v>
      </c>
      <c r="G467" s="3" t="s">
        <v>1839</v>
      </c>
    </row>
    <row r="468" spans="1:7">
      <c r="A468" s="1" t="str">
        <f t="shared" si="54"/>
        <v>2</v>
      </c>
      <c r="B468" s="3" t="str">
        <f t="shared" si="49"/>
        <v/>
      </c>
      <c r="C468" s="3" t="s">
        <v>1485</v>
      </c>
      <c r="D468" s="3" t="str">
        <f t="shared" si="50"/>
        <v/>
      </c>
      <c r="E468" s="3" t="str">
        <f t="shared" si="51"/>
        <v>nuo_eat_act_03</v>
      </c>
      <c r="F468" s="3" t="str">
        <f t="shared" si="52"/>
        <v>&lt;Clip SoundPath="nuo_eat_act_03" /&gt;</v>
      </c>
      <c r="G468" s="3" t="s">
        <v>1840</v>
      </c>
    </row>
    <row r="469" spans="1:7">
      <c r="A469" s="1" t="str">
        <f t="shared" si="54"/>
        <v>3</v>
      </c>
      <c r="B469" s="3" t="str">
        <f t="shared" si="49"/>
        <v/>
      </c>
      <c r="C469" s="3" t="s">
        <v>1485</v>
      </c>
      <c r="D469" s="3" t="str">
        <f t="shared" si="50"/>
        <v/>
      </c>
      <c r="E469" s="3" t="str">
        <f t="shared" si="51"/>
        <v/>
      </c>
      <c r="F469" s="3" t="str">
        <f t="shared" si="52"/>
        <v>&lt;/Sound&gt;</v>
      </c>
      <c r="G469" s="3" t="s">
        <v>1489</v>
      </c>
    </row>
    <row r="470" spans="1:7">
      <c r="A470" s="1" t="str">
        <f t="shared" si="54"/>
        <v>1</v>
      </c>
      <c r="B470" s="3" t="str">
        <f t="shared" si="49"/>
        <v>nuo_eat_full_loop</v>
      </c>
      <c r="C470" s="3" t="s">
        <v>1485</v>
      </c>
      <c r="D470" s="3" t="str">
        <f t="shared" si="50"/>
        <v>NUO吃饱了的音效</v>
      </c>
      <c r="E470" s="3" t="str">
        <f t="shared" si="51"/>
        <v/>
      </c>
      <c r="F470" s="3" t="str">
        <f t="shared" si="52"/>
        <v>&lt;Sound Type="nuo_eat_full_loop" Storage="Remote" Dec="NUO吃饱了的音效"&gt;</v>
      </c>
      <c r="G470" s="3" t="s">
        <v>1841</v>
      </c>
    </row>
    <row r="471" spans="1:7">
      <c r="A471" s="1" t="str">
        <f t="shared" si="54"/>
        <v>2</v>
      </c>
      <c r="B471" s="3" t="str">
        <f t="shared" si="49"/>
        <v/>
      </c>
      <c r="C471" s="3" t="s">
        <v>1485</v>
      </c>
      <c r="D471" s="3" t="str">
        <f t="shared" si="50"/>
        <v/>
      </c>
      <c r="E471" s="3" t="str">
        <f t="shared" si="51"/>
        <v>nuo_eat_full_loop</v>
      </c>
      <c r="F471" s="3" t="str">
        <f t="shared" si="52"/>
        <v>&lt;Clip SoundPath="nuo_eat_full_loop" /&gt;</v>
      </c>
      <c r="G471" s="3" t="s">
        <v>1842</v>
      </c>
    </row>
    <row r="472" spans="1:7">
      <c r="A472" s="1" t="str">
        <f t="shared" si="54"/>
        <v>3</v>
      </c>
      <c r="B472" s="3" t="str">
        <f t="shared" si="49"/>
        <v/>
      </c>
      <c r="C472" s="3" t="s">
        <v>1485</v>
      </c>
      <c r="D472" s="3" t="str">
        <f t="shared" si="50"/>
        <v/>
      </c>
      <c r="E472" s="3" t="str">
        <f t="shared" si="51"/>
        <v/>
      </c>
      <c r="F472" s="3" t="str">
        <f t="shared" si="52"/>
        <v>&lt;/Sound&gt;</v>
      </c>
      <c r="G472" s="3" t="s">
        <v>1489</v>
      </c>
    </row>
    <row r="473" spans="1:7">
      <c r="A473" s="1" t="str">
        <f t="shared" si="54"/>
        <v>1</v>
      </c>
      <c r="B473" s="3" t="str">
        <f t="shared" si="49"/>
        <v>nuo_eat_satisfaction</v>
      </c>
      <c r="C473" s="3" t="s">
        <v>1485</v>
      </c>
      <c r="D473" s="3" t="str">
        <f t="shared" si="50"/>
        <v>NUO吃满意的音效</v>
      </c>
      <c r="E473" s="3" t="str">
        <f t="shared" si="51"/>
        <v/>
      </c>
      <c r="F473" s="3" t="str">
        <f t="shared" si="52"/>
        <v>&lt;Sound Type="nuo_eat_satisfaction" Storage="Remote" Dec="NUO吃满意的音效"&gt;</v>
      </c>
      <c r="G473" s="3" t="s">
        <v>1843</v>
      </c>
    </row>
    <row r="474" spans="1:7">
      <c r="A474" s="1" t="str">
        <f t="shared" si="54"/>
        <v>2</v>
      </c>
      <c r="B474" s="3" t="str">
        <f t="shared" si="49"/>
        <v/>
      </c>
      <c r="C474" s="3" t="s">
        <v>1485</v>
      </c>
      <c r="D474" s="3" t="str">
        <f t="shared" si="50"/>
        <v/>
      </c>
      <c r="E474" s="3" t="str">
        <f t="shared" si="51"/>
        <v>nuo_eat_satisfaction</v>
      </c>
      <c r="F474" s="3" t="str">
        <f t="shared" si="52"/>
        <v>&lt;Clip SoundPath="nuo_eat_satisfaction" /&gt;</v>
      </c>
      <c r="G474" s="3" t="s">
        <v>1844</v>
      </c>
    </row>
    <row r="475" spans="1:7">
      <c r="A475" s="1" t="str">
        <f t="shared" si="54"/>
        <v>3</v>
      </c>
      <c r="B475" s="3" t="str">
        <f t="shared" si="49"/>
        <v/>
      </c>
      <c r="C475" s="3" t="s">
        <v>1485</v>
      </c>
      <c r="D475" s="3" t="str">
        <f t="shared" si="50"/>
        <v/>
      </c>
      <c r="E475" s="3" t="str">
        <f t="shared" si="51"/>
        <v/>
      </c>
      <c r="F475" s="3" t="str">
        <f t="shared" si="52"/>
        <v>&lt;/Sound&gt;</v>
      </c>
      <c r="G475" s="3" t="s">
        <v>1489</v>
      </c>
    </row>
    <row r="476" spans="1:7">
      <c r="A476" s="1" t="str">
        <f t="shared" si="54"/>
        <v>3</v>
      </c>
      <c r="B476" s="3" t="str">
        <f t="shared" si="49"/>
        <v/>
      </c>
      <c r="C476" s="3" t="s">
        <v>1485</v>
      </c>
      <c r="D476" s="3" t="str">
        <f t="shared" si="50"/>
        <v/>
      </c>
      <c r="E476" s="3" t="str">
        <f t="shared" si="51"/>
        <v/>
      </c>
      <c r="F476" s="3" t="str">
        <f t="shared" si="52"/>
        <v>&lt;!--========背景音乐========--&gt;</v>
      </c>
      <c r="G476" s="3" t="s">
        <v>1845</v>
      </c>
    </row>
    <row r="477" spans="1:7">
      <c r="A477" s="1" t="str">
        <f t="shared" si="54"/>
        <v>1</v>
      </c>
      <c r="B477" s="3" t="str">
        <f t="shared" si="49"/>
        <v>friend_bgm</v>
      </c>
      <c r="C477" s="3" t="s">
        <v>1485</v>
      </c>
      <c r="D477" s="3" t="str">
        <f t="shared" si="50"/>
        <v>好友互动时的背景音乐</v>
      </c>
      <c r="E477" s="3" t="str">
        <f t="shared" si="51"/>
        <v/>
      </c>
      <c r="F477" s="3" t="str">
        <f t="shared" si="52"/>
        <v>&lt;Sound Type="friend_bgm" Storage="Remote" Dec="好友互动时的背景音乐"&gt;</v>
      </c>
      <c r="G477" s="3" t="s">
        <v>1846</v>
      </c>
    </row>
    <row r="478" spans="1:7">
      <c r="A478" s="1" t="str">
        <f t="shared" si="54"/>
        <v>2</v>
      </c>
      <c r="B478" s="3" t="str">
        <f t="shared" si="49"/>
        <v/>
      </c>
      <c r="C478" s="3" t="s">
        <v>1485</v>
      </c>
      <c r="D478" s="3" t="str">
        <f t="shared" si="50"/>
        <v/>
      </c>
      <c r="E478" s="3" t="str">
        <f t="shared" si="51"/>
        <v>friend_bgm_01</v>
      </c>
      <c r="F478" s="3" t="str">
        <f t="shared" si="52"/>
        <v>&lt;Clip SoundPath="friend_bgm_01" /&gt;</v>
      </c>
      <c r="G478" s="3" t="s">
        <v>1847</v>
      </c>
    </row>
    <row r="479" spans="1:7">
      <c r="A479" s="1" t="str">
        <f t="shared" si="54"/>
        <v>3</v>
      </c>
      <c r="B479" s="3" t="str">
        <f t="shared" si="49"/>
        <v/>
      </c>
      <c r="C479" s="3" t="s">
        <v>1485</v>
      </c>
      <c r="D479" s="3" t="str">
        <f t="shared" si="50"/>
        <v/>
      </c>
      <c r="E479" s="3" t="str">
        <f t="shared" si="51"/>
        <v/>
      </c>
      <c r="F479" s="3" t="str">
        <f t="shared" si="52"/>
        <v>&lt;/Sound&gt;</v>
      </c>
      <c r="G479" s="3" t="s">
        <v>1489</v>
      </c>
    </row>
    <row r="480" spans="1:7">
      <c r="A480" s="1" t="str">
        <f t="shared" si="54"/>
        <v>3</v>
      </c>
      <c r="B480" s="3" t="str">
        <f t="shared" si="49"/>
        <v/>
      </c>
      <c r="C480" s="3" t="s">
        <v>1485</v>
      </c>
      <c r="D480" s="3" t="str">
        <f t="shared" si="50"/>
        <v/>
      </c>
      <c r="E480" s="3" t="str">
        <f t="shared" si="51"/>
        <v/>
      </c>
      <c r="F480" s="3" t="str">
        <f t="shared" si="52"/>
        <v>&lt;!--========游戏音效========--&gt;</v>
      </c>
      <c r="G480" s="3" t="s">
        <v>1848</v>
      </c>
    </row>
    <row r="481" spans="1:7">
      <c r="A481" s="1" t="str">
        <f t="shared" si="54"/>
        <v>1</v>
      </c>
      <c r="B481" s="3" t="str">
        <f t="shared" si="49"/>
        <v>water_drop_down</v>
      </c>
      <c r="C481" s="3" t="s">
        <v>1485</v>
      </c>
      <c r="D481" s="3" t="str">
        <f t="shared" si="50"/>
        <v>水滴下</v>
      </c>
      <c r="E481" s="3" t="str">
        <f t="shared" si="51"/>
        <v/>
      </c>
      <c r="F481" s="3" t="str">
        <f t="shared" si="52"/>
        <v>&lt;Sound Type="water_drop_down" Storage="Remote" Dec="水滴下"&gt;</v>
      </c>
      <c r="G481" s="3" t="s">
        <v>1849</v>
      </c>
    </row>
    <row r="482" spans="1:7">
      <c r="A482" s="1" t="str">
        <f t="shared" si="54"/>
        <v>2</v>
      </c>
      <c r="B482" s="3" t="str">
        <f t="shared" si="49"/>
        <v/>
      </c>
      <c r="C482" s="3" t="s">
        <v>1485</v>
      </c>
      <c r="D482" s="3" t="str">
        <f t="shared" si="50"/>
        <v/>
      </c>
      <c r="E482" s="3" t="str">
        <f t="shared" si="51"/>
        <v>water_drop_down_01</v>
      </c>
      <c r="F482" s="3" t="str">
        <f t="shared" si="52"/>
        <v>&lt;Clip SoundPath="water_drop_down_01" /&gt;</v>
      </c>
      <c r="G482" s="3" t="s">
        <v>1850</v>
      </c>
    </row>
    <row r="483" spans="1:7">
      <c r="A483" s="1" t="str">
        <f t="shared" si="54"/>
        <v>3</v>
      </c>
      <c r="B483" s="3" t="str">
        <f t="shared" si="49"/>
        <v/>
      </c>
      <c r="C483" s="3" t="s">
        <v>1485</v>
      </c>
      <c r="D483" s="3" t="str">
        <f t="shared" si="50"/>
        <v/>
      </c>
      <c r="E483" s="3" t="str">
        <f t="shared" si="51"/>
        <v/>
      </c>
      <c r="F483" s="3" t="str">
        <f t="shared" si="52"/>
        <v>&lt;/Sound&gt;</v>
      </c>
      <c r="G483" s="3" t="s">
        <v>1489</v>
      </c>
    </row>
    <row r="484" spans="1:7">
      <c r="A484" s="1" t="str">
        <f t="shared" si="54"/>
        <v>1</v>
      </c>
      <c r="B484" s="3" t="str">
        <f t="shared" si="49"/>
        <v>water_drop_down_81001</v>
      </c>
      <c r="C484" s="3" t="s">
        <v>1485</v>
      </c>
      <c r="D484" s="3" t="str">
        <f t="shared" si="50"/>
        <v>水滴下</v>
      </c>
      <c r="E484" s="3" t="str">
        <f t="shared" si="51"/>
        <v/>
      </c>
      <c r="F484" s="3" t="str">
        <f t="shared" si="52"/>
        <v>&lt;Sound Type="water_drop_down_81001" Storage="Remote" Dec="水滴下"&gt;</v>
      </c>
      <c r="G484" s="3" t="s">
        <v>1851</v>
      </c>
    </row>
    <row r="485" spans="1:7">
      <c r="A485" s="1" t="str">
        <f t="shared" si="54"/>
        <v>2</v>
      </c>
      <c r="B485" s="3" t="str">
        <f t="shared" si="49"/>
        <v/>
      </c>
      <c r="C485" s="3" t="s">
        <v>1485</v>
      </c>
      <c r="D485" s="3" t="str">
        <f t="shared" si="50"/>
        <v/>
      </c>
      <c r="E485" s="3" t="str">
        <f t="shared" si="51"/>
        <v>water_drop_down_81001</v>
      </c>
      <c r="F485" s="3" t="str">
        <f t="shared" si="52"/>
        <v>&lt;Clip SoundPath="water_drop_down_81001" /&gt;</v>
      </c>
      <c r="G485" s="3" t="s">
        <v>1852</v>
      </c>
    </row>
    <row r="486" spans="1:7">
      <c r="A486" s="1" t="str">
        <f t="shared" si="54"/>
        <v>3</v>
      </c>
      <c r="B486" s="3" t="str">
        <f t="shared" si="49"/>
        <v/>
      </c>
      <c r="C486" s="3" t="s">
        <v>1485</v>
      </c>
      <c r="D486" s="3" t="str">
        <f t="shared" si="50"/>
        <v/>
      </c>
      <c r="E486" s="3" t="str">
        <f t="shared" si="51"/>
        <v/>
      </c>
      <c r="F486" s="3" t="str">
        <f t="shared" si="52"/>
        <v>&lt;/Sound&gt;</v>
      </c>
      <c r="G486" s="3" t="s">
        <v>1489</v>
      </c>
    </row>
    <row r="487" spans="1:7">
      <c r="A487" s="1" t="str">
        <f t="shared" si="54"/>
        <v>1</v>
      </c>
      <c r="B487" s="3" t="str">
        <f t="shared" si="49"/>
        <v>water_drop_down_81002</v>
      </c>
      <c r="C487" s="3" t="s">
        <v>1485</v>
      </c>
      <c r="D487" s="3" t="str">
        <f t="shared" si="50"/>
        <v>水滴下</v>
      </c>
      <c r="E487" s="3" t="str">
        <f t="shared" si="51"/>
        <v/>
      </c>
      <c r="F487" s="3" t="str">
        <f t="shared" si="52"/>
        <v>&lt;Sound Type="water_drop_down_81002" Storage="Remote" Dec="水滴下"&gt;</v>
      </c>
      <c r="G487" s="3" t="s">
        <v>1853</v>
      </c>
    </row>
    <row r="488" spans="1:7">
      <c r="A488" s="1" t="str">
        <f t="shared" si="54"/>
        <v>2</v>
      </c>
      <c r="B488" s="3" t="str">
        <f t="shared" si="49"/>
        <v/>
      </c>
      <c r="C488" s="3" t="s">
        <v>1485</v>
      </c>
      <c r="D488" s="3" t="str">
        <f t="shared" si="50"/>
        <v/>
      </c>
      <c r="E488" s="3" t="str">
        <f t="shared" si="51"/>
        <v>water_drop_down_81002</v>
      </c>
      <c r="F488" s="3" t="str">
        <f t="shared" si="52"/>
        <v>&lt;Clip SoundPath="water_drop_down_81002" /&gt;</v>
      </c>
      <c r="G488" s="3" t="s">
        <v>1854</v>
      </c>
    </row>
    <row r="489" spans="1:7">
      <c r="A489" s="1" t="str">
        <f t="shared" si="54"/>
        <v>3</v>
      </c>
      <c r="B489" s="3" t="str">
        <f t="shared" si="49"/>
        <v/>
      </c>
      <c r="C489" s="3" t="s">
        <v>1485</v>
      </c>
      <c r="D489" s="3" t="str">
        <f t="shared" si="50"/>
        <v/>
      </c>
      <c r="E489" s="3" t="str">
        <f t="shared" si="51"/>
        <v/>
      </c>
      <c r="F489" s="3" t="str">
        <f t="shared" si="52"/>
        <v>&lt;/Sound&gt;</v>
      </c>
      <c r="G489" s="3" t="s">
        <v>1489</v>
      </c>
    </row>
    <row r="490" spans="1:7">
      <c r="A490" s="1" t="str">
        <f t="shared" si="54"/>
        <v>1</v>
      </c>
      <c r="B490" s="3" t="str">
        <f t="shared" si="49"/>
        <v>water_drop_down_81003</v>
      </c>
      <c r="C490" s="3" t="s">
        <v>1485</v>
      </c>
      <c r="D490" s="3" t="str">
        <f t="shared" si="50"/>
        <v>水滴下</v>
      </c>
      <c r="E490" s="3" t="str">
        <f t="shared" si="51"/>
        <v/>
      </c>
      <c r="F490" s="3" t="str">
        <f t="shared" si="52"/>
        <v>&lt;Sound Type="water_drop_down_81003" Storage="Remote" Dec="水滴下"&gt;</v>
      </c>
      <c r="G490" s="3" t="s">
        <v>1855</v>
      </c>
    </row>
    <row r="491" spans="1:7">
      <c r="A491" s="1" t="str">
        <f t="shared" si="54"/>
        <v>2</v>
      </c>
      <c r="B491" s="3" t="str">
        <f t="shared" si="49"/>
        <v/>
      </c>
      <c r="C491" s="3" t="s">
        <v>1485</v>
      </c>
      <c r="D491" s="3" t="str">
        <f t="shared" si="50"/>
        <v/>
      </c>
      <c r="E491" s="3" t="str">
        <f t="shared" si="51"/>
        <v>water_drop_down_81003</v>
      </c>
      <c r="F491" s="3" t="str">
        <f t="shared" si="52"/>
        <v>&lt;Clip SoundPath="water_drop_down_81003" /&gt;</v>
      </c>
      <c r="G491" s="3" t="s">
        <v>1856</v>
      </c>
    </row>
    <row r="492" spans="1:7">
      <c r="A492" s="1" t="str">
        <f t="shared" si="54"/>
        <v>3</v>
      </c>
      <c r="B492" s="3" t="str">
        <f t="shared" ref="B492:B546" si="55">IF(ISERROR(FIND("&lt;Sound",G492))=FALSE,MID(G492,FIND("Type=""",G492)+6,IF(ISERROR(FIND("Des=",G492))=FALSE,FIND("Des=",G492),FIND("""&gt;",G492))-FIND("Type=""",G492)-IF(ISERROR(FIND("Des=",G492))=FALSE,8,6)),"")</f>
        <v/>
      </c>
      <c r="C492" s="3" t="s">
        <v>1485</v>
      </c>
      <c r="D492" s="3" t="str">
        <f t="shared" ref="D492:D546" si="56">IF(ISERROR(FIND("Des=",G492))=FALSE,MID(G492,FIND("Des=""",G492)+5,FIND("""&gt;",G492)-FIND("Des=""",G492)-5),"")</f>
        <v/>
      </c>
      <c r="E492" s="3" t="str">
        <f t="shared" ref="E492:E546" si="57">IF(ISERROR(FIND("&lt;Clip",G492))=FALSE,MID(G492,FIND("SoundPath=""",G492)+11,FIND(""" /&gt;",G492)-FIND("SoundPath=""",G492)-11),"")</f>
        <v/>
      </c>
      <c r="F492" s="3" t="str">
        <f t="shared" ref="F492:F546" si="58">IF(A492="1","&lt;Sound Type="""&amp;B492&amp;""" Storage="""&amp;C492&amp;""" Dec="""&amp;D492&amp;"""&gt;",IF(A492="2","  &lt;Clip SoundPath="""&amp;E492&amp;""" /&gt;",IF(A492="3",G492,"")))</f>
        <v>&lt;/Sound&gt;</v>
      </c>
      <c r="G492" s="3" t="s">
        <v>1489</v>
      </c>
    </row>
    <row r="493" spans="1:7">
      <c r="A493" s="1" t="str">
        <f t="shared" si="54"/>
        <v>1</v>
      </c>
      <c r="B493" s="3" t="str">
        <f t="shared" si="55"/>
        <v>water_drop_down_81004</v>
      </c>
      <c r="C493" s="3" t="s">
        <v>1485</v>
      </c>
      <c r="D493" s="3" t="str">
        <f t="shared" si="56"/>
        <v>水滴下</v>
      </c>
      <c r="E493" s="3" t="str">
        <f t="shared" si="57"/>
        <v/>
      </c>
      <c r="F493" s="3" t="str">
        <f t="shared" si="58"/>
        <v>&lt;Sound Type="water_drop_down_81004" Storage="Remote" Dec="水滴下"&gt;</v>
      </c>
      <c r="G493" s="3" t="s">
        <v>1857</v>
      </c>
    </row>
    <row r="494" spans="1:7">
      <c r="A494" s="1" t="str">
        <f t="shared" ref="A494:A498" si="59">IF(ISERROR(FIND("&lt;Sound",G494))=FALSE,"1",IF(ISERROR(FIND("&lt;Clip",G494))=FALSE,"2","3"))</f>
        <v>2</v>
      </c>
      <c r="B494" s="3" t="str">
        <f t="shared" si="55"/>
        <v/>
      </c>
      <c r="C494" s="3" t="s">
        <v>1485</v>
      </c>
      <c r="D494" s="3" t="str">
        <f t="shared" si="56"/>
        <v/>
      </c>
      <c r="E494" s="3" t="str">
        <f t="shared" si="57"/>
        <v>water_drop_down_81004</v>
      </c>
      <c r="F494" s="3" t="str">
        <f t="shared" si="58"/>
        <v>&lt;Clip SoundPath="water_drop_down_81004" /&gt;</v>
      </c>
      <c r="G494" s="3" t="s">
        <v>1858</v>
      </c>
    </row>
    <row r="495" spans="1:7">
      <c r="A495" s="1" t="str">
        <f t="shared" si="59"/>
        <v>3</v>
      </c>
      <c r="B495" s="3" t="str">
        <f t="shared" si="55"/>
        <v/>
      </c>
      <c r="C495" s="3" t="s">
        <v>1485</v>
      </c>
      <c r="D495" s="3" t="str">
        <f t="shared" si="56"/>
        <v/>
      </c>
      <c r="E495" s="3" t="str">
        <f t="shared" si="57"/>
        <v/>
      </c>
      <c r="F495" s="3" t="str">
        <f t="shared" si="58"/>
        <v>&lt;/Sound&gt;</v>
      </c>
      <c r="G495" s="3" t="s">
        <v>1489</v>
      </c>
    </row>
    <row r="496" spans="1:7">
      <c r="A496" s="1" t="str">
        <f t="shared" si="59"/>
        <v>1</v>
      </c>
      <c r="B496" s="3" t="str">
        <f t="shared" si="55"/>
        <v>water_raise</v>
      </c>
      <c r="C496" s="3" t="s">
        <v>1485</v>
      </c>
      <c r="D496" s="3" t="str">
        <f t="shared" si="56"/>
        <v>水位上升</v>
      </c>
      <c r="E496" s="3" t="str">
        <f t="shared" si="57"/>
        <v/>
      </c>
      <c r="F496" s="3" t="str">
        <f t="shared" si="58"/>
        <v>&lt;Sound Type="water_raise" Storage="Remote" Dec="水位上升"&gt;</v>
      </c>
      <c r="G496" s="3" t="s">
        <v>1859</v>
      </c>
    </row>
    <row r="497" spans="1:7">
      <c r="A497" s="1" t="str">
        <f t="shared" si="59"/>
        <v>2</v>
      </c>
      <c r="B497" s="3" t="str">
        <f t="shared" si="55"/>
        <v/>
      </c>
      <c r="C497" s="3" t="s">
        <v>1485</v>
      </c>
      <c r="D497" s="3" t="str">
        <f t="shared" si="56"/>
        <v/>
      </c>
      <c r="E497" s="3" t="str">
        <f t="shared" si="57"/>
        <v>water_raise_01</v>
      </c>
      <c r="F497" s="3" t="str">
        <f t="shared" si="58"/>
        <v>&lt;Clip SoundPath="water_raise_01" /&gt;</v>
      </c>
      <c r="G497" s="3" t="s">
        <v>1860</v>
      </c>
    </row>
    <row r="498" spans="1:7">
      <c r="A498" s="1" t="str">
        <f t="shared" si="59"/>
        <v>3</v>
      </c>
      <c r="B498" s="3" t="str">
        <f t="shared" si="55"/>
        <v/>
      </c>
      <c r="C498" s="3" t="s">
        <v>1485</v>
      </c>
      <c r="D498" s="3" t="str">
        <f t="shared" si="56"/>
        <v/>
      </c>
      <c r="E498" s="3" t="str">
        <f t="shared" si="57"/>
        <v/>
      </c>
      <c r="F498" s="3" t="str">
        <f t="shared" si="58"/>
        <v>&lt;/Sound&gt;</v>
      </c>
      <c r="G498" s="3" t="s">
        <v>1489</v>
      </c>
    </row>
    <row r="499" spans="1:7">
      <c r="A499" s="1" t="str">
        <f t="shared" ref="A499:A532" si="60">IF(ISERROR(FIND("&lt;Sound",G499))=FALSE,"1",IF(ISERROR(FIND("&lt;Clip",G499))=FALSE,"2","3"))</f>
        <v>1</v>
      </c>
      <c r="B499" s="3" t="str">
        <f t="shared" si="55"/>
        <v>daily_goal_progress_init_bgm</v>
      </c>
      <c r="C499" s="3" t="s">
        <v>1485</v>
      </c>
      <c r="D499" s="3" t="str">
        <f t="shared" si="56"/>
        <v>初始化dailygoal进度条背景音乐</v>
      </c>
      <c r="E499" s="3" t="str">
        <f t="shared" si="57"/>
        <v/>
      </c>
      <c r="F499" s="3" t="str">
        <f t="shared" si="58"/>
        <v>&lt;Sound Type="daily_goal_progress_init_bgm" Storage="Remote" Dec="初始化dailygoal进度条背景音乐"&gt;</v>
      </c>
      <c r="G499" s="3" t="s">
        <v>1861</v>
      </c>
    </row>
    <row r="500" spans="1:7">
      <c r="A500" s="1" t="str">
        <f t="shared" si="60"/>
        <v>2</v>
      </c>
      <c r="B500" s="3" t="str">
        <f t="shared" si="55"/>
        <v/>
      </c>
      <c r="C500" s="3" t="s">
        <v>1485</v>
      </c>
      <c r="D500" s="3" t="str">
        <f t="shared" si="56"/>
        <v/>
      </c>
      <c r="E500" s="3" t="str">
        <f t="shared" si="57"/>
        <v>daily_goal_progress_init_bgm</v>
      </c>
      <c r="F500" s="3" t="str">
        <f t="shared" si="58"/>
        <v>&lt;Clip SoundPath="daily_goal_progress_init_bgm" /&gt;</v>
      </c>
      <c r="G500" s="3" t="s">
        <v>1862</v>
      </c>
    </row>
    <row r="501" spans="1:7">
      <c r="A501" s="1" t="str">
        <f t="shared" si="60"/>
        <v>3</v>
      </c>
      <c r="B501" s="3" t="str">
        <f t="shared" si="55"/>
        <v/>
      </c>
      <c r="C501" s="3" t="s">
        <v>1485</v>
      </c>
      <c r="D501" s="3" t="str">
        <f t="shared" si="56"/>
        <v/>
      </c>
      <c r="E501" s="3" t="str">
        <f t="shared" si="57"/>
        <v/>
      </c>
      <c r="F501" s="3" t="str">
        <f t="shared" si="58"/>
        <v>&lt;/Sound&gt;</v>
      </c>
      <c r="G501" s="3" t="s">
        <v>1489</v>
      </c>
    </row>
    <row r="502" spans="1:7">
      <c r="A502" s="1" t="str">
        <f t="shared" si="60"/>
        <v>1</v>
      </c>
      <c r="B502" s="3" t="str">
        <f t="shared" si="55"/>
        <v>daily_goal_progress_done_bgm</v>
      </c>
      <c r="C502" s="3" t="s">
        <v>1485</v>
      </c>
      <c r="D502" s="3" t="str">
        <f t="shared" si="56"/>
        <v>dailygoal100%时的背景音乐</v>
      </c>
      <c r="E502" s="3" t="str">
        <f t="shared" si="57"/>
        <v/>
      </c>
      <c r="F502" s="3" t="str">
        <f t="shared" si="58"/>
        <v>&lt;Sound Type="daily_goal_progress_done_bgm" Storage="Remote" Dec="dailygoal100%时的背景音乐"&gt;</v>
      </c>
      <c r="G502" s="3" t="s">
        <v>1863</v>
      </c>
    </row>
    <row r="503" spans="1:7">
      <c r="A503" s="1" t="str">
        <f t="shared" si="60"/>
        <v>2</v>
      </c>
      <c r="B503" s="3" t="str">
        <f t="shared" si="55"/>
        <v/>
      </c>
      <c r="C503" s="3" t="s">
        <v>1485</v>
      </c>
      <c r="D503" s="3" t="str">
        <f t="shared" si="56"/>
        <v/>
      </c>
      <c r="E503" s="3" t="str">
        <f t="shared" si="57"/>
        <v>daily_goal_progress_done_bgm</v>
      </c>
      <c r="F503" s="3" t="str">
        <f t="shared" si="58"/>
        <v>&lt;Clip SoundPath="daily_goal_progress_done_bgm" /&gt;</v>
      </c>
      <c r="G503" s="3" t="s">
        <v>1864</v>
      </c>
    </row>
    <row r="504" spans="1:7">
      <c r="A504" s="1" t="str">
        <f t="shared" si="60"/>
        <v>3</v>
      </c>
      <c r="B504" s="3" t="str">
        <f t="shared" si="55"/>
        <v/>
      </c>
      <c r="C504" s="3" t="s">
        <v>1485</v>
      </c>
      <c r="D504" s="3" t="str">
        <f t="shared" si="56"/>
        <v/>
      </c>
      <c r="E504" s="3" t="str">
        <f t="shared" si="57"/>
        <v/>
      </c>
      <c r="F504" s="3" t="str">
        <f t="shared" si="58"/>
        <v>&lt;/Sound&gt;</v>
      </c>
      <c r="G504" s="3" t="s">
        <v>1489</v>
      </c>
    </row>
    <row r="505" spans="1:7">
      <c r="A505" s="1" t="str">
        <f t="shared" si="60"/>
        <v>1</v>
      </c>
      <c r="B505" s="3" t="str">
        <f t="shared" si="55"/>
        <v>daily_goal_crown_jump_in</v>
      </c>
      <c r="C505" s="3" t="s">
        <v>1485</v>
      </c>
      <c r="D505" s="3" t="str">
        <f t="shared" si="56"/>
        <v>皇冠跳入到进度条上</v>
      </c>
      <c r="E505" s="3" t="str">
        <f t="shared" si="57"/>
        <v/>
      </c>
      <c r="F505" s="3" t="str">
        <f t="shared" si="58"/>
        <v>&lt;Sound Type="daily_goal_crown_jump_in" Storage="Remote" Dec="皇冠跳入到进度条上"&gt;</v>
      </c>
      <c r="G505" s="3" t="s">
        <v>1865</v>
      </c>
    </row>
    <row r="506" spans="1:7">
      <c r="A506" s="1" t="str">
        <f t="shared" si="60"/>
        <v>2</v>
      </c>
      <c r="B506" s="3" t="str">
        <f t="shared" si="55"/>
        <v/>
      </c>
      <c r="C506" s="3" t="s">
        <v>1485</v>
      </c>
      <c r="D506" s="3" t="str">
        <f t="shared" si="56"/>
        <v/>
      </c>
      <c r="E506" s="3" t="str">
        <f t="shared" si="57"/>
        <v>daily_goal_crown_jump_in</v>
      </c>
      <c r="F506" s="3" t="str">
        <f t="shared" si="58"/>
        <v>&lt;Clip SoundPath="daily_goal_crown_jump_in" /&gt;</v>
      </c>
      <c r="G506" s="3" t="s">
        <v>1866</v>
      </c>
    </row>
    <row r="507" spans="1:7">
      <c r="A507" s="1" t="str">
        <f t="shared" si="60"/>
        <v>3</v>
      </c>
      <c r="B507" s="3" t="str">
        <f t="shared" si="55"/>
        <v/>
      </c>
      <c r="C507" s="3" t="s">
        <v>1485</v>
      </c>
      <c r="D507" s="3" t="str">
        <f t="shared" si="56"/>
        <v/>
      </c>
      <c r="E507" s="3" t="str">
        <f t="shared" si="57"/>
        <v/>
      </c>
      <c r="F507" s="3" t="str">
        <f t="shared" si="58"/>
        <v>&lt;/Sound&gt;</v>
      </c>
      <c r="G507" s="3" t="s">
        <v>1489</v>
      </c>
    </row>
    <row r="508" spans="1:7">
      <c r="A508" s="1" t="str">
        <f t="shared" si="60"/>
        <v>1</v>
      </c>
      <c r="B508" s="3" t="str">
        <f t="shared" si="55"/>
        <v>daily_goal_crown_jump_out</v>
      </c>
      <c r="C508" s="3" t="s">
        <v>1485</v>
      </c>
      <c r="D508" s="3" t="str">
        <f t="shared" si="56"/>
        <v>皇冠跳入到进度条上</v>
      </c>
      <c r="E508" s="3" t="str">
        <f t="shared" si="57"/>
        <v/>
      </c>
      <c r="F508" s="3" t="str">
        <f t="shared" si="58"/>
        <v>&lt;Sound Type="daily_goal_crown_jump_out" Storage="Remote" Dec="皇冠跳入到进度条上"&gt;</v>
      </c>
      <c r="G508" s="3" t="s">
        <v>1867</v>
      </c>
    </row>
    <row r="509" spans="1:7">
      <c r="A509" s="1" t="str">
        <f t="shared" si="60"/>
        <v>2</v>
      </c>
      <c r="B509" s="3" t="str">
        <f t="shared" si="55"/>
        <v/>
      </c>
      <c r="C509" s="3" t="s">
        <v>1485</v>
      </c>
      <c r="D509" s="3" t="str">
        <f t="shared" si="56"/>
        <v/>
      </c>
      <c r="E509" s="3" t="str">
        <f t="shared" si="57"/>
        <v>daily_goal_crown_jump_out</v>
      </c>
      <c r="F509" s="3" t="str">
        <f t="shared" si="58"/>
        <v>&lt;Clip SoundPath="daily_goal_crown_jump_out" /&gt;</v>
      </c>
      <c r="G509" s="3" t="s">
        <v>1868</v>
      </c>
    </row>
    <row r="510" spans="1:7">
      <c r="A510" s="1" t="str">
        <f t="shared" si="60"/>
        <v>3</v>
      </c>
      <c r="B510" s="3" t="str">
        <f t="shared" si="55"/>
        <v/>
      </c>
      <c r="C510" s="3" t="s">
        <v>1485</v>
      </c>
      <c r="D510" s="3" t="str">
        <f t="shared" si="56"/>
        <v/>
      </c>
      <c r="E510" s="3" t="str">
        <f t="shared" si="57"/>
        <v/>
      </c>
      <c r="F510" s="3" t="str">
        <f t="shared" si="58"/>
        <v>&lt;/Sound&gt;</v>
      </c>
      <c r="G510" s="3" t="s">
        <v>1489</v>
      </c>
    </row>
    <row r="511" spans="1:7">
      <c r="A511" s="1" t="str">
        <f t="shared" si="60"/>
        <v>1</v>
      </c>
      <c r="B511" s="3" t="str">
        <f t="shared" si="55"/>
        <v>daily_goal_progress_node_active_1</v>
      </c>
      <c r="C511" s="3" t="s">
        <v>1485</v>
      </c>
      <c r="D511" s="3" t="str">
        <f t="shared" si="56"/>
        <v>进度条第1个节点点亮</v>
      </c>
      <c r="E511" s="3" t="str">
        <f t="shared" si="57"/>
        <v/>
      </c>
      <c r="F511" s="3" t="str">
        <f t="shared" si="58"/>
        <v>&lt;Sound Type="daily_goal_progress_node_active_1" Storage="Remote" Dec="进度条第1个节点点亮"&gt;</v>
      </c>
      <c r="G511" s="3" t="s">
        <v>1869</v>
      </c>
    </row>
    <row r="512" spans="1:7">
      <c r="A512" s="1" t="str">
        <f t="shared" si="60"/>
        <v>2</v>
      </c>
      <c r="B512" s="3" t="str">
        <f t="shared" si="55"/>
        <v/>
      </c>
      <c r="C512" s="3" t="s">
        <v>1485</v>
      </c>
      <c r="D512" s="3" t="str">
        <f t="shared" si="56"/>
        <v/>
      </c>
      <c r="E512" s="3" t="str">
        <f t="shared" si="57"/>
        <v>daily_goal_progress_node_active_1</v>
      </c>
      <c r="F512" s="3" t="str">
        <f t="shared" si="58"/>
        <v>&lt;Clip SoundPath="daily_goal_progress_node_active_1" /&gt;</v>
      </c>
      <c r="G512" s="3" t="s">
        <v>1870</v>
      </c>
    </row>
    <row r="513" spans="1:7">
      <c r="A513" s="1" t="str">
        <f t="shared" si="60"/>
        <v>3</v>
      </c>
      <c r="B513" s="3" t="str">
        <f t="shared" si="55"/>
        <v/>
      </c>
      <c r="C513" s="3" t="s">
        <v>1485</v>
      </c>
      <c r="D513" s="3" t="str">
        <f t="shared" si="56"/>
        <v/>
      </c>
      <c r="E513" s="3" t="str">
        <f t="shared" si="57"/>
        <v/>
      </c>
      <c r="F513" s="3" t="str">
        <f t="shared" si="58"/>
        <v>&lt;/Sound&gt;</v>
      </c>
      <c r="G513" s="3" t="s">
        <v>1489</v>
      </c>
    </row>
    <row r="514" spans="1:7">
      <c r="A514" s="1" t="str">
        <f t="shared" si="60"/>
        <v>1</v>
      </c>
      <c r="B514" s="3" t="str">
        <f t="shared" si="55"/>
        <v>daily_goal_progress_node_active_2</v>
      </c>
      <c r="C514" s="3" t="s">
        <v>1485</v>
      </c>
      <c r="D514" s="3" t="str">
        <f t="shared" si="56"/>
        <v>进度条第2个节点点亮</v>
      </c>
      <c r="E514" s="3" t="str">
        <f t="shared" si="57"/>
        <v/>
      </c>
      <c r="F514" s="3" t="str">
        <f t="shared" si="58"/>
        <v>&lt;Sound Type="daily_goal_progress_node_active_2" Storage="Remote" Dec="进度条第2个节点点亮"&gt;</v>
      </c>
      <c r="G514" s="3" t="s">
        <v>1871</v>
      </c>
    </row>
    <row r="515" spans="1:7">
      <c r="A515" s="1" t="str">
        <f t="shared" si="60"/>
        <v>2</v>
      </c>
      <c r="B515" s="3" t="str">
        <f t="shared" si="55"/>
        <v/>
      </c>
      <c r="C515" s="3" t="s">
        <v>1485</v>
      </c>
      <c r="D515" s="3" t="str">
        <f t="shared" si="56"/>
        <v/>
      </c>
      <c r="E515" s="3" t="str">
        <f t="shared" si="57"/>
        <v>daily_goal_progress_node_active_2</v>
      </c>
      <c r="F515" s="3" t="str">
        <f t="shared" si="58"/>
        <v>&lt;Clip SoundPath="daily_goal_progress_node_active_2" /&gt;</v>
      </c>
      <c r="G515" s="3" t="s">
        <v>1872</v>
      </c>
    </row>
    <row r="516" spans="1:7">
      <c r="A516" s="1" t="str">
        <f t="shared" si="60"/>
        <v>3</v>
      </c>
      <c r="B516" s="3" t="str">
        <f t="shared" si="55"/>
        <v/>
      </c>
      <c r="C516" s="3" t="s">
        <v>1485</v>
      </c>
      <c r="D516" s="3" t="str">
        <f t="shared" si="56"/>
        <v/>
      </c>
      <c r="E516" s="3" t="str">
        <f t="shared" si="57"/>
        <v/>
      </c>
      <c r="F516" s="3" t="str">
        <f t="shared" si="58"/>
        <v>&lt;/Sound&gt;</v>
      </c>
      <c r="G516" s="3" t="s">
        <v>1489</v>
      </c>
    </row>
    <row r="517" spans="1:7">
      <c r="A517" s="1" t="str">
        <f t="shared" si="60"/>
        <v>1</v>
      </c>
      <c r="B517" s="3" t="str">
        <f t="shared" si="55"/>
        <v>daily_goal_progress_node_active_3</v>
      </c>
      <c r="C517" s="3" t="s">
        <v>1485</v>
      </c>
      <c r="D517" s="3" t="str">
        <f t="shared" si="56"/>
        <v>进度条第3个节点点亮</v>
      </c>
      <c r="E517" s="3" t="str">
        <f t="shared" si="57"/>
        <v/>
      </c>
      <c r="F517" s="3" t="str">
        <f t="shared" si="58"/>
        <v>&lt;Sound Type="daily_goal_progress_node_active_3" Storage="Remote" Dec="进度条第3个节点点亮"&gt;</v>
      </c>
      <c r="G517" s="3" t="s">
        <v>1873</v>
      </c>
    </row>
    <row r="518" spans="1:7">
      <c r="A518" s="1" t="str">
        <f t="shared" si="60"/>
        <v>2</v>
      </c>
      <c r="B518" s="3" t="str">
        <f t="shared" si="55"/>
        <v/>
      </c>
      <c r="C518" s="3" t="s">
        <v>1485</v>
      </c>
      <c r="D518" s="3" t="str">
        <f t="shared" si="56"/>
        <v/>
      </c>
      <c r="E518" s="3" t="str">
        <f t="shared" si="57"/>
        <v>daily_goal_progress_node_active_3</v>
      </c>
      <c r="F518" s="3" t="str">
        <f t="shared" si="58"/>
        <v>&lt;Clip SoundPath="daily_goal_progress_node_active_3" /&gt;</v>
      </c>
      <c r="G518" s="3" t="s">
        <v>1874</v>
      </c>
    </row>
    <row r="519" spans="1:7">
      <c r="A519" s="1" t="str">
        <f t="shared" si="60"/>
        <v>3</v>
      </c>
      <c r="B519" s="3" t="str">
        <f t="shared" si="55"/>
        <v/>
      </c>
      <c r="C519" s="3" t="s">
        <v>1485</v>
      </c>
      <c r="D519" s="3" t="str">
        <f t="shared" si="56"/>
        <v/>
      </c>
      <c r="E519" s="3" t="str">
        <f t="shared" si="57"/>
        <v/>
      </c>
      <c r="F519" s="3" t="str">
        <f t="shared" si="58"/>
        <v>&lt;/Sound&gt;</v>
      </c>
      <c r="G519" s="3" t="s">
        <v>1489</v>
      </c>
    </row>
    <row r="520" spans="1:7">
      <c r="A520" s="1" t="str">
        <f t="shared" si="60"/>
        <v>1</v>
      </c>
      <c r="B520" s="3" t="str">
        <f t="shared" si="55"/>
        <v>daily_goal_crown_fly_in_shapeshift</v>
      </c>
      <c r="C520" s="3" t="s">
        <v>1485</v>
      </c>
      <c r="D520" s="3" t="str">
        <f t="shared" si="56"/>
        <v>dailygoal节点时皇冠飞入屏幕</v>
      </c>
      <c r="E520" s="3" t="str">
        <f t="shared" si="57"/>
        <v/>
      </c>
      <c r="F520" s="3" t="str">
        <f t="shared" si="58"/>
        <v>&lt;Sound Type="daily_goal_crown_fly_in_shapeshift" Storage="Remote" Dec="dailygoal节点时皇冠飞入屏幕"&gt;</v>
      </c>
      <c r="G520" s="3" t="s">
        <v>1875</v>
      </c>
    </row>
    <row r="521" spans="1:7">
      <c r="A521" s="1" t="str">
        <f t="shared" si="60"/>
        <v>2</v>
      </c>
      <c r="B521" s="3" t="str">
        <f t="shared" si="55"/>
        <v/>
      </c>
      <c r="C521" s="3" t="s">
        <v>1485</v>
      </c>
      <c r="D521" s="3" t="str">
        <f t="shared" si="56"/>
        <v/>
      </c>
      <c r="E521" s="3" t="str">
        <f t="shared" si="57"/>
        <v>daily_goal_crown_fly_in_shapeshift</v>
      </c>
      <c r="F521" s="3" t="str">
        <f t="shared" si="58"/>
        <v>&lt;Clip SoundPath="daily_goal_crown_fly_in_shapeshift" /&gt;</v>
      </c>
      <c r="G521" s="3" t="s">
        <v>1876</v>
      </c>
    </row>
    <row r="522" spans="1:7">
      <c r="A522" s="1" t="str">
        <f t="shared" si="60"/>
        <v>3</v>
      </c>
      <c r="B522" s="3" t="str">
        <f t="shared" si="55"/>
        <v/>
      </c>
      <c r="C522" s="3" t="s">
        <v>1485</v>
      </c>
      <c r="D522" s="3" t="str">
        <f t="shared" si="56"/>
        <v/>
      </c>
      <c r="E522" s="3" t="str">
        <f t="shared" si="57"/>
        <v/>
      </c>
      <c r="F522" s="3" t="str">
        <f t="shared" si="58"/>
        <v>&lt;/Sound&gt;</v>
      </c>
      <c r="G522" s="3" t="s">
        <v>1489</v>
      </c>
    </row>
    <row r="523" spans="1:7">
      <c r="A523" s="1" t="str">
        <f t="shared" si="60"/>
        <v>1</v>
      </c>
      <c r="B523" s="3" t="str">
        <f t="shared" si="55"/>
        <v>daily_goal_crown_fly_out</v>
      </c>
      <c r="C523" s="3" t="s">
        <v>1485</v>
      </c>
      <c r="D523" s="3" t="str">
        <f t="shared" si="56"/>
        <v>dailygoal节点时皇冠飞出屏幕</v>
      </c>
      <c r="E523" s="3" t="str">
        <f t="shared" si="57"/>
        <v/>
      </c>
      <c r="F523" s="3" t="str">
        <f t="shared" si="58"/>
        <v>&lt;Sound Type="daily_goal_crown_fly_out" Storage="Remote" Dec="dailygoal节点时皇冠飞出屏幕"&gt;</v>
      </c>
      <c r="G523" s="3" t="s">
        <v>1877</v>
      </c>
    </row>
    <row r="524" spans="1:7">
      <c r="A524" s="1" t="str">
        <f t="shared" si="60"/>
        <v>2</v>
      </c>
      <c r="B524" s="3" t="str">
        <f t="shared" si="55"/>
        <v/>
      </c>
      <c r="C524" s="3" t="s">
        <v>1485</v>
      </c>
      <c r="D524" s="3" t="str">
        <f t="shared" si="56"/>
        <v/>
      </c>
      <c r="E524" s="3" t="str">
        <f t="shared" si="57"/>
        <v>daily_goal_crown_fly_out</v>
      </c>
      <c r="F524" s="3" t="str">
        <f t="shared" si="58"/>
        <v>&lt;Clip SoundPath="daily_goal_crown_fly_out" /&gt;</v>
      </c>
      <c r="G524" s="3" t="s">
        <v>1878</v>
      </c>
    </row>
    <row r="525" spans="1:7">
      <c r="A525" s="1" t="str">
        <f t="shared" si="60"/>
        <v>3</v>
      </c>
      <c r="B525" s="3" t="str">
        <f t="shared" si="55"/>
        <v/>
      </c>
      <c r="C525" s="3" t="s">
        <v>1485</v>
      </c>
      <c r="D525" s="3" t="str">
        <f t="shared" si="56"/>
        <v/>
      </c>
      <c r="E525" s="3" t="str">
        <f t="shared" si="57"/>
        <v/>
      </c>
      <c r="F525" s="3" t="str">
        <f t="shared" si="58"/>
        <v>&lt;/Sound&gt;</v>
      </c>
      <c r="G525" s="3" t="s">
        <v>1489</v>
      </c>
    </row>
    <row r="526" spans="1:7">
      <c r="A526" s="1" t="str">
        <f t="shared" si="60"/>
        <v>1</v>
      </c>
      <c r="B526" s="3" t="str">
        <f t="shared" si="55"/>
        <v>daily_goal_claim_award</v>
      </c>
      <c r="C526" s="3" t="s">
        <v>1485</v>
      </c>
      <c r="D526" s="3" t="str">
        <f t="shared" si="56"/>
        <v>达成dailygoal30%，60%，100%时，奖励界面中点按钮后显示奖励内容时的配音</v>
      </c>
      <c r="E526" s="3" t="str">
        <f t="shared" si="57"/>
        <v/>
      </c>
      <c r="F526" s="3" t="str">
        <f t="shared" si="58"/>
        <v>&lt;Sound Type="daily_goal_claim_award" Storage="Remote" Dec="达成dailygoal30%，60%，100%时，奖励界面中点按钮后显示奖励内容时的配音"&gt;</v>
      </c>
      <c r="G526" s="3" t="s">
        <v>1879</v>
      </c>
    </row>
    <row r="527" spans="1:7">
      <c r="A527" s="1" t="str">
        <f t="shared" si="60"/>
        <v>2</v>
      </c>
      <c r="B527" s="3" t="str">
        <f t="shared" si="55"/>
        <v/>
      </c>
      <c r="C527" s="3" t="s">
        <v>1485</v>
      </c>
      <c r="D527" s="3" t="str">
        <f t="shared" si="56"/>
        <v/>
      </c>
      <c r="E527" s="3" t="str">
        <f t="shared" si="57"/>
        <v>daily_goal_claim_award</v>
      </c>
      <c r="F527" s="3" t="str">
        <f t="shared" si="58"/>
        <v>&lt;Clip SoundPath="daily_goal_claim_award" /&gt;</v>
      </c>
      <c r="G527" s="3" t="s">
        <v>1880</v>
      </c>
    </row>
    <row r="528" spans="1:7">
      <c r="A528" s="1" t="str">
        <f t="shared" si="60"/>
        <v>3</v>
      </c>
      <c r="B528" s="3" t="str">
        <f t="shared" si="55"/>
        <v/>
      </c>
      <c r="C528" s="3" t="s">
        <v>1485</v>
      </c>
      <c r="D528" s="3" t="str">
        <f t="shared" si="56"/>
        <v/>
      </c>
      <c r="E528" s="3" t="str">
        <f t="shared" si="57"/>
        <v/>
      </c>
      <c r="F528" s="3" t="str">
        <f t="shared" si="58"/>
        <v>&lt;/Sound&gt;</v>
      </c>
      <c r="G528" s="3" t="s">
        <v>1489</v>
      </c>
    </row>
    <row r="529" spans="1:7">
      <c r="A529" s="1" t="str">
        <f t="shared" si="60"/>
        <v>1</v>
      </c>
      <c r="B529" s="3" t="str">
        <f t="shared" si="55"/>
        <v>daily_goal_milestone_01_crown_shapeshift</v>
      </c>
      <c r="C529" s="3" t="s">
        <v>1485</v>
      </c>
      <c r="D529" s="3" t="str">
        <f t="shared" si="56"/>
        <v>达成日目标30%皇冠变身</v>
      </c>
      <c r="E529" s="3" t="str">
        <f t="shared" si="57"/>
        <v/>
      </c>
      <c r="F529" s="3" t="str">
        <f t="shared" si="58"/>
        <v>&lt;Sound Type="daily_goal_milestone_01_crown_shapeshift" Storage="Remote" Dec="达成日目标30%皇冠变身"&gt;</v>
      </c>
      <c r="G529" s="3" t="s">
        <v>1881</v>
      </c>
    </row>
    <row r="530" spans="1:7">
      <c r="A530" s="1" t="str">
        <f t="shared" si="60"/>
        <v>2</v>
      </c>
      <c r="B530" s="3" t="str">
        <f t="shared" si="55"/>
        <v/>
      </c>
      <c r="C530" s="3" t="s">
        <v>1485</v>
      </c>
      <c r="D530" s="3" t="str">
        <f t="shared" si="56"/>
        <v/>
      </c>
      <c r="E530" s="3" t="str">
        <f t="shared" si="57"/>
        <v>daily_goal_crown_fly_in_shapeshift</v>
      </c>
      <c r="F530" s="3" t="str">
        <f t="shared" si="58"/>
        <v>&lt;Clip SoundPath="daily_goal_crown_fly_in_shapeshift" /&gt;</v>
      </c>
      <c r="G530" s="3" t="s">
        <v>1876</v>
      </c>
    </row>
    <row r="531" spans="1:7">
      <c r="A531" s="1" t="str">
        <f t="shared" si="60"/>
        <v>3</v>
      </c>
      <c r="B531" s="3" t="str">
        <f t="shared" si="55"/>
        <v/>
      </c>
      <c r="C531" s="3" t="s">
        <v>1485</v>
      </c>
      <c r="D531" s="3" t="str">
        <f t="shared" si="56"/>
        <v/>
      </c>
      <c r="E531" s="3" t="str">
        <f t="shared" si="57"/>
        <v/>
      </c>
      <c r="F531" s="3" t="str">
        <f t="shared" si="58"/>
        <v>&lt;/Sound&gt;</v>
      </c>
      <c r="G531" s="3" t="s">
        <v>1489</v>
      </c>
    </row>
    <row r="532" spans="1:7">
      <c r="A532" s="1" t="str">
        <f t="shared" si="60"/>
        <v>1</v>
      </c>
      <c r="B532" s="3" t="str">
        <f t="shared" si="55"/>
        <v>daily_goal_milestone_02_crown_shapeshift</v>
      </c>
      <c r="C532" s="3" t="s">
        <v>1485</v>
      </c>
      <c r="D532" s="3" t="str">
        <f t="shared" si="56"/>
        <v>达成日目标60%皇冠变身</v>
      </c>
      <c r="E532" s="3" t="str">
        <f t="shared" si="57"/>
        <v/>
      </c>
      <c r="F532" s="3" t="str">
        <f t="shared" si="58"/>
        <v>&lt;Sound Type="daily_goal_milestone_02_crown_shapeshift" Storage="Remote" Dec="达成日目标60%皇冠变身"&gt;</v>
      </c>
      <c r="G532" s="3" t="s">
        <v>1882</v>
      </c>
    </row>
    <row r="533" spans="1:7">
      <c r="A533" s="1" t="str">
        <f t="shared" ref="A533:A552" si="61">IF(ISERROR(FIND("&lt;Sound",G533))=FALSE,"1",IF(ISERROR(FIND("&lt;Clip",G533))=FALSE,"2","3"))</f>
        <v>2</v>
      </c>
      <c r="B533" s="3" t="str">
        <f t="shared" si="55"/>
        <v/>
      </c>
      <c r="C533" s="3" t="s">
        <v>1485</v>
      </c>
      <c r="D533" s="3" t="str">
        <f t="shared" si="56"/>
        <v/>
      </c>
      <c r="E533" s="3" t="str">
        <f t="shared" si="57"/>
        <v>daily_goal_crown_fly_in_shapeshift</v>
      </c>
      <c r="F533" s="3" t="str">
        <f t="shared" si="58"/>
        <v>&lt;Clip SoundPath="daily_goal_crown_fly_in_shapeshift" /&gt;</v>
      </c>
      <c r="G533" s="3" t="s">
        <v>1876</v>
      </c>
    </row>
    <row r="534" spans="1:7">
      <c r="A534" s="1" t="str">
        <f t="shared" si="61"/>
        <v>3</v>
      </c>
      <c r="B534" s="3" t="str">
        <f t="shared" si="55"/>
        <v/>
      </c>
      <c r="C534" s="3" t="s">
        <v>1485</v>
      </c>
      <c r="D534" s="3" t="str">
        <f t="shared" si="56"/>
        <v/>
      </c>
      <c r="E534" s="3" t="str">
        <f t="shared" si="57"/>
        <v/>
      </c>
      <c r="F534" s="3" t="str">
        <f t="shared" si="58"/>
        <v>&lt;/Sound&gt;</v>
      </c>
      <c r="G534" s="3" t="s">
        <v>1489</v>
      </c>
    </row>
    <row r="535" spans="1:7">
      <c r="A535" s="1" t="str">
        <f t="shared" si="61"/>
        <v>1</v>
      </c>
      <c r="B535" s="3" t="str">
        <f t="shared" si="55"/>
        <v>daily_goal_milestone_03_crown_shapeshift</v>
      </c>
      <c r="C535" s="3" t="s">
        <v>1485</v>
      </c>
      <c r="D535" s="3" t="str">
        <f t="shared" si="56"/>
        <v>达成日目标100%皇冠变身</v>
      </c>
      <c r="E535" s="3" t="str">
        <f t="shared" si="57"/>
        <v/>
      </c>
      <c r="F535" s="3" t="str">
        <f t="shared" si="58"/>
        <v>&lt;Sound Type="daily_goal_milestone_03_crown_shapeshift" Storage="Remote" Dec="达成日目标100%皇冠变身"&gt;</v>
      </c>
      <c r="G535" s="3" t="s">
        <v>1883</v>
      </c>
    </row>
    <row r="536" spans="1:7">
      <c r="A536" s="1" t="str">
        <f t="shared" si="61"/>
        <v>2</v>
      </c>
      <c r="B536" s="3" t="str">
        <f t="shared" si="55"/>
        <v/>
      </c>
      <c r="C536" s="3" t="s">
        <v>1485</v>
      </c>
      <c r="D536" s="3" t="str">
        <f t="shared" si="56"/>
        <v/>
      </c>
      <c r="E536" s="3" t="str">
        <f t="shared" si="57"/>
        <v>daily_goal_crown_fly_in_shapeshift</v>
      </c>
      <c r="F536" s="3" t="str">
        <f t="shared" si="58"/>
        <v>&lt;Clip SoundPath="daily_goal_crown_fly_in_shapeshift" /&gt;</v>
      </c>
      <c r="G536" s="3" t="s">
        <v>1876</v>
      </c>
    </row>
    <row r="537" spans="1:7">
      <c r="A537" s="1" t="str">
        <f t="shared" si="61"/>
        <v>3</v>
      </c>
      <c r="B537" s="3" t="str">
        <f t="shared" si="55"/>
        <v/>
      </c>
      <c r="C537" s="3" t="s">
        <v>1485</v>
      </c>
      <c r="D537" s="3" t="str">
        <f t="shared" si="56"/>
        <v/>
      </c>
      <c r="E537" s="3" t="str">
        <f t="shared" si="57"/>
        <v/>
      </c>
      <c r="F537" s="3" t="str">
        <f t="shared" si="58"/>
        <v>&lt;/Sound&gt;</v>
      </c>
      <c r="G537" s="3" t="s">
        <v>1489</v>
      </c>
    </row>
    <row r="538" spans="1:7">
      <c r="A538" s="1" t="str">
        <f t="shared" si="61"/>
        <v>1</v>
      </c>
      <c r="B538" s="3" t="str">
        <f t="shared" si="55"/>
        <v>mission_complete_init</v>
      </c>
      <c r="C538" s="3" t="s">
        <v>1485</v>
      </c>
      <c r="D538" s="3" t="str">
        <f t="shared" si="56"/>
        <v>过关初始化，闪烁+文字</v>
      </c>
      <c r="E538" s="3" t="str">
        <f t="shared" si="57"/>
        <v/>
      </c>
      <c r="F538" s="3" t="str">
        <f t="shared" si="58"/>
        <v>&lt;Sound Type="mission_complete_init" Storage="Remote" Dec="过关初始化，闪烁+文字"&gt;</v>
      </c>
      <c r="G538" s="3" t="s">
        <v>1884</v>
      </c>
    </row>
    <row r="539" spans="1:7">
      <c r="A539" s="1" t="str">
        <f t="shared" si="61"/>
        <v>2</v>
      </c>
      <c r="B539" s="3" t="str">
        <f t="shared" si="55"/>
        <v/>
      </c>
      <c r="C539" s="3" t="s">
        <v>1485</v>
      </c>
      <c r="D539" s="3" t="str">
        <f t="shared" si="56"/>
        <v/>
      </c>
      <c r="E539" s="3" t="str">
        <f t="shared" si="57"/>
        <v>mission_complete_init</v>
      </c>
      <c r="F539" s="3" t="str">
        <f t="shared" si="58"/>
        <v>&lt;Clip SoundPath="mission_complete_init" /&gt;</v>
      </c>
      <c r="G539" s="3" t="s">
        <v>1885</v>
      </c>
    </row>
    <row r="540" spans="1:7">
      <c r="A540" s="1" t="str">
        <f t="shared" si="61"/>
        <v>3</v>
      </c>
      <c r="B540" s="3" t="str">
        <f t="shared" si="55"/>
        <v/>
      </c>
      <c r="C540" s="3" t="s">
        <v>1485</v>
      </c>
      <c r="D540" s="3" t="str">
        <f t="shared" si="56"/>
        <v/>
      </c>
      <c r="E540" s="3" t="str">
        <f t="shared" si="57"/>
        <v/>
      </c>
      <c r="F540" s="3" t="str">
        <f t="shared" si="58"/>
        <v>&lt;/Sound&gt;</v>
      </c>
      <c r="G540" s="3" t="s">
        <v>1489</v>
      </c>
    </row>
    <row r="541" spans="1:7">
      <c r="A541" s="1" t="str">
        <f t="shared" si="61"/>
        <v>1</v>
      </c>
      <c r="B541" s="3" t="str">
        <f t="shared" si="55"/>
        <v>mission_complete_board_fly_in</v>
      </c>
      <c r="C541" s="3" t="s">
        <v>1485</v>
      </c>
      <c r="D541" s="3" t="str">
        <f t="shared" si="56"/>
        <v>结算面板飞入屏幕</v>
      </c>
      <c r="E541" s="3" t="str">
        <f t="shared" si="57"/>
        <v/>
      </c>
      <c r="F541" s="3" t="str">
        <f t="shared" si="58"/>
        <v>&lt;Sound Type="mission_complete_board_fly_in" Storage="Remote" Dec="结算面板飞入屏幕"&gt;</v>
      </c>
      <c r="G541" s="3" t="s">
        <v>1886</v>
      </c>
    </row>
    <row r="542" spans="1:7">
      <c r="A542" s="1" t="str">
        <f t="shared" si="61"/>
        <v>2</v>
      </c>
      <c r="B542" s="3" t="str">
        <f t="shared" si="55"/>
        <v/>
      </c>
      <c r="C542" s="3" t="s">
        <v>1485</v>
      </c>
      <c r="D542" s="3" t="str">
        <f t="shared" si="56"/>
        <v/>
      </c>
      <c r="E542" s="3" t="str">
        <f t="shared" si="57"/>
        <v>mission_complete_board_fly_in</v>
      </c>
      <c r="F542" s="3" t="str">
        <f t="shared" si="58"/>
        <v>&lt;Clip SoundPath="mission_complete_board_fly_in" /&gt;</v>
      </c>
      <c r="G542" s="3" t="s">
        <v>1887</v>
      </c>
    </row>
    <row r="543" spans="1:7">
      <c r="A543" s="1" t="str">
        <f t="shared" si="61"/>
        <v>3</v>
      </c>
      <c r="B543" s="3" t="str">
        <f t="shared" si="55"/>
        <v/>
      </c>
      <c r="C543" s="3" t="s">
        <v>1485</v>
      </c>
      <c r="D543" s="3" t="str">
        <f t="shared" si="56"/>
        <v/>
      </c>
      <c r="E543" s="3" t="str">
        <f t="shared" si="57"/>
        <v/>
      </c>
      <c r="F543" s="3" t="str">
        <f t="shared" si="58"/>
        <v>&lt;/Sound&gt;</v>
      </c>
      <c r="G543" s="3" t="s">
        <v>1489</v>
      </c>
    </row>
    <row r="544" spans="1:7">
      <c r="A544" s="1" t="str">
        <f t="shared" si="61"/>
        <v>1</v>
      </c>
      <c r="B544" s="3" t="str">
        <f t="shared" si="55"/>
        <v>mission_complete_board_fly_out</v>
      </c>
      <c r="C544" s="3" t="s">
        <v>1485</v>
      </c>
      <c r="D544" s="3" t="str">
        <f t="shared" si="56"/>
        <v>结算面板飞出屏幕</v>
      </c>
      <c r="E544" s="3" t="str">
        <f t="shared" si="57"/>
        <v/>
      </c>
      <c r="F544" s="3" t="str">
        <f t="shared" si="58"/>
        <v>&lt;Sound Type="mission_complete_board_fly_out" Storage="Remote" Dec="结算面板飞出屏幕"&gt;</v>
      </c>
      <c r="G544" s="3" t="s">
        <v>1888</v>
      </c>
    </row>
    <row r="545" spans="1:7">
      <c r="A545" s="1" t="str">
        <f t="shared" si="61"/>
        <v>2</v>
      </c>
      <c r="B545" s="3" t="str">
        <f t="shared" si="55"/>
        <v/>
      </c>
      <c r="C545" s="3" t="s">
        <v>1485</v>
      </c>
      <c r="D545" s="3" t="str">
        <f t="shared" si="56"/>
        <v/>
      </c>
      <c r="E545" s="3" t="str">
        <f t="shared" si="57"/>
        <v>mission_complete_board_fly_in</v>
      </c>
      <c r="F545" s="3" t="str">
        <f t="shared" si="58"/>
        <v>&lt;Clip SoundPath="mission_complete_board_fly_in" /&gt;</v>
      </c>
      <c r="G545" s="3" t="s">
        <v>1887</v>
      </c>
    </row>
    <row r="546" spans="1:7">
      <c r="A546" s="1" t="str">
        <f t="shared" si="61"/>
        <v>3</v>
      </c>
      <c r="B546" s="3" t="str">
        <f t="shared" si="55"/>
        <v/>
      </c>
      <c r="C546" s="3" t="s">
        <v>1485</v>
      </c>
      <c r="D546" s="3" t="str">
        <f t="shared" si="56"/>
        <v/>
      </c>
      <c r="E546" s="3" t="str">
        <f t="shared" si="57"/>
        <v/>
      </c>
      <c r="F546" s="3" t="str">
        <f t="shared" si="58"/>
        <v>&lt;/Sound&gt;</v>
      </c>
      <c r="G546" s="3" t="s">
        <v>1489</v>
      </c>
    </row>
    <row r="547" spans="1:7">
      <c r="A547" s="1" t="str">
        <f t="shared" si="61"/>
        <v>1</v>
      </c>
      <c r="B547" s="3" t="str">
        <f t="shared" ref="B547:B598" si="62">IF(ISERROR(FIND("&lt;Sound",G547))=FALSE,MID(G547,FIND("Type=""",G547)+6,IF(ISERROR(FIND("Des=",G547))=FALSE,FIND("Des=",G547),FIND("""&gt;",G547))-FIND("Type=""",G547)-IF(ISERROR(FIND("Des=",G547))=FALSE,8,6)),"")</f>
        <v>mission_locked</v>
      </c>
      <c r="C547" s="3" t="s">
        <v>1485</v>
      </c>
      <c r="D547" s="3" t="str">
        <f t="shared" ref="D547:D598" si="63">IF(ISERROR(FIND("Des=",G547))=FALSE,MID(G547,FIND("Des=""",G547)+5,FIND("""&gt;",G547)-FIND("Des=""",G547)-5),"")</f>
        <v>进入未解锁的关卡，锁跳动，提示未解锁</v>
      </c>
      <c r="E547" s="3" t="str">
        <f t="shared" ref="E547:E598" si="64">IF(ISERROR(FIND("&lt;Clip",G547))=FALSE,MID(G547,FIND("SoundPath=""",G547)+11,FIND(""" /&gt;",G547)-FIND("SoundPath=""",G547)-11),"")</f>
        <v/>
      </c>
      <c r="F547" s="3" t="str">
        <f t="shared" ref="F547:F598" si="65">IF(A547="1","&lt;Sound Type="""&amp;B547&amp;""" Storage="""&amp;C547&amp;""" Dec="""&amp;D547&amp;"""&gt;",IF(A547="2","  &lt;Clip SoundPath="""&amp;E547&amp;""" /&gt;",IF(A547="3",G547,"")))</f>
        <v>&lt;Sound Type="mission_locked" Storage="Remote" Dec="进入未解锁的关卡，锁跳动，提示未解锁"&gt;</v>
      </c>
      <c r="G547" s="3" t="s">
        <v>1889</v>
      </c>
    </row>
    <row r="548" spans="1:7">
      <c r="A548" s="1" t="str">
        <f t="shared" si="61"/>
        <v>2</v>
      </c>
      <c r="B548" s="3" t="str">
        <f t="shared" si="62"/>
        <v/>
      </c>
      <c r="C548" s="3" t="s">
        <v>1485</v>
      </c>
      <c r="D548" s="3" t="str">
        <f t="shared" si="63"/>
        <v/>
      </c>
      <c r="E548" s="3" t="str">
        <f t="shared" si="64"/>
        <v>mission_locked</v>
      </c>
      <c r="F548" s="3" t="str">
        <f t="shared" si="65"/>
        <v>&lt;Clip SoundPath="mission_locked" /&gt;</v>
      </c>
      <c r="G548" s="3" t="s">
        <v>1890</v>
      </c>
    </row>
    <row r="549" spans="1:7">
      <c r="A549" s="1" t="str">
        <f t="shared" si="61"/>
        <v>3</v>
      </c>
      <c r="B549" s="3" t="str">
        <f t="shared" si="62"/>
        <v/>
      </c>
      <c r="C549" s="3" t="s">
        <v>1485</v>
      </c>
      <c r="D549" s="3" t="str">
        <f t="shared" si="63"/>
        <v/>
      </c>
      <c r="E549" s="3" t="str">
        <f t="shared" si="64"/>
        <v/>
      </c>
      <c r="F549" s="3" t="str">
        <f t="shared" si="65"/>
        <v>&lt;/Sound&gt;</v>
      </c>
      <c r="G549" s="3" t="s">
        <v>1489</v>
      </c>
    </row>
    <row r="550" spans="1:7">
      <c r="A550" s="1" t="str">
        <f t="shared" si="61"/>
        <v>1</v>
      </c>
      <c r="B550" s="3" t="str">
        <f t="shared" si="62"/>
        <v>mission_unlock_action</v>
      </c>
      <c r="C550" s="3" t="s">
        <v>1485</v>
      </c>
      <c r="D550" s="3" t="str">
        <f t="shared" si="63"/>
        <v>关卡锁打开</v>
      </c>
      <c r="E550" s="3" t="str">
        <f t="shared" si="64"/>
        <v/>
      </c>
      <c r="F550" s="3" t="str">
        <f t="shared" si="65"/>
        <v>&lt;Sound Type="mission_unlock_action" Storage="Remote" Dec="关卡锁打开"&gt;</v>
      </c>
      <c r="G550" s="3" t="s">
        <v>1891</v>
      </c>
    </row>
    <row r="551" spans="1:7">
      <c r="A551" s="1" t="str">
        <f t="shared" si="61"/>
        <v>2</v>
      </c>
      <c r="B551" s="3" t="str">
        <f t="shared" si="62"/>
        <v/>
      </c>
      <c r="C551" s="3" t="s">
        <v>1485</v>
      </c>
      <c r="D551" s="3" t="str">
        <f t="shared" si="63"/>
        <v/>
      </c>
      <c r="E551" s="3" t="str">
        <f t="shared" si="64"/>
        <v>mission_unlock_action</v>
      </c>
      <c r="F551" s="3" t="str">
        <f t="shared" si="65"/>
        <v>&lt;Clip SoundPath="mission_unlock_action" /&gt;</v>
      </c>
      <c r="G551" s="3" t="s">
        <v>1892</v>
      </c>
    </row>
    <row r="552" spans="1:7">
      <c r="A552" s="1" t="str">
        <f t="shared" si="61"/>
        <v>3</v>
      </c>
      <c r="B552" s="3" t="str">
        <f t="shared" si="62"/>
        <v/>
      </c>
      <c r="C552" s="3" t="s">
        <v>1485</v>
      </c>
      <c r="D552" s="3" t="str">
        <f t="shared" si="63"/>
        <v/>
      </c>
      <c r="E552" s="3" t="str">
        <f t="shared" si="64"/>
        <v/>
      </c>
      <c r="F552" s="3" t="str">
        <f t="shared" si="65"/>
        <v>&lt;/Sound&gt;</v>
      </c>
      <c r="G552" s="3" t="s">
        <v>1489</v>
      </c>
    </row>
    <row r="553" spans="1:7">
      <c r="A553" s="1" t="str">
        <f t="shared" ref="A553:A554" si="66">IF(ISERROR(FIND("&lt;Sound",G553))=FALSE,"1",IF(ISERROR(FIND("&lt;Clip",G553))=FALSE,"2","3"))</f>
        <v>3</v>
      </c>
      <c r="B553" s="3" t="str">
        <f t="shared" si="62"/>
        <v/>
      </c>
      <c r="C553" s="3" t="s">
        <v>1485</v>
      </c>
      <c r="D553" s="3" t="str">
        <f t="shared" si="63"/>
        <v/>
      </c>
      <c r="E553" s="3" t="str">
        <f t="shared" si="64"/>
        <v/>
      </c>
      <c r="F553" s="3" t="str">
        <f t="shared" si="65"/>
        <v>&lt;!--========系统音效========--&gt;</v>
      </c>
      <c r="G553" s="3" t="s">
        <v>1893</v>
      </c>
    </row>
    <row r="554" spans="1:7">
      <c r="A554" s="1" t="str">
        <f t="shared" si="66"/>
        <v>1</v>
      </c>
      <c r="B554" s="3" t="str">
        <f t="shared" si="62"/>
        <v>system_charging_start</v>
      </c>
      <c r="C554" s="3" t="s">
        <v>1485</v>
      </c>
      <c r="D554" s="3" t="str">
        <f t="shared" si="63"/>
        <v>进入充电状态</v>
      </c>
      <c r="E554" s="3" t="str">
        <f t="shared" si="64"/>
        <v/>
      </c>
      <c r="F554" s="3" t="str">
        <f t="shared" si="65"/>
        <v>&lt;Sound Type="system_charging_start" Storage="Remote" Dec="进入充电状态"&gt;</v>
      </c>
      <c r="G554" s="3" t="s">
        <v>1894</v>
      </c>
    </row>
    <row r="555" spans="1:7">
      <c r="A555" s="1" t="str">
        <f t="shared" ref="A555:A586" si="67">IF(ISERROR(FIND("&lt;Sound",G555))=FALSE,"1",IF(ISERROR(FIND("&lt;Clip",G555))=FALSE,"2","3"))</f>
        <v>2</v>
      </c>
      <c r="B555" s="3" t="str">
        <f t="shared" si="62"/>
        <v/>
      </c>
      <c r="C555" s="3" t="s">
        <v>1485</v>
      </c>
      <c r="D555" s="3" t="str">
        <f t="shared" si="63"/>
        <v/>
      </c>
      <c r="E555" s="3" t="str">
        <f t="shared" si="64"/>
        <v>system_charging_start</v>
      </c>
      <c r="F555" s="3" t="str">
        <f t="shared" si="65"/>
        <v>&lt;Clip SoundPath="system_charging_start" /&gt;</v>
      </c>
      <c r="G555" s="3" t="s">
        <v>1895</v>
      </c>
    </row>
    <row r="556" spans="1:7">
      <c r="A556" s="1" t="str">
        <f t="shared" si="67"/>
        <v>3</v>
      </c>
      <c r="B556" s="3" t="str">
        <f t="shared" si="62"/>
        <v/>
      </c>
      <c r="C556" s="3" t="s">
        <v>1485</v>
      </c>
      <c r="D556" s="3" t="str">
        <f t="shared" si="63"/>
        <v/>
      </c>
      <c r="E556" s="3" t="str">
        <f t="shared" si="64"/>
        <v/>
      </c>
      <c r="F556" s="3" t="str">
        <f t="shared" si="65"/>
        <v>&lt;/Sound&gt;</v>
      </c>
      <c r="G556" s="3" t="s">
        <v>1489</v>
      </c>
    </row>
    <row r="557" spans="1:7">
      <c r="A557" s="1" t="str">
        <f t="shared" si="67"/>
        <v>1</v>
      </c>
      <c r="B557" s="3" t="str">
        <f t="shared" si="62"/>
        <v>system_charging_low_battery_in</v>
      </c>
      <c r="C557" s="3" t="s">
        <v>1485</v>
      </c>
      <c r="D557" s="3" t="str">
        <f t="shared" si="63"/>
        <v>低电量救护车进入</v>
      </c>
      <c r="E557" s="3" t="str">
        <f t="shared" si="64"/>
        <v/>
      </c>
      <c r="F557" s="3" t="str">
        <f t="shared" si="65"/>
        <v>&lt;Sound Type="system_charging_low_battery_in" Storage="Remote" Dec="低电量救护车进入"&gt;</v>
      </c>
      <c r="G557" s="3" t="s">
        <v>1896</v>
      </c>
    </row>
    <row r="558" spans="1:7">
      <c r="A558" s="1" t="str">
        <f t="shared" si="67"/>
        <v>2</v>
      </c>
      <c r="B558" s="3" t="str">
        <f t="shared" si="62"/>
        <v/>
      </c>
      <c r="C558" s="3" t="s">
        <v>1485</v>
      </c>
      <c r="D558" s="3" t="str">
        <f t="shared" si="63"/>
        <v/>
      </c>
      <c r="E558" s="3" t="str">
        <f t="shared" si="64"/>
        <v>system_charging_low_battery_in</v>
      </c>
      <c r="F558" s="3" t="str">
        <f t="shared" si="65"/>
        <v>&lt;Clip SoundPath="system_charging_low_battery_in" /&gt;</v>
      </c>
      <c r="G558" s="3" t="s">
        <v>1897</v>
      </c>
    </row>
    <row r="559" spans="1:7">
      <c r="A559" s="1" t="str">
        <f t="shared" si="67"/>
        <v>3</v>
      </c>
      <c r="B559" s="3" t="str">
        <f t="shared" si="62"/>
        <v/>
      </c>
      <c r="C559" s="3" t="s">
        <v>1485</v>
      </c>
      <c r="D559" s="3" t="str">
        <f t="shared" si="63"/>
        <v/>
      </c>
      <c r="E559" s="3" t="str">
        <f t="shared" si="64"/>
        <v/>
      </c>
      <c r="F559" s="3" t="str">
        <f t="shared" si="65"/>
        <v>&lt;/Sound&gt;</v>
      </c>
      <c r="G559" s="3" t="s">
        <v>1489</v>
      </c>
    </row>
    <row r="560" spans="1:7">
      <c r="A560" s="1" t="str">
        <f t="shared" si="67"/>
        <v>1</v>
      </c>
      <c r="B560" s="3" t="str">
        <f t="shared" si="62"/>
        <v>system_charging_low_battery_out</v>
      </c>
      <c r="C560" s="3" t="s">
        <v>1485</v>
      </c>
      <c r="D560" s="3" t="str">
        <f t="shared" si="63"/>
        <v>电量符号缩小到右下角</v>
      </c>
      <c r="E560" s="3" t="str">
        <f t="shared" si="64"/>
        <v/>
      </c>
      <c r="F560" s="3" t="str">
        <f t="shared" si="65"/>
        <v>&lt;Sound Type="system_charging_low_battery_out" Storage="Remote" Dec="电量符号缩小到右下角"&gt;</v>
      </c>
      <c r="G560" s="3" t="s">
        <v>1898</v>
      </c>
    </row>
    <row r="561" spans="1:7">
      <c r="A561" s="1" t="str">
        <f t="shared" si="67"/>
        <v>2</v>
      </c>
      <c r="B561" s="3" t="str">
        <f t="shared" si="62"/>
        <v/>
      </c>
      <c r="C561" s="3" t="s">
        <v>1485</v>
      </c>
      <c r="D561" s="3" t="str">
        <f t="shared" si="63"/>
        <v/>
      </c>
      <c r="E561" s="3" t="str">
        <f t="shared" si="64"/>
        <v>system_charging_low_battery_out</v>
      </c>
      <c r="F561" s="3" t="str">
        <f t="shared" si="65"/>
        <v>&lt;Clip SoundPath="system_charging_low_battery_out" /&gt;</v>
      </c>
      <c r="G561" s="3" t="s">
        <v>1899</v>
      </c>
    </row>
    <row r="562" spans="1:7">
      <c r="A562" s="1" t="str">
        <f t="shared" si="67"/>
        <v>3</v>
      </c>
      <c r="B562" s="3" t="str">
        <f t="shared" si="62"/>
        <v/>
      </c>
      <c r="C562" s="3" t="s">
        <v>1485</v>
      </c>
      <c r="D562" s="3" t="str">
        <f t="shared" si="63"/>
        <v/>
      </c>
      <c r="E562" s="3" t="str">
        <f t="shared" si="64"/>
        <v/>
      </c>
      <c r="F562" s="3" t="str">
        <f t="shared" si="65"/>
        <v>&lt;/Sound&gt;</v>
      </c>
      <c r="G562" s="3" t="s">
        <v>1489</v>
      </c>
    </row>
    <row r="563" spans="1:7">
      <c r="A563" s="1" t="str">
        <f t="shared" si="67"/>
        <v>1</v>
      </c>
      <c r="B563" s="3" t="str">
        <f t="shared" si="62"/>
        <v>system_button_click</v>
      </c>
      <c r="C563" s="3" t="s">
        <v>1485</v>
      </c>
      <c r="D563" s="3" t="str">
        <f t="shared" si="63"/>
        <v>点击按钮</v>
      </c>
      <c r="E563" s="3" t="str">
        <f t="shared" si="64"/>
        <v/>
      </c>
      <c r="F563" s="3" t="str">
        <f t="shared" si="65"/>
        <v>&lt;Sound Type="system_button_click" Storage="Remote" Dec="点击按钮"&gt;</v>
      </c>
      <c r="G563" s="3" t="s">
        <v>1900</v>
      </c>
    </row>
    <row r="564" spans="1:7">
      <c r="A564" s="1" t="str">
        <f t="shared" si="67"/>
        <v>2</v>
      </c>
      <c r="B564" s="3" t="str">
        <f t="shared" si="62"/>
        <v/>
      </c>
      <c r="C564" s="3" t="s">
        <v>1485</v>
      </c>
      <c r="D564" s="3" t="str">
        <f t="shared" si="63"/>
        <v/>
      </c>
      <c r="E564" s="3" t="str">
        <f t="shared" si="64"/>
        <v>system_button_click_01</v>
      </c>
      <c r="F564" s="3" t="str">
        <f t="shared" si="65"/>
        <v>&lt;Clip SoundPath="system_button_click_01" /&gt;</v>
      </c>
      <c r="G564" s="3" t="s">
        <v>1901</v>
      </c>
    </row>
    <row r="565" spans="1:7">
      <c r="A565" s="1" t="str">
        <f t="shared" si="67"/>
        <v>3</v>
      </c>
      <c r="B565" s="3" t="str">
        <f t="shared" si="62"/>
        <v/>
      </c>
      <c r="C565" s="3" t="s">
        <v>1485</v>
      </c>
      <c r="D565" s="3" t="str">
        <f t="shared" si="63"/>
        <v/>
      </c>
      <c r="E565" s="3" t="str">
        <f t="shared" si="64"/>
        <v/>
      </c>
      <c r="F565" s="3" t="str">
        <f t="shared" si="65"/>
        <v>&lt;/Sound&gt;</v>
      </c>
      <c r="G565" s="3" t="s">
        <v>1489</v>
      </c>
    </row>
    <row r="566" spans="1:7">
      <c r="A566" s="1" t="str">
        <f t="shared" si="67"/>
        <v>1</v>
      </c>
      <c r="B566" s="3" t="str">
        <f t="shared" si="62"/>
        <v>popup_alarm_sync</v>
      </c>
      <c r="C566" s="3" t="s">
        <v>1485</v>
      </c>
      <c r="D566" s="3" t="str">
        <f t="shared" si="63"/>
        <v>闹钟设置已在水杯生效</v>
      </c>
      <c r="E566" s="3" t="str">
        <f t="shared" si="64"/>
        <v/>
      </c>
      <c r="F566" s="3" t="str">
        <f t="shared" si="65"/>
        <v>&lt;Sound Type="popup_alarm_sync" Storage="Remote" Dec="闹钟设置已在水杯生效"&gt;</v>
      </c>
      <c r="G566" s="3" t="s">
        <v>1902</v>
      </c>
    </row>
    <row r="567" spans="1:7">
      <c r="A567" s="1" t="str">
        <f t="shared" si="67"/>
        <v>2</v>
      </c>
      <c r="B567" s="3" t="str">
        <f t="shared" si="62"/>
        <v/>
      </c>
      <c r="C567" s="3" t="s">
        <v>1485</v>
      </c>
      <c r="D567" s="3" t="str">
        <f t="shared" si="63"/>
        <v/>
      </c>
      <c r="E567" s="3" t="str">
        <f t="shared" si="64"/>
        <v>popup_alarm_sync</v>
      </c>
      <c r="F567" s="3" t="str">
        <f t="shared" si="65"/>
        <v>&lt;Clip SoundPath="popup_alarm_sync" /&gt;</v>
      </c>
      <c r="G567" s="3" t="s">
        <v>1903</v>
      </c>
    </row>
    <row r="568" spans="1:7">
      <c r="A568" s="1" t="str">
        <f t="shared" si="67"/>
        <v>3</v>
      </c>
      <c r="B568" s="3" t="str">
        <f t="shared" si="62"/>
        <v/>
      </c>
      <c r="C568" s="3" t="s">
        <v>1485</v>
      </c>
      <c r="D568" s="3" t="str">
        <f t="shared" si="63"/>
        <v/>
      </c>
      <c r="E568" s="3" t="str">
        <f t="shared" si="64"/>
        <v/>
      </c>
      <c r="F568" s="3" t="str">
        <f t="shared" si="65"/>
        <v>&lt;/Sound&gt;</v>
      </c>
      <c r="G568" s="3" t="s">
        <v>1489</v>
      </c>
    </row>
    <row r="569" spans="1:7">
      <c r="A569" s="1" t="str">
        <f t="shared" si="67"/>
        <v>1</v>
      </c>
      <c r="B569" s="3" t="str">
        <f t="shared" si="62"/>
        <v>popup_dailygoal_sync</v>
      </c>
      <c r="C569" s="3" t="s">
        <v>1485</v>
      </c>
      <c r="D569" s="3" t="str">
        <f t="shared" si="63"/>
        <v>饮水目标更改已在水杯生效</v>
      </c>
      <c r="E569" s="3" t="str">
        <f t="shared" si="64"/>
        <v/>
      </c>
      <c r="F569" s="3" t="str">
        <f t="shared" si="65"/>
        <v>&lt;Sound Type="popup_dailygoal_sync" Storage="Remote" Dec="饮水目标更改已在水杯生效"&gt;</v>
      </c>
      <c r="G569" s="3" t="s">
        <v>1904</v>
      </c>
    </row>
    <row r="570" spans="1:7">
      <c r="A570" s="1" t="str">
        <f t="shared" si="67"/>
        <v>2</v>
      </c>
      <c r="B570" s="3" t="str">
        <f t="shared" si="62"/>
        <v/>
      </c>
      <c r="C570" s="3" t="s">
        <v>1485</v>
      </c>
      <c r="D570" s="3" t="str">
        <f t="shared" si="63"/>
        <v/>
      </c>
      <c r="E570" s="3" t="str">
        <f t="shared" si="64"/>
        <v>popup_dailygoal_sync</v>
      </c>
      <c r="F570" s="3" t="str">
        <f t="shared" si="65"/>
        <v>&lt;Clip SoundPath="popup_dailygoal_sync" /&gt;</v>
      </c>
      <c r="G570" s="3" t="s">
        <v>1905</v>
      </c>
    </row>
    <row r="571" spans="1:7">
      <c r="A571" s="1" t="str">
        <f t="shared" si="67"/>
        <v>3</v>
      </c>
      <c r="B571" s="3" t="str">
        <f t="shared" si="62"/>
        <v/>
      </c>
      <c r="C571" s="3" t="s">
        <v>1485</v>
      </c>
      <c r="D571" s="3" t="str">
        <f t="shared" si="63"/>
        <v/>
      </c>
      <c r="E571" s="3" t="str">
        <f t="shared" si="64"/>
        <v/>
      </c>
      <c r="F571" s="3" t="str">
        <f t="shared" si="65"/>
        <v>&lt;/Sound&gt;</v>
      </c>
      <c r="G571" s="3" t="s">
        <v>1489</v>
      </c>
    </row>
    <row r="572" spans="1:7">
      <c r="A572" s="1" t="str">
        <f t="shared" si="67"/>
        <v>1</v>
      </c>
      <c r="B572" s="3" t="str">
        <f t="shared" si="62"/>
        <v>popup_donotdisturb_sync</v>
      </c>
      <c r="C572" s="3" t="s">
        <v>1485</v>
      </c>
      <c r="D572" s="3" t="str">
        <f t="shared" si="63"/>
        <v>勿扰模式更改已在水杯生效</v>
      </c>
      <c r="E572" s="3" t="str">
        <f t="shared" si="64"/>
        <v/>
      </c>
      <c r="F572" s="3" t="str">
        <f t="shared" si="65"/>
        <v>&lt;Sound Type="popup_donotdisturb_sync" Storage="Remote" Dec="勿扰模式更改已在水杯生效"&gt;</v>
      </c>
      <c r="G572" s="3" t="s">
        <v>1906</v>
      </c>
    </row>
    <row r="573" spans="1:7">
      <c r="A573" s="1" t="str">
        <f t="shared" si="67"/>
        <v>2</v>
      </c>
      <c r="B573" s="3" t="str">
        <f t="shared" si="62"/>
        <v/>
      </c>
      <c r="C573" s="3" t="s">
        <v>1485</v>
      </c>
      <c r="D573" s="3" t="str">
        <f t="shared" si="63"/>
        <v/>
      </c>
      <c r="E573" s="3" t="str">
        <f t="shared" si="64"/>
        <v>popup_donotdisturb_sync</v>
      </c>
      <c r="F573" s="3" t="str">
        <f t="shared" si="65"/>
        <v>&lt;Clip SoundPath="popup_donotdisturb_sync" /&gt;</v>
      </c>
      <c r="G573" s="3" t="s">
        <v>1907</v>
      </c>
    </row>
    <row r="574" spans="1:7">
      <c r="A574" s="1" t="str">
        <f t="shared" si="67"/>
        <v>3</v>
      </c>
      <c r="B574" s="3" t="str">
        <f t="shared" si="62"/>
        <v/>
      </c>
      <c r="C574" s="3" t="s">
        <v>1485</v>
      </c>
      <c r="D574" s="3" t="str">
        <f t="shared" si="63"/>
        <v/>
      </c>
      <c r="E574" s="3" t="str">
        <f t="shared" si="64"/>
        <v/>
      </c>
      <c r="F574" s="3" t="str">
        <f t="shared" si="65"/>
        <v>&lt;/Sound&gt;</v>
      </c>
      <c r="G574" s="3" t="s">
        <v>1489</v>
      </c>
    </row>
    <row r="575" spans="1:7">
      <c r="A575" s="1" t="str">
        <f t="shared" si="67"/>
        <v>1</v>
      </c>
      <c r="B575" s="3" t="str">
        <f t="shared" si="62"/>
        <v>popup_newapk_sync</v>
      </c>
      <c r="C575" s="3" t="s">
        <v>1485</v>
      </c>
      <c r="D575" s="3" t="str">
        <f t="shared" si="63"/>
        <v>新的APK下载完成，等待升级</v>
      </c>
      <c r="E575" s="3" t="str">
        <f t="shared" si="64"/>
        <v/>
      </c>
      <c r="F575" s="3" t="str">
        <f t="shared" si="65"/>
        <v>&lt;Sound Type="popup_newapk_sync" Storage="Remote" Dec="新的APK下载完成，等待升级"&gt;</v>
      </c>
      <c r="G575" s="3" t="s">
        <v>1908</v>
      </c>
    </row>
    <row r="576" spans="1:7">
      <c r="A576" s="1" t="str">
        <f t="shared" si="67"/>
        <v>2</v>
      </c>
      <c r="B576" s="3" t="str">
        <f t="shared" si="62"/>
        <v/>
      </c>
      <c r="C576" s="3" t="s">
        <v>1485</v>
      </c>
      <c r="D576" s="3" t="str">
        <f t="shared" si="63"/>
        <v/>
      </c>
      <c r="E576" s="3" t="str">
        <f t="shared" si="64"/>
        <v>popup_newapk_sync</v>
      </c>
      <c r="F576" s="3" t="str">
        <f t="shared" si="65"/>
        <v>&lt;Clip SoundPath="popup_newapk_sync" /&gt;</v>
      </c>
      <c r="G576" s="3" t="s">
        <v>1909</v>
      </c>
    </row>
    <row r="577" spans="1:7">
      <c r="A577" s="1" t="str">
        <f t="shared" si="67"/>
        <v>3</v>
      </c>
      <c r="B577" s="3" t="str">
        <f t="shared" si="62"/>
        <v/>
      </c>
      <c r="C577" s="3" t="s">
        <v>1485</v>
      </c>
      <c r="D577" s="3" t="str">
        <f t="shared" si="63"/>
        <v/>
      </c>
      <c r="E577" s="3" t="str">
        <f t="shared" si="64"/>
        <v/>
      </c>
      <c r="F577" s="3" t="str">
        <f t="shared" si="65"/>
        <v>&lt;/Sound&gt;</v>
      </c>
      <c r="G577" s="3" t="s">
        <v>1489</v>
      </c>
    </row>
    <row r="578" spans="1:7">
      <c r="A578" s="1" t="str">
        <f t="shared" si="67"/>
        <v>1</v>
      </c>
      <c r="B578" s="3" t="str">
        <f t="shared" si="62"/>
        <v>popup_no_network</v>
      </c>
      <c r="C578" s="3" t="s">
        <v>1485</v>
      </c>
      <c r="D578" s="3" t="str">
        <f t="shared" si="63"/>
        <v>天猫没有网络</v>
      </c>
      <c r="E578" s="3" t="str">
        <f t="shared" si="64"/>
        <v/>
      </c>
      <c r="F578" s="3" t="str">
        <f t="shared" si="65"/>
        <v>&lt;Sound Type="popup_no_network" Storage="Remote" Dec="天猫没有网络"&gt;</v>
      </c>
      <c r="G578" s="3" t="s">
        <v>1910</v>
      </c>
    </row>
    <row r="579" spans="1:7">
      <c r="A579" s="1" t="str">
        <f t="shared" si="67"/>
        <v>2</v>
      </c>
      <c r="B579" s="3" t="str">
        <f t="shared" si="62"/>
        <v/>
      </c>
      <c r="C579" s="3" t="s">
        <v>1485</v>
      </c>
      <c r="D579" s="3" t="str">
        <f t="shared" si="63"/>
        <v/>
      </c>
      <c r="E579" s="3" t="str">
        <f t="shared" si="64"/>
        <v>ai_popup_no_network</v>
      </c>
      <c r="F579" s="3" t="str">
        <f t="shared" si="65"/>
        <v>&lt;Clip SoundPath="ai_popup_no_network" /&gt;</v>
      </c>
      <c r="G579" s="3" t="s">
        <v>1911</v>
      </c>
    </row>
    <row r="580" spans="1:7">
      <c r="A580" s="1" t="str">
        <f t="shared" si="67"/>
        <v>3</v>
      </c>
      <c r="B580" s="3" t="str">
        <f t="shared" si="62"/>
        <v/>
      </c>
      <c r="C580" s="3" t="s">
        <v>1485</v>
      </c>
      <c r="D580" s="3" t="str">
        <f t="shared" si="63"/>
        <v/>
      </c>
      <c r="E580" s="3" t="str">
        <f t="shared" si="64"/>
        <v/>
      </c>
      <c r="F580" s="3" t="str">
        <f t="shared" si="65"/>
        <v>&lt;/Sound&gt;</v>
      </c>
      <c r="G580" s="3" t="s">
        <v>1489</v>
      </c>
    </row>
    <row r="581" spans="1:7">
      <c r="A581" s="1" t="str">
        <f t="shared" si="67"/>
        <v>1</v>
      </c>
      <c r="B581" s="3" t="str">
        <f t="shared" si="62"/>
        <v>popup_no_notauthorized</v>
      </c>
      <c r="C581" s="3" t="s">
        <v>1485</v>
      </c>
      <c r="D581" s="3" t="str">
        <f t="shared" si="63"/>
        <v>天猫未授权</v>
      </c>
      <c r="E581" s="3" t="str">
        <f t="shared" si="64"/>
        <v/>
      </c>
      <c r="F581" s="3" t="str">
        <f t="shared" si="65"/>
        <v>&lt;Sound Type="popup_no_notauthorized" Storage="Remote" Dec="天猫未授权"&gt;</v>
      </c>
      <c r="G581" s="3" t="s">
        <v>1912</v>
      </c>
    </row>
    <row r="582" spans="1:7">
      <c r="A582" s="1" t="str">
        <f t="shared" si="67"/>
        <v>2</v>
      </c>
      <c r="B582" s="3" t="str">
        <f t="shared" si="62"/>
        <v/>
      </c>
      <c r="C582" s="3" t="s">
        <v>1485</v>
      </c>
      <c r="D582" s="3" t="str">
        <f t="shared" si="63"/>
        <v/>
      </c>
      <c r="E582" s="3" t="str">
        <f t="shared" si="64"/>
        <v>ai_popup_notauthorized</v>
      </c>
      <c r="F582" s="3" t="str">
        <f t="shared" si="65"/>
        <v>&lt;Clip SoundPath="ai_popup_notauthorized" /&gt;</v>
      </c>
      <c r="G582" s="3" t="s">
        <v>1913</v>
      </c>
    </row>
    <row r="583" spans="1:7">
      <c r="A583" s="1" t="str">
        <f t="shared" si="67"/>
        <v>3</v>
      </c>
      <c r="B583" s="3" t="str">
        <f t="shared" si="62"/>
        <v/>
      </c>
      <c r="C583" s="3" t="s">
        <v>1485</v>
      </c>
      <c r="D583" s="3" t="str">
        <f t="shared" si="63"/>
        <v/>
      </c>
      <c r="E583" s="3" t="str">
        <f t="shared" si="64"/>
        <v/>
      </c>
      <c r="F583" s="3" t="str">
        <f t="shared" si="65"/>
        <v>&lt;/Sound&gt;</v>
      </c>
      <c r="G583" s="3" t="s">
        <v>1489</v>
      </c>
    </row>
    <row r="584" spans="1:7">
      <c r="A584" s="1" t="str">
        <f t="shared" si="67"/>
        <v>3</v>
      </c>
      <c r="B584" s="3" t="str">
        <f t="shared" si="62"/>
        <v/>
      </c>
      <c r="C584" s="3" t="s">
        <v>1485</v>
      </c>
      <c r="D584" s="3" t="str">
        <f t="shared" si="63"/>
        <v/>
      </c>
      <c r="E584" s="3" t="str">
        <f t="shared" si="64"/>
        <v/>
      </c>
      <c r="F584" s="3" t="str">
        <f t="shared" si="65"/>
        <v>&lt;!--========闹铃========--&gt;</v>
      </c>
      <c r="G584" s="3" t="s">
        <v>1914</v>
      </c>
    </row>
    <row r="585" spans="1:7">
      <c r="A585" s="1" t="str">
        <f t="shared" si="67"/>
        <v>1</v>
      </c>
      <c r="B585" s="3" t="str">
        <f t="shared" si="62"/>
        <v>alarm_morning</v>
      </c>
      <c r="C585" s="3" t="s">
        <v>1485</v>
      </c>
      <c r="D585" s="3" t="str">
        <f t="shared" si="63"/>
        <v>起床闹铃</v>
      </c>
      <c r="E585" s="3" t="str">
        <f t="shared" si="64"/>
        <v/>
      </c>
      <c r="F585" s="3" t="str">
        <f t="shared" si="65"/>
        <v>&lt;Sound Type="alarm_morning" Storage="Remote" Dec="起床闹铃"&gt;</v>
      </c>
      <c r="G585" s="3" t="s">
        <v>1915</v>
      </c>
    </row>
    <row r="586" spans="1:7">
      <c r="A586" s="1" t="str">
        <f t="shared" si="67"/>
        <v>2</v>
      </c>
      <c r="B586" s="3" t="str">
        <f t="shared" si="62"/>
        <v/>
      </c>
      <c r="C586" s="3" t="s">
        <v>1485</v>
      </c>
      <c r="D586" s="3" t="str">
        <f t="shared" si="63"/>
        <v/>
      </c>
      <c r="E586" s="3" t="str">
        <f t="shared" si="64"/>
        <v>alarm_morning</v>
      </c>
      <c r="F586" s="3" t="str">
        <f t="shared" si="65"/>
        <v>&lt;Clip SoundPath="alarm_morning" /&gt;</v>
      </c>
      <c r="G586" s="3" t="s">
        <v>1916</v>
      </c>
    </row>
    <row r="587" spans="1:7">
      <c r="A587" s="1" t="str">
        <f t="shared" ref="A587:A614" si="68">IF(ISERROR(FIND("&lt;Sound",G587))=FALSE,"1",IF(ISERROR(FIND("&lt;Clip",G587))=FALSE,"2","3"))</f>
        <v>3</v>
      </c>
      <c r="B587" s="3" t="str">
        <f t="shared" si="62"/>
        <v/>
      </c>
      <c r="C587" s="3" t="s">
        <v>1485</v>
      </c>
      <c r="D587" s="3" t="str">
        <f t="shared" si="63"/>
        <v/>
      </c>
      <c r="E587" s="3" t="str">
        <f t="shared" si="64"/>
        <v/>
      </c>
      <c r="F587" s="3" t="str">
        <f t="shared" si="65"/>
        <v>&lt;/Sound&gt;</v>
      </c>
      <c r="G587" s="3" t="s">
        <v>1489</v>
      </c>
    </row>
    <row r="588" spans="1:7">
      <c r="A588" s="1" t="str">
        <f t="shared" si="68"/>
        <v>1</v>
      </c>
      <c r="B588" s="3" t="str">
        <f t="shared" si="62"/>
        <v>alarm_other</v>
      </c>
      <c r="C588" s="3" t="s">
        <v>1485</v>
      </c>
      <c r="D588" s="3" t="str">
        <f t="shared" si="63"/>
        <v>其他闹铃</v>
      </c>
      <c r="E588" s="3" t="str">
        <f t="shared" si="64"/>
        <v/>
      </c>
      <c r="F588" s="3" t="str">
        <f t="shared" si="65"/>
        <v>&lt;Sound Type="alarm_other" Storage="Remote" Dec="其他闹铃"&gt;</v>
      </c>
      <c r="G588" s="3" t="s">
        <v>1917</v>
      </c>
    </row>
    <row r="589" spans="1:7">
      <c r="A589" s="1" t="str">
        <f t="shared" si="68"/>
        <v>2</v>
      </c>
      <c r="B589" s="3" t="str">
        <f t="shared" si="62"/>
        <v/>
      </c>
      <c r="C589" s="3" t="s">
        <v>1485</v>
      </c>
      <c r="D589" s="3" t="str">
        <f t="shared" si="63"/>
        <v/>
      </c>
      <c r="E589" s="3" t="str">
        <f t="shared" si="64"/>
        <v>alarm_other</v>
      </c>
      <c r="F589" s="3" t="str">
        <f t="shared" si="65"/>
        <v>&lt;Clip SoundPath="alarm_other" /&gt;</v>
      </c>
      <c r="G589" s="3" t="s">
        <v>1918</v>
      </c>
    </row>
    <row r="590" spans="1:7">
      <c r="A590" s="1" t="str">
        <f t="shared" si="68"/>
        <v>3</v>
      </c>
      <c r="B590" s="3" t="str">
        <f t="shared" si="62"/>
        <v/>
      </c>
      <c r="C590" s="3" t="s">
        <v>1485</v>
      </c>
      <c r="D590" s="3" t="str">
        <f t="shared" si="63"/>
        <v/>
      </c>
      <c r="E590" s="3" t="str">
        <f t="shared" si="64"/>
        <v/>
      </c>
      <c r="F590" s="3" t="str">
        <f t="shared" si="65"/>
        <v>&lt;/Sound&gt;</v>
      </c>
      <c r="G590" s="3" t="s">
        <v>1489</v>
      </c>
    </row>
    <row r="591" spans="1:7">
      <c r="A591" s="1" t="str">
        <f t="shared" si="68"/>
        <v>1</v>
      </c>
      <c r="B591" s="3" t="str">
        <f t="shared" si="62"/>
        <v>alarm_sleep</v>
      </c>
      <c r="C591" s="3" t="s">
        <v>1485</v>
      </c>
      <c r="D591" s="3" t="str">
        <f t="shared" si="63"/>
        <v>睡觉闹铃</v>
      </c>
      <c r="E591" s="3" t="str">
        <f t="shared" si="64"/>
        <v/>
      </c>
      <c r="F591" s="3" t="str">
        <f t="shared" si="65"/>
        <v>&lt;Sound Type="alarm_sleep" Storage="Remote" Dec="睡觉闹铃"&gt;</v>
      </c>
      <c r="G591" s="3" t="s">
        <v>1919</v>
      </c>
    </row>
    <row r="592" spans="1:7">
      <c r="A592" s="1" t="str">
        <f t="shared" si="68"/>
        <v>2</v>
      </c>
      <c r="B592" s="3" t="str">
        <f t="shared" si="62"/>
        <v/>
      </c>
      <c r="C592" s="3" t="s">
        <v>1485</v>
      </c>
      <c r="D592" s="3" t="str">
        <f t="shared" si="63"/>
        <v/>
      </c>
      <c r="E592" s="3" t="str">
        <f t="shared" si="64"/>
        <v>alarm_sleep</v>
      </c>
      <c r="F592" s="3" t="str">
        <f t="shared" si="65"/>
        <v>&lt;Clip SoundPath="alarm_sleep" /&gt;</v>
      </c>
      <c r="G592" s="3" t="s">
        <v>1920</v>
      </c>
    </row>
    <row r="593" spans="1:7">
      <c r="A593" s="1" t="str">
        <f t="shared" si="68"/>
        <v>3</v>
      </c>
      <c r="B593" s="3" t="str">
        <f t="shared" si="62"/>
        <v/>
      </c>
      <c r="C593" s="3" t="s">
        <v>1485</v>
      </c>
      <c r="D593" s="3" t="str">
        <f t="shared" si="63"/>
        <v/>
      </c>
      <c r="E593" s="3" t="str">
        <f t="shared" si="64"/>
        <v/>
      </c>
      <c r="F593" s="3" t="str">
        <f t="shared" si="65"/>
        <v>&lt;/Sound&gt;</v>
      </c>
      <c r="G593" s="3" t="s">
        <v>1489</v>
      </c>
    </row>
    <row r="594" spans="1:7">
      <c r="A594" s="1" t="str">
        <f t="shared" si="68"/>
        <v>1</v>
      </c>
      <c r="B594" s="3" t="str">
        <f t="shared" si="62"/>
        <v>alarm_study</v>
      </c>
      <c r="C594" s="3" t="s">
        <v>1485</v>
      </c>
      <c r="D594" s="3" t="str">
        <f t="shared" si="63"/>
        <v>学习闹铃</v>
      </c>
      <c r="E594" s="3" t="str">
        <f t="shared" si="64"/>
        <v/>
      </c>
      <c r="F594" s="3" t="str">
        <f t="shared" si="65"/>
        <v>&lt;Sound Type="alarm_study" Storage="Remote" Dec="学习闹铃"&gt;</v>
      </c>
      <c r="G594" s="3" t="s">
        <v>1921</v>
      </c>
    </row>
    <row r="595" spans="1:7">
      <c r="A595" s="1" t="str">
        <f t="shared" si="68"/>
        <v>2</v>
      </c>
      <c r="B595" s="3" t="str">
        <f t="shared" si="62"/>
        <v/>
      </c>
      <c r="C595" s="3" t="s">
        <v>1485</v>
      </c>
      <c r="D595" s="3" t="str">
        <f t="shared" si="63"/>
        <v/>
      </c>
      <c r="E595" s="3" t="str">
        <f t="shared" si="64"/>
        <v>alarm_study</v>
      </c>
      <c r="F595" s="3" t="str">
        <f t="shared" si="65"/>
        <v>&lt;Clip SoundPath="alarm_study" /&gt;</v>
      </c>
      <c r="G595" s="3" t="s">
        <v>1922</v>
      </c>
    </row>
    <row r="596" spans="1:7">
      <c r="A596" s="1" t="str">
        <f t="shared" si="68"/>
        <v>3</v>
      </c>
      <c r="B596" s="3" t="str">
        <f t="shared" si="62"/>
        <v/>
      </c>
      <c r="C596" s="3" t="s">
        <v>1485</v>
      </c>
      <c r="D596" s="3" t="str">
        <f t="shared" si="63"/>
        <v/>
      </c>
      <c r="E596" s="3" t="str">
        <f t="shared" si="64"/>
        <v/>
      </c>
      <c r="F596" s="3" t="str">
        <f t="shared" si="65"/>
        <v>&lt;/Sound&gt;</v>
      </c>
      <c r="G596" s="3" t="s">
        <v>1489</v>
      </c>
    </row>
    <row r="597" spans="1:7">
      <c r="A597" s="1" t="str">
        <f t="shared" si="68"/>
        <v>3</v>
      </c>
      <c r="B597" s="3" t="str">
        <f t="shared" si="62"/>
        <v/>
      </c>
      <c r="C597" s="3" t="s">
        <v>1485</v>
      </c>
      <c r="D597" s="3" t="str">
        <f t="shared" si="63"/>
        <v/>
      </c>
      <c r="E597" s="3" t="str">
        <f t="shared" si="64"/>
        <v/>
      </c>
      <c r="F597" s="3" t="str">
        <f t="shared" si="65"/>
        <v>&lt;!--========天猫精灵========--&gt;</v>
      </c>
      <c r="G597" s="3" t="s">
        <v>1923</v>
      </c>
    </row>
    <row r="598" spans="1:7">
      <c r="A598" s="1" t="str">
        <f t="shared" si="68"/>
        <v>1</v>
      </c>
      <c r="B598" s="3" t="str">
        <f t="shared" si="62"/>
        <v>AI_scene_vad</v>
      </c>
      <c r="C598" s="3" t="s">
        <v>1485</v>
      </c>
      <c r="D598" s="3" t="str">
        <f t="shared" si="63"/>
        <v>天猫精灵开始收音的音效</v>
      </c>
      <c r="E598" s="3" t="str">
        <f t="shared" si="64"/>
        <v/>
      </c>
      <c r="F598" s="3" t="str">
        <f t="shared" si="65"/>
        <v>&lt;Sound Type="AI_scene_vad" Storage="Remote" Dec="天猫精灵开始收音的音效"&gt;</v>
      </c>
      <c r="G598" s="3" t="s">
        <v>1924</v>
      </c>
    </row>
    <row r="599" spans="1:7">
      <c r="A599" s="1" t="str">
        <f t="shared" si="68"/>
        <v>2</v>
      </c>
      <c r="B599" s="3" t="str">
        <f t="shared" ref="B599:B662" si="69">IF(ISERROR(FIND("&lt;Sound",G599))=FALSE,MID(G599,FIND("Type=""",G599)+6,IF(ISERROR(FIND("Des=",G599))=FALSE,FIND("Des=",G599),FIND("""&gt;",G599))-FIND("Type=""",G599)-IF(ISERROR(FIND("Des=",G599))=FALSE,8,6)),"")</f>
        <v/>
      </c>
      <c r="C599" s="3" t="s">
        <v>1485</v>
      </c>
      <c r="D599" s="3" t="str">
        <f t="shared" ref="D599:D662" si="70">IF(ISERROR(FIND("Des=",G599))=FALSE,MID(G599,FIND("Des=""",G599)+5,FIND("""&gt;",G599)-FIND("Des=""",G599)-5),"")</f>
        <v/>
      </c>
      <c r="E599" s="3" t="str">
        <f t="shared" ref="E599:E662" si="71">IF(ISERROR(FIND("&lt;Clip",G599))=FALSE,MID(G599,FIND("SoundPath=""",G599)+11,FIND(""" /&gt;",G599)-FIND("SoundPath=""",G599)-11),"")</f>
        <v>AI_scene_vad</v>
      </c>
      <c r="F599" s="3" t="str">
        <f t="shared" ref="F599:F662" si="72">IF(A599="1","&lt;Sound Type="""&amp;B599&amp;""" Storage="""&amp;C599&amp;""" Dec="""&amp;D599&amp;"""&gt;",IF(A599="2","  &lt;Clip SoundPath="""&amp;E599&amp;""" /&gt;",IF(A599="3",G599,"")))</f>
        <v>&lt;Clip SoundPath="AI_scene_vad" /&gt;</v>
      </c>
      <c r="G599" s="3" t="s">
        <v>1925</v>
      </c>
    </row>
    <row r="600" spans="1:7">
      <c r="A600" s="1" t="str">
        <f t="shared" si="68"/>
        <v>3</v>
      </c>
      <c r="B600" s="3" t="str">
        <f t="shared" si="69"/>
        <v/>
      </c>
      <c r="C600" s="3" t="s">
        <v>1485</v>
      </c>
      <c r="D600" s="3" t="str">
        <f t="shared" si="70"/>
        <v/>
      </c>
      <c r="E600" s="3" t="str">
        <f t="shared" si="71"/>
        <v/>
      </c>
      <c r="F600" s="3" t="str">
        <f t="shared" si="72"/>
        <v>&lt;/Sound&gt;</v>
      </c>
      <c r="G600" s="3" t="s">
        <v>1489</v>
      </c>
    </row>
    <row r="601" spans="1:7">
      <c r="A601" s="1" t="str">
        <f t="shared" si="68"/>
        <v>1</v>
      </c>
      <c r="B601" s="3" t="str">
        <f t="shared" si="69"/>
        <v>ai_popup_not_activated</v>
      </c>
      <c r="C601" s="3" t="s">
        <v>1485</v>
      </c>
      <c r="D601" s="3" t="str">
        <f t="shared" si="70"/>
        <v>天猫精灵没配对的音效</v>
      </c>
      <c r="E601" s="3" t="str">
        <f t="shared" si="71"/>
        <v/>
      </c>
      <c r="F601" s="3" t="str">
        <f t="shared" si="72"/>
        <v>&lt;Sound Type="ai_popup_not_activated" Storage="Remote" Dec="天猫精灵没配对的音效"&gt;</v>
      </c>
      <c r="G601" s="3" t="s">
        <v>1926</v>
      </c>
    </row>
    <row r="602" spans="1:7">
      <c r="A602" s="1" t="str">
        <f t="shared" si="68"/>
        <v>2</v>
      </c>
      <c r="B602" s="3" t="str">
        <f t="shared" si="69"/>
        <v/>
      </c>
      <c r="C602" s="3" t="s">
        <v>1485</v>
      </c>
      <c r="D602" s="3" t="str">
        <f t="shared" si="70"/>
        <v/>
      </c>
      <c r="E602" s="3" t="str">
        <f t="shared" si="71"/>
        <v>ai_popup_not_activated</v>
      </c>
      <c r="F602" s="3" t="str">
        <f t="shared" si="72"/>
        <v>&lt;Clip SoundPath="ai_popup_not_activated" /&gt;</v>
      </c>
      <c r="G602" s="3" t="s">
        <v>1927</v>
      </c>
    </row>
    <row r="603" spans="1:7">
      <c r="A603" s="1" t="str">
        <f t="shared" si="68"/>
        <v>3</v>
      </c>
      <c r="B603" s="3" t="str">
        <f t="shared" si="69"/>
        <v/>
      </c>
      <c r="C603" s="3" t="s">
        <v>1485</v>
      </c>
      <c r="D603" s="3" t="str">
        <f t="shared" si="70"/>
        <v/>
      </c>
      <c r="E603" s="3" t="str">
        <f t="shared" si="71"/>
        <v/>
      </c>
      <c r="F603" s="3" t="str">
        <f t="shared" si="72"/>
        <v>&lt;/Sound&gt;</v>
      </c>
      <c r="G603" s="3" t="s">
        <v>1489</v>
      </c>
    </row>
    <row r="604" spans="1:7">
      <c r="A604" s="1" t="str">
        <f t="shared" si="68"/>
        <v>3</v>
      </c>
      <c r="B604" s="3" t="str">
        <f t="shared" si="69"/>
        <v/>
      </c>
      <c r="C604" s="3" t="s">
        <v>1485</v>
      </c>
      <c r="D604" s="3" t="str">
        <f t="shared" si="70"/>
        <v/>
      </c>
      <c r="E604" s="3" t="str">
        <f t="shared" si="71"/>
        <v/>
      </c>
      <c r="F604" s="3" t="str">
        <f t="shared" si="72"/>
        <v>&lt;!--========语音提示========--&gt;</v>
      </c>
      <c r="G604" s="3" t="s">
        <v>1928</v>
      </c>
    </row>
    <row r="605" spans="1:7">
      <c r="A605" s="1" t="str">
        <f t="shared" si="68"/>
        <v>1</v>
      </c>
      <c r="B605" s="3" t="str">
        <f t="shared" si="69"/>
        <v>pair_start_cn</v>
      </c>
      <c r="C605" s="3" t="s">
        <v>1485</v>
      </c>
      <c r="D605" s="3" t="str">
        <f t="shared" si="70"/>
        <v>收到密码，开始配对</v>
      </c>
      <c r="E605" s="3" t="str">
        <f t="shared" si="71"/>
        <v/>
      </c>
      <c r="F605" s="3" t="str">
        <f t="shared" si="72"/>
        <v>&lt;Sound Type="pair_start_cn" Storage="Remote" Dec="收到密码，开始配对"&gt;</v>
      </c>
      <c r="G605" s="3" t="s">
        <v>1929</v>
      </c>
    </row>
    <row r="606" spans="1:7">
      <c r="A606" s="1" t="str">
        <f t="shared" si="68"/>
        <v>2</v>
      </c>
      <c r="B606" s="3" t="str">
        <f t="shared" si="69"/>
        <v/>
      </c>
      <c r="C606" s="3" t="s">
        <v>1485</v>
      </c>
      <c r="D606" s="3" t="str">
        <f t="shared" si="70"/>
        <v/>
      </c>
      <c r="E606" s="3" t="str">
        <f t="shared" si="71"/>
        <v>pair_start_cn</v>
      </c>
      <c r="F606" s="3" t="str">
        <f t="shared" si="72"/>
        <v>&lt;Clip SoundPath="pair_start_cn" /&gt;</v>
      </c>
      <c r="G606" s="3" t="s">
        <v>1930</v>
      </c>
    </row>
    <row r="607" spans="1:7">
      <c r="A607" s="1" t="str">
        <f t="shared" si="68"/>
        <v>3</v>
      </c>
      <c r="B607" s="3" t="str">
        <f t="shared" si="69"/>
        <v/>
      </c>
      <c r="C607" s="3" t="s">
        <v>1485</v>
      </c>
      <c r="D607" s="3" t="str">
        <f t="shared" si="70"/>
        <v/>
      </c>
      <c r="E607" s="3" t="str">
        <f t="shared" si="71"/>
        <v/>
      </c>
      <c r="F607" s="3" t="str">
        <f t="shared" si="72"/>
        <v>&lt;/Sound&gt;</v>
      </c>
      <c r="G607" s="3" t="s">
        <v>1489</v>
      </c>
    </row>
    <row r="608" spans="1:7">
      <c r="A608" s="1" t="str">
        <f t="shared" si="68"/>
        <v>1</v>
      </c>
      <c r="B608" s="3" t="str">
        <f t="shared" si="69"/>
        <v>pair_active_success_cn</v>
      </c>
      <c r="C608" s="3" t="s">
        <v>1485</v>
      </c>
      <c r="D608" s="3" t="str">
        <f t="shared" si="70"/>
        <v>配对成功</v>
      </c>
      <c r="E608" s="3" t="str">
        <f t="shared" si="71"/>
        <v/>
      </c>
      <c r="F608" s="3" t="str">
        <f t="shared" si="72"/>
        <v>&lt;Sound Type="pair_active_success_cn" Storage="Remote" Dec="配对成功"&gt;</v>
      </c>
      <c r="G608" s="3" t="s">
        <v>1931</v>
      </c>
    </row>
    <row r="609" spans="1:7">
      <c r="A609" s="1" t="str">
        <f t="shared" si="68"/>
        <v>2</v>
      </c>
      <c r="B609" s="3" t="str">
        <f t="shared" si="69"/>
        <v/>
      </c>
      <c r="C609" s="3" t="s">
        <v>1485</v>
      </c>
      <c r="D609" s="3" t="str">
        <f t="shared" si="70"/>
        <v/>
      </c>
      <c r="E609" s="3" t="str">
        <f t="shared" si="71"/>
        <v>pair_active_success_cn</v>
      </c>
      <c r="F609" s="3" t="str">
        <f t="shared" si="72"/>
        <v>&lt;Clip SoundPath="pair_active_success_cn" /&gt;</v>
      </c>
      <c r="G609" s="3" t="s">
        <v>1932</v>
      </c>
    </row>
    <row r="610" spans="1:7">
      <c r="A610" s="1" t="str">
        <f t="shared" si="68"/>
        <v>3</v>
      </c>
      <c r="B610" s="3" t="str">
        <f t="shared" si="69"/>
        <v/>
      </c>
      <c r="C610" s="3" t="s">
        <v>1485</v>
      </c>
      <c r="D610" s="3" t="str">
        <f t="shared" si="70"/>
        <v/>
      </c>
      <c r="E610" s="3" t="str">
        <f t="shared" si="71"/>
        <v/>
      </c>
      <c r="F610" s="3" t="str">
        <f t="shared" si="72"/>
        <v>&lt;/Sound&gt;</v>
      </c>
      <c r="G610" s="3" t="s">
        <v>1489</v>
      </c>
    </row>
    <row r="611" spans="1:7">
      <c r="A611" s="1" t="str">
        <f t="shared" si="68"/>
        <v>1</v>
      </c>
      <c r="B611" s="3" t="str">
        <f t="shared" si="69"/>
        <v>pair_connect_to_cloud_fail_cn</v>
      </c>
      <c r="C611" s="3" t="s">
        <v>1485</v>
      </c>
      <c r="D611" s="3" t="str">
        <f t="shared" si="70"/>
        <v>连接服务器失败（后半段失败）</v>
      </c>
      <c r="E611" s="3" t="str">
        <f t="shared" si="71"/>
        <v/>
      </c>
      <c r="F611" s="3" t="str">
        <f t="shared" si="72"/>
        <v>&lt;Sound Type="pair_connect_to_cloud_fail_cn" Storage="Remote" Dec="连接服务器失败（后半段失败）"&gt;</v>
      </c>
      <c r="G611" s="3" t="s">
        <v>1933</v>
      </c>
    </row>
    <row r="612" spans="1:7">
      <c r="A612" s="1" t="str">
        <f t="shared" si="68"/>
        <v>2</v>
      </c>
      <c r="B612" s="3" t="str">
        <f t="shared" si="69"/>
        <v/>
      </c>
      <c r="C612" s="3" t="s">
        <v>1485</v>
      </c>
      <c r="D612" s="3" t="str">
        <f t="shared" si="70"/>
        <v/>
      </c>
      <c r="E612" s="3" t="str">
        <f t="shared" si="71"/>
        <v>pair_connect_to_cloud_fail_cn</v>
      </c>
      <c r="F612" s="3" t="str">
        <f t="shared" si="72"/>
        <v>&lt;Clip SoundPath="pair_connect_to_cloud_fail_cn" /&gt;</v>
      </c>
      <c r="G612" s="3" t="s">
        <v>1934</v>
      </c>
    </row>
    <row r="613" spans="1:7">
      <c r="A613" s="1" t="str">
        <f t="shared" si="68"/>
        <v>3</v>
      </c>
      <c r="B613" s="3" t="str">
        <f t="shared" si="69"/>
        <v/>
      </c>
      <c r="C613" s="3" t="s">
        <v>1485</v>
      </c>
      <c r="D613" s="3" t="str">
        <f t="shared" si="70"/>
        <v/>
      </c>
      <c r="E613" s="3" t="str">
        <f t="shared" si="71"/>
        <v/>
      </c>
      <c r="F613" s="3" t="str">
        <f t="shared" si="72"/>
        <v>&lt;/Sound&gt;</v>
      </c>
      <c r="G613" s="3" t="s">
        <v>1489</v>
      </c>
    </row>
    <row r="614" spans="1:7">
      <c r="A614" s="1" t="str">
        <f t="shared" si="68"/>
        <v>1</v>
      </c>
      <c r="B614" s="3" t="str">
        <f t="shared" si="69"/>
        <v>pair_connect_to_router_fail_password_cn</v>
      </c>
      <c r="C614" s="3" t="s">
        <v>1485</v>
      </c>
      <c r="D614" s="3" t="str">
        <f t="shared" si="70"/>
        <v>连接路由失败（前半段失败，密码错误）</v>
      </c>
      <c r="E614" s="3" t="str">
        <f t="shared" si="71"/>
        <v/>
      </c>
      <c r="F614" s="3" t="str">
        <f t="shared" si="72"/>
        <v>&lt;Sound Type="pair_connect_to_router_fail_password_cn" Storage="Remote" Dec="连接路由失败（前半段失败，密码错误）"&gt;</v>
      </c>
      <c r="G614" s="3" t="s">
        <v>1935</v>
      </c>
    </row>
    <row r="615" spans="1:7">
      <c r="A615" s="1" t="str">
        <f t="shared" ref="A615:A661" si="73">IF(ISERROR(FIND("&lt;Sound",G615))=FALSE,"1",IF(ISERROR(FIND("&lt;Clip",G615))=FALSE,"2","3"))</f>
        <v>2</v>
      </c>
      <c r="B615" s="3" t="str">
        <f t="shared" si="69"/>
        <v/>
      </c>
      <c r="C615" s="3" t="s">
        <v>1485</v>
      </c>
      <c r="D615" s="3" t="str">
        <f t="shared" si="70"/>
        <v/>
      </c>
      <c r="E615" s="3" t="str">
        <f t="shared" si="71"/>
        <v>pair_connect_to_router_fail_password_cn</v>
      </c>
      <c r="F615" s="3" t="str">
        <f t="shared" si="72"/>
        <v>&lt;Clip SoundPath="pair_connect_to_router_fail_password_cn" /&gt;</v>
      </c>
      <c r="G615" s="3" t="s">
        <v>1936</v>
      </c>
    </row>
    <row r="616" spans="1:7">
      <c r="A616" s="1" t="str">
        <f t="shared" si="73"/>
        <v>3</v>
      </c>
      <c r="B616" s="3" t="str">
        <f t="shared" si="69"/>
        <v/>
      </c>
      <c r="C616" s="3" t="s">
        <v>1485</v>
      </c>
      <c r="D616" s="3" t="str">
        <f t="shared" si="70"/>
        <v/>
      </c>
      <c r="E616" s="3" t="str">
        <f t="shared" si="71"/>
        <v/>
      </c>
      <c r="F616" s="3" t="str">
        <f t="shared" si="72"/>
        <v>&lt;/Sound&gt;</v>
      </c>
      <c r="G616" s="3" t="s">
        <v>1489</v>
      </c>
    </row>
    <row r="617" spans="1:7">
      <c r="A617" s="1" t="str">
        <f t="shared" si="73"/>
        <v>1</v>
      </c>
      <c r="B617" s="3" t="str">
        <f t="shared" si="69"/>
        <v>pair_connect_to_router_fail_other_cn</v>
      </c>
      <c r="C617" s="3" t="s">
        <v>1485</v>
      </c>
      <c r="D617" s="3" t="str">
        <f t="shared" si="70"/>
        <v>连接路由失败（前半段失败，其他错误）</v>
      </c>
      <c r="E617" s="3" t="str">
        <f t="shared" si="71"/>
        <v/>
      </c>
      <c r="F617" s="3" t="str">
        <f t="shared" si="72"/>
        <v>&lt;Sound Type="pair_connect_to_router_fail_other_cn" Storage="Remote" Dec="连接路由失败（前半段失败，其他错误）"&gt;</v>
      </c>
      <c r="G617" s="3" t="s">
        <v>1937</v>
      </c>
    </row>
    <row r="618" spans="1:7">
      <c r="A618" s="1" t="str">
        <f t="shared" si="73"/>
        <v>2</v>
      </c>
      <c r="B618" s="3" t="str">
        <f t="shared" si="69"/>
        <v/>
      </c>
      <c r="C618" s="3" t="s">
        <v>1485</v>
      </c>
      <c r="D618" s="3" t="str">
        <f t="shared" si="70"/>
        <v/>
      </c>
      <c r="E618" s="3" t="str">
        <f t="shared" si="71"/>
        <v>pair_connect_to_router_fail_other_cn</v>
      </c>
      <c r="F618" s="3" t="str">
        <f t="shared" si="72"/>
        <v>&lt;Clip SoundPath="pair_connect_to_router_fail_other_cn" /&gt;</v>
      </c>
      <c r="G618" s="3" t="s">
        <v>1938</v>
      </c>
    </row>
    <row r="619" spans="1:7">
      <c r="A619" s="1" t="str">
        <f t="shared" si="73"/>
        <v>3</v>
      </c>
      <c r="B619" s="3" t="str">
        <f t="shared" si="69"/>
        <v/>
      </c>
      <c r="C619" s="3" t="s">
        <v>1485</v>
      </c>
      <c r="D619" s="3" t="str">
        <f t="shared" si="70"/>
        <v/>
      </c>
      <c r="E619" s="3" t="str">
        <f t="shared" si="71"/>
        <v/>
      </c>
      <c r="F619" s="3" t="str">
        <f t="shared" si="72"/>
        <v>&lt;/Sound&gt;</v>
      </c>
      <c r="G619" s="3" t="s">
        <v>1489</v>
      </c>
    </row>
    <row r="620" spans="1:7">
      <c r="A620" s="1" t="str">
        <f t="shared" si="73"/>
        <v>1</v>
      </c>
      <c r="B620" s="3" t="str">
        <f t="shared" si="69"/>
        <v>pair_syncdata_start_cn</v>
      </c>
      <c r="C620" s="3" t="s">
        <v>1485</v>
      </c>
      <c r="D620" s="3" t="str">
        <f t="shared" si="70"/>
        <v>开始同步数据</v>
      </c>
      <c r="E620" s="3" t="str">
        <f t="shared" si="71"/>
        <v/>
      </c>
      <c r="F620" s="3" t="str">
        <f t="shared" si="72"/>
        <v>&lt;Sound Type="pair_syncdata_start_cn" Storage="Remote" Dec="开始同步数据"&gt;</v>
      </c>
      <c r="G620" s="3" t="s">
        <v>1939</v>
      </c>
    </row>
    <row r="621" spans="1:7">
      <c r="A621" s="1" t="str">
        <f t="shared" si="73"/>
        <v>2</v>
      </c>
      <c r="B621" s="3" t="str">
        <f t="shared" si="69"/>
        <v/>
      </c>
      <c r="C621" s="3" t="s">
        <v>1485</v>
      </c>
      <c r="D621" s="3" t="str">
        <f t="shared" si="70"/>
        <v/>
      </c>
      <c r="E621" s="3" t="str">
        <f t="shared" si="71"/>
        <v>pair_syncdata_start_cn</v>
      </c>
      <c r="F621" s="3" t="str">
        <f t="shared" si="72"/>
        <v>&lt;Clip SoundPath="pair_syncdata_start_cn" /&gt;</v>
      </c>
      <c r="G621" s="3" t="s">
        <v>1940</v>
      </c>
    </row>
    <row r="622" spans="1:7">
      <c r="A622" s="1" t="str">
        <f t="shared" si="73"/>
        <v>3</v>
      </c>
      <c r="B622" s="3" t="str">
        <f t="shared" si="69"/>
        <v/>
      </c>
      <c r="C622" s="3" t="s">
        <v>1485</v>
      </c>
      <c r="D622" s="3" t="str">
        <f t="shared" si="70"/>
        <v/>
      </c>
      <c r="E622" s="3" t="str">
        <f t="shared" si="71"/>
        <v/>
      </c>
      <c r="F622" s="3" t="str">
        <f t="shared" si="72"/>
        <v>&lt;/Sound&gt;</v>
      </c>
      <c r="G622" s="3" t="s">
        <v>1489</v>
      </c>
    </row>
    <row r="623" spans="1:7">
      <c r="A623" s="1" t="str">
        <f t="shared" si="73"/>
        <v>1</v>
      </c>
      <c r="B623" s="3" t="str">
        <f t="shared" si="69"/>
        <v>pair_syncdata_success_cn</v>
      </c>
      <c r="C623" s="3" t="s">
        <v>1485</v>
      </c>
      <c r="D623" s="3" t="str">
        <f t="shared" si="70"/>
        <v>数据同步完成</v>
      </c>
      <c r="E623" s="3" t="str">
        <f t="shared" si="71"/>
        <v/>
      </c>
      <c r="F623" s="3" t="str">
        <f t="shared" si="72"/>
        <v>&lt;Sound Type="pair_syncdata_success_cn" Storage="Remote" Dec="数据同步完成"&gt;</v>
      </c>
      <c r="G623" s="3" t="s">
        <v>1941</v>
      </c>
    </row>
    <row r="624" spans="1:7">
      <c r="A624" s="1" t="str">
        <f t="shared" si="73"/>
        <v>2</v>
      </c>
      <c r="B624" s="3" t="str">
        <f t="shared" si="69"/>
        <v/>
      </c>
      <c r="C624" s="3" t="s">
        <v>1485</v>
      </c>
      <c r="D624" s="3" t="str">
        <f t="shared" si="70"/>
        <v/>
      </c>
      <c r="E624" s="3" t="str">
        <f t="shared" si="71"/>
        <v>pair_syncdata_success_cn</v>
      </c>
      <c r="F624" s="3" t="str">
        <f t="shared" si="72"/>
        <v>&lt;Clip SoundPath="pair_syncdata_success_cn" /&gt;</v>
      </c>
      <c r="G624" s="3" t="s">
        <v>1942</v>
      </c>
    </row>
    <row r="625" spans="1:7">
      <c r="A625" s="1" t="str">
        <f t="shared" si="73"/>
        <v>3</v>
      </c>
      <c r="B625" s="3" t="str">
        <f t="shared" si="69"/>
        <v/>
      </c>
      <c r="C625" s="3" t="s">
        <v>1485</v>
      </c>
      <c r="D625" s="3" t="str">
        <f t="shared" si="70"/>
        <v/>
      </c>
      <c r="E625" s="3" t="str">
        <f t="shared" si="71"/>
        <v/>
      </c>
      <c r="F625" s="3" t="str">
        <f t="shared" si="72"/>
        <v>&lt;/Sound&gt;</v>
      </c>
      <c r="G625" s="3" t="s">
        <v>1489</v>
      </c>
    </row>
    <row r="626" spans="1:7">
      <c r="A626" s="1" t="str">
        <f t="shared" si="73"/>
        <v>1</v>
      </c>
      <c r="B626" s="3" t="str">
        <f t="shared" si="69"/>
        <v>pair_update_wifi_success_cn</v>
      </c>
      <c r="C626" s="3" t="s">
        <v>1485</v>
      </c>
      <c r="D626" s="3" t="str">
        <f t="shared" si="70"/>
        <v>更新Wi-Fi成功</v>
      </c>
      <c r="E626" s="3" t="str">
        <f t="shared" si="71"/>
        <v/>
      </c>
      <c r="F626" s="3" t="str">
        <f t="shared" si="72"/>
        <v>&lt;Sound Type="pair_update_wifi_success_cn" Storage="Remote" Dec="更新Wi-Fi成功"&gt;</v>
      </c>
      <c r="G626" s="3" t="s">
        <v>1943</v>
      </c>
    </row>
    <row r="627" spans="1:7">
      <c r="A627" s="1" t="str">
        <f t="shared" si="73"/>
        <v>2</v>
      </c>
      <c r="B627" s="3" t="str">
        <f t="shared" si="69"/>
        <v/>
      </c>
      <c r="C627" s="3" t="s">
        <v>1485</v>
      </c>
      <c r="D627" s="3" t="str">
        <f t="shared" si="70"/>
        <v/>
      </c>
      <c r="E627" s="3" t="str">
        <f t="shared" si="71"/>
        <v>pair_update_wifi_success_cn</v>
      </c>
      <c r="F627" s="3" t="str">
        <f t="shared" si="72"/>
        <v>&lt;Clip SoundPath="pair_update_wifi_success_cn" /&gt;</v>
      </c>
      <c r="G627" s="3" t="s">
        <v>1944</v>
      </c>
    </row>
    <row r="628" spans="1:7">
      <c r="A628" s="1" t="str">
        <f t="shared" si="73"/>
        <v>3</v>
      </c>
      <c r="B628" s="3" t="str">
        <f t="shared" si="69"/>
        <v/>
      </c>
      <c r="C628" s="3" t="s">
        <v>1485</v>
      </c>
      <c r="D628" s="3" t="str">
        <f t="shared" si="70"/>
        <v/>
      </c>
      <c r="E628" s="3" t="str">
        <f t="shared" si="71"/>
        <v/>
      </c>
      <c r="F628" s="3" t="str">
        <f t="shared" si="72"/>
        <v>&lt;/Sound&gt;</v>
      </c>
      <c r="G628" s="3" t="s">
        <v>1489</v>
      </c>
    </row>
    <row r="629" spans="1:7">
      <c r="A629" s="1" t="str">
        <f t="shared" si="73"/>
        <v>1</v>
      </c>
      <c r="B629" s="3" t="str">
        <f t="shared" si="69"/>
        <v>hint_map_lock_cn</v>
      </c>
      <c r="C629" s="3" t="s">
        <v>1485</v>
      </c>
      <c r="D629" s="3" t="str">
        <f t="shared" si="70"/>
        <v>地图锁定</v>
      </c>
      <c r="E629" s="3" t="str">
        <f t="shared" si="71"/>
        <v/>
      </c>
      <c r="F629" s="3" t="str">
        <f t="shared" si="72"/>
        <v>&lt;Sound Type="hint_map_lock_cn" Storage="Remote" Dec="地图锁定"&gt;</v>
      </c>
      <c r="G629" s="3" t="s">
        <v>1945</v>
      </c>
    </row>
    <row r="630" spans="1:7">
      <c r="A630" s="1" t="str">
        <f t="shared" si="73"/>
        <v>2</v>
      </c>
      <c r="B630" s="3" t="str">
        <f t="shared" si="69"/>
        <v/>
      </c>
      <c r="C630" s="3" t="s">
        <v>1485</v>
      </c>
      <c r="D630" s="3" t="str">
        <f t="shared" si="70"/>
        <v/>
      </c>
      <c r="E630" s="3" t="str">
        <f t="shared" si="71"/>
        <v>hint_map_lock_cn</v>
      </c>
      <c r="F630" s="3" t="str">
        <f t="shared" si="72"/>
        <v>&lt;Clip SoundPath="hint_map_lock_cn" /&gt;</v>
      </c>
      <c r="G630" s="3" t="s">
        <v>1946</v>
      </c>
    </row>
    <row r="631" spans="1:7">
      <c r="A631" s="1" t="str">
        <f t="shared" si="73"/>
        <v>3</v>
      </c>
      <c r="B631" s="3" t="str">
        <f t="shared" si="69"/>
        <v/>
      </c>
      <c r="C631" s="3" t="s">
        <v>1485</v>
      </c>
      <c r="D631" s="3" t="str">
        <f t="shared" si="70"/>
        <v/>
      </c>
      <c r="E631" s="3" t="str">
        <f t="shared" si="71"/>
        <v/>
      </c>
      <c r="F631" s="3" t="str">
        <f t="shared" si="72"/>
        <v>&lt;/Sound&gt;</v>
      </c>
      <c r="G631" s="3" t="s">
        <v>1489</v>
      </c>
    </row>
    <row r="632" spans="1:7">
      <c r="A632" s="1" t="str">
        <f t="shared" si="73"/>
        <v>1</v>
      </c>
      <c r="B632" s="3" t="str">
        <f t="shared" si="69"/>
        <v>hint_app_download_01_cn</v>
      </c>
      <c r="C632" s="3" t="s">
        <v>1485</v>
      </c>
      <c r="D632" s="3" t="str">
        <f t="shared" si="70"/>
        <v>提示下载app</v>
      </c>
      <c r="E632" s="3" t="str">
        <f t="shared" si="71"/>
        <v/>
      </c>
      <c r="F632" s="3" t="str">
        <f t="shared" si="72"/>
        <v>&lt;Sound Type="hint_app_download_01_cn" Storage="Remote" Dec="提示下载app"&gt;</v>
      </c>
      <c r="G632" s="3" t="s">
        <v>1947</v>
      </c>
    </row>
    <row r="633" spans="1:7">
      <c r="A633" s="1" t="str">
        <f t="shared" si="73"/>
        <v>2</v>
      </c>
      <c r="B633" s="3" t="str">
        <f t="shared" si="69"/>
        <v/>
      </c>
      <c r="C633" s="3" t="s">
        <v>1485</v>
      </c>
      <c r="D633" s="3" t="str">
        <f t="shared" si="70"/>
        <v/>
      </c>
      <c r="E633" s="3" t="str">
        <f t="shared" si="71"/>
        <v>hint_app_download_01_cn</v>
      </c>
      <c r="F633" s="3" t="str">
        <f t="shared" si="72"/>
        <v>&lt;Clip SoundPath="hint_app_download_01_cn" /&gt;</v>
      </c>
      <c r="G633" s="3" t="s">
        <v>1948</v>
      </c>
    </row>
    <row r="634" spans="1:7">
      <c r="A634" s="1" t="str">
        <f t="shared" si="73"/>
        <v>3</v>
      </c>
      <c r="B634" s="3" t="str">
        <f t="shared" si="69"/>
        <v/>
      </c>
      <c r="C634" s="3" t="s">
        <v>1485</v>
      </c>
      <c r="D634" s="3" t="str">
        <f t="shared" si="70"/>
        <v/>
      </c>
      <c r="E634" s="3" t="str">
        <f t="shared" si="71"/>
        <v/>
      </c>
      <c r="F634" s="3" t="str">
        <f t="shared" si="72"/>
        <v>&lt;/Sound&gt;</v>
      </c>
      <c r="G634" s="3" t="s">
        <v>1489</v>
      </c>
    </row>
    <row r="635" spans="1:7">
      <c r="A635" s="1" t="str">
        <f t="shared" si="73"/>
        <v>1</v>
      </c>
      <c r="B635" s="3" t="str">
        <f t="shared" si="69"/>
        <v>hint_app_download_crcode_cn</v>
      </c>
      <c r="C635" s="3" t="s">
        <v>1485</v>
      </c>
      <c r="D635" s="3" t="str">
        <f t="shared" si="70"/>
        <v>摇一摇时提示扫描二维码下载app</v>
      </c>
      <c r="E635" s="3" t="str">
        <f t="shared" si="71"/>
        <v/>
      </c>
      <c r="F635" s="3" t="str">
        <f t="shared" si="72"/>
        <v>&lt;Sound Type="hint_app_download_crcode_cn" Storage="Remote" Dec="摇一摇时提示扫描二维码下载app"&gt;</v>
      </c>
      <c r="G635" s="3" t="s">
        <v>1949</v>
      </c>
    </row>
    <row r="636" spans="1:7">
      <c r="A636" s="1" t="str">
        <f t="shared" si="73"/>
        <v>2</v>
      </c>
      <c r="B636" s="3" t="str">
        <f t="shared" si="69"/>
        <v/>
      </c>
      <c r="C636" s="3" t="s">
        <v>1485</v>
      </c>
      <c r="D636" s="3" t="str">
        <f t="shared" si="70"/>
        <v/>
      </c>
      <c r="E636" s="3" t="str">
        <f t="shared" si="71"/>
        <v>hint_app_download_crcode_cn</v>
      </c>
      <c r="F636" s="3" t="str">
        <f t="shared" si="72"/>
        <v>&lt;Clip SoundPath="hint_app_download_crcode_cn" /&gt;</v>
      </c>
      <c r="G636" s="3" t="s">
        <v>1950</v>
      </c>
    </row>
    <row r="637" spans="1:7">
      <c r="A637" s="1" t="str">
        <f t="shared" si="73"/>
        <v>3</v>
      </c>
      <c r="B637" s="3" t="str">
        <f t="shared" si="69"/>
        <v/>
      </c>
      <c r="C637" s="3" t="s">
        <v>1485</v>
      </c>
      <c r="D637" s="3" t="str">
        <f t="shared" si="70"/>
        <v/>
      </c>
      <c r="E637" s="3" t="str">
        <f t="shared" si="71"/>
        <v/>
      </c>
      <c r="F637" s="3" t="str">
        <f t="shared" si="72"/>
        <v>&lt;/Sound&gt;</v>
      </c>
      <c r="G637" s="3" t="s">
        <v>1489</v>
      </c>
    </row>
    <row r="638" spans="1:7">
      <c r="A638" s="1" t="str">
        <f t="shared" si="73"/>
        <v>1</v>
      </c>
      <c r="B638" s="3" t="str">
        <f t="shared" si="69"/>
        <v>guide_id</v>
      </c>
      <c r="C638" s="3" t="s">
        <v>1485</v>
      </c>
      <c r="D638" s="3" t="str">
        <f t="shared" si="70"/>
        <v>id页面引导语音</v>
      </c>
      <c r="E638" s="3" t="str">
        <f t="shared" si="71"/>
        <v/>
      </c>
      <c r="F638" s="3" t="str">
        <f t="shared" si="72"/>
        <v>&lt;Sound Type="guide_id" Storage="Remote" Dec="id页面引导语音"&gt;</v>
      </c>
      <c r="G638" s="3" t="s">
        <v>1951</v>
      </c>
    </row>
    <row r="639" spans="1:7">
      <c r="A639" s="1" t="str">
        <f t="shared" si="73"/>
        <v>2</v>
      </c>
      <c r="B639" s="3" t="str">
        <f t="shared" si="69"/>
        <v/>
      </c>
      <c r="C639" s="3" t="s">
        <v>1485</v>
      </c>
      <c r="D639" s="3" t="str">
        <f t="shared" si="70"/>
        <v/>
      </c>
      <c r="E639" s="3" t="str">
        <f t="shared" si="71"/>
        <v>guide_2_id_1</v>
      </c>
      <c r="F639" s="3" t="str">
        <f t="shared" si="72"/>
        <v>&lt;Clip SoundPath="guide_2_id_1" /&gt;</v>
      </c>
      <c r="G639" s="3" t="s">
        <v>1952</v>
      </c>
    </row>
    <row r="640" spans="1:7">
      <c r="A640" s="1" t="str">
        <f t="shared" si="73"/>
        <v>3</v>
      </c>
      <c r="B640" s="3" t="str">
        <f t="shared" si="69"/>
        <v/>
      </c>
      <c r="C640" s="3" t="s">
        <v>1485</v>
      </c>
      <c r="D640" s="3" t="str">
        <f t="shared" si="70"/>
        <v/>
      </c>
      <c r="E640" s="3" t="str">
        <f t="shared" si="71"/>
        <v/>
      </c>
      <c r="F640" s="3" t="str">
        <f t="shared" si="72"/>
        <v>&lt;/Sound&gt;</v>
      </c>
      <c r="G640" s="3" t="s">
        <v>1489</v>
      </c>
    </row>
    <row r="641" spans="1:7">
      <c r="A641" s="1" t="str">
        <f t="shared" si="73"/>
        <v>1</v>
      </c>
      <c r="B641" s="3" t="str">
        <f t="shared" si="69"/>
        <v>guide_system_page</v>
      </c>
      <c r="C641" s="3" t="s">
        <v>1485</v>
      </c>
      <c r="D641" s="3" t="str">
        <f t="shared" si="70"/>
        <v>system页面引导语音</v>
      </c>
      <c r="E641" s="3" t="str">
        <f t="shared" si="71"/>
        <v/>
      </c>
      <c r="F641" s="3" t="str">
        <f t="shared" si="72"/>
        <v>&lt;Sound Type="guide_system_page" Storage="Remote" Dec="system页面引导语音"&gt;</v>
      </c>
      <c r="G641" s="3" t="s">
        <v>1953</v>
      </c>
    </row>
    <row r="642" spans="1:7">
      <c r="A642" s="1" t="str">
        <f t="shared" si="73"/>
        <v>2</v>
      </c>
      <c r="B642" s="3" t="str">
        <f t="shared" si="69"/>
        <v/>
      </c>
      <c r="C642" s="3" t="s">
        <v>1485</v>
      </c>
      <c r="D642" s="3" t="str">
        <f t="shared" si="70"/>
        <v/>
      </c>
      <c r="E642" s="3" t="str">
        <f t="shared" si="71"/>
        <v>guide_2_systempage_1</v>
      </c>
      <c r="F642" s="3" t="str">
        <f t="shared" si="72"/>
        <v>&lt;Clip SoundPath="guide_2_systempage_1" /&gt;</v>
      </c>
      <c r="G642" s="3" t="s">
        <v>1954</v>
      </c>
    </row>
    <row r="643" spans="1:7">
      <c r="A643" s="1" t="str">
        <f t="shared" si="73"/>
        <v>3</v>
      </c>
      <c r="B643" s="3" t="str">
        <f t="shared" si="69"/>
        <v/>
      </c>
      <c r="C643" s="3" t="s">
        <v>1485</v>
      </c>
      <c r="D643" s="3" t="str">
        <f t="shared" si="70"/>
        <v/>
      </c>
      <c r="E643" s="3" t="str">
        <f t="shared" si="71"/>
        <v/>
      </c>
      <c r="F643" s="3" t="str">
        <f t="shared" si="72"/>
        <v>&lt;/Sound&gt;</v>
      </c>
      <c r="G643" s="3" t="s">
        <v>1489</v>
      </c>
    </row>
    <row r="644" spans="1:7">
      <c r="A644" s="1" t="str">
        <f t="shared" si="73"/>
        <v>1</v>
      </c>
      <c r="B644" s="3" t="str">
        <f t="shared" si="69"/>
        <v>fresh_news</v>
      </c>
      <c r="C644" s="3" t="s">
        <v>1485</v>
      </c>
      <c r="D644" s="3" t="str">
        <f t="shared" si="70"/>
        <v>收到新闻</v>
      </c>
      <c r="E644" s="3" t="str">
        <f t="shared" si="71"/>
        <v/>
      </c>
      <c r="F644" s="3" t="str">
        <f t="shared" si="72"/>
        <v>&lt;Sound Type="fresh_news" Storage="Remote" Dec="收到新闻"&gt;</v>
      </c>
      <c r="G644" s="3" t="s">
        <v>1955</v>
      </c>
    </row>
    <row r="645" spans="1:7">
      <c r="A645" s="1" t="str">
        <f t="shared" si="73"/>
        <v>2</v>
      </c>
      <c r="B645" s="3" t="str">
        <f t="shared" si="69"/>
        <v/>
      </c>
      <c r="C645" s="3" t="s">
        <v>1485</v>
      </c>
      <c r="D645" s="3" t="str">
        <f t="shared" si="70"/>
        <v/>
      </c>
      <c r="E645" s="3" t="str">
        <f t="shared" si="71"/>
        <v>fresh_news_01</v>
      </c>
      <c r="F645" s="3" t="str">
        <f t="shared" si="72"/>
        <v>&lt;Clip SoundPath="fresh_news_01" /&gt;</v>
      </c>
      <c r="G645" s="3" t="s">
        <v>1956</v>
      </c>
    </row>
    <row r="646" spans="1:7">
      <c r="A646" s="1" t="str">
        <f t="shared" si="73"/>
        <v>2</v>
      </c>
      <c r="B646" s="3" t="str">
        <f t="shared" si="69"/>
        <v/>
      </c>
      <c r="C646" s="3" t="s">
        <v>1485</v>
      </c>
      <c r="D646" s="3" t="str">
        <f t="shared" si="70"/>
        <v/>
      </c>
      <c r="E646" s="3" t="str">
        <f t="shared" si="71"/>
        <v>fresh_news_02</v>
      </c>
      <c r="F646" s="3" t="str">
        <f t="shared" si="72"/>
        <v>&lt;Clip SoundPath="fresh_news_02" /&gt;</v>
      </c>
      <c r="G646" s="3" t="s">
        <v>1957</v>
      </c>
    </row>
    <row r="647" spans="1:7">
      <c r="A647" s="1" t="str">
        <f t="shared" si="73"/>
        <v>2</v>
      </c>
      <c r="B647" s="3" t="str">
        <f t="shared" si="69"/>
        <v/>
      </c>
      <c r="C647" s="3" t="s">
        <v>1485</v>
      </c>
      <c r="D647" s="3" t="str">
        <f t="shared" si="70"/>
        <v/>
      </c>
      <c r="E647" s="3" t="str">
        <f t="shared" si="71"/>
        <v>fresh_news_03</v>
      </c>
      <c r="F647" s="3" t="str">
        <f t="shared" si="72"/>
        <v>&lt;Clip SoundPath="fresh_news_03" /&gt;</v>
      </c>
      <c r="G647" s="3" t="s">
        <v>1958</v>
      </c>
    </row>
    <row r="648" spans="1:7">
      <c r="A648" s="1" t="str">
        <f t="shared" si="73"/>
        <v>2</v>
      </c>
      <c r="B648" s="3" t="str">
        <f t="shared" si="69"/>
        <v/>
      </c>
      <c r="C648" s="3" t="s">
        <v>1485</v>
      </c>
      <c r="D648" s="3" t="str">
        <f t="shared" si="70"/>
        <v/>
      </c>
      <c r="E648" s="3" t="str">
        <f t="shared" si="71"/>
        <v>fresh_news_04</v>
      </c>
      <c r="F648" s="3" t="str">
        <f t="shared" si="72"/>
        <v>&lt;Clip SoundPath="fresh_news_04" /&gt;</v>
      </c>
      <c r="G648" s="3" t="s">
        <v>1959</v>
      </c>
    </row>
    <row r="649" spans="1:7">
      <c r="A649" s="1" t="str">
        <f t="shared" si="73"/>
        <v>3</v>
      </c>
      <c r="B649" s="3" t="str">
        <f t="shared" si="69"/>
        <v/>
      </c>
      <c r="C649" s="3" t="s">
        <v>1485</v>
      </c>
      <c r="D649" s="3" t="str">
        <f t="shared" si="70"/>
        <v/>
      </c>
      <c r="E649" s="3" t="str">
        <f t="shared" si="71"/>
        <v/>
      </c>
      <c r="F649" s="3" t="str">
        <f t="shared" si="72"/>
        <v>&lt;/Sound&gt;</v>
      </c>
      <c r="G649" s="3" t="s">
        <v>1489</v>
      </c>
    </row>
    <row r="650" spans="1:7">
      <c r="A650" s="1" t="str">
        <f t="shared" si="73"/>
        <v>1</v>
      </c>
      <c r="B650" s="3" t="str">
        <f t="shared" si="69"/>
        <v>comming_soon</v>
      </c>
      <c r="C650" s="3" t="s">
        <v>1485</v>
      </c>
      <c r="D650" s="3" t="str">
        <f t="shared" si="70"/>
        <v>暂未开放的功能</v>
      </c>
      <c r="E650" s="3" t="str">
        <f t="shared" si="71"/>
        <v/>
      </c>
      <c r="F650" s="3" t="str">
        <f t="shared" si="72"/>
        <v>&lt;Sound Type="comming_soon" Storage="Remote" Dec="暂未开放的功能"&gt;</v>
      </c>
      <c r="G650" s="3" t="s">
        <v>1960</v>
      </c>
    </row>
    <row r="651" spans="1:7">
      <c r="A651" s="1" t="str">
        <f t="shared" si="73"/>
        <v>2</v>
      </c>
      <c r="B651" s="3" t="str">
        <f t="shared" si="69"/>
        <v/>
      </c>
      <c r="C651" s="3" t="s">
        <v>1485</v>
      </c>
      <c r="D651" s="3" t="str">
        <f t="shared" si="70"/>
        <v/>
      </c>
      <c r="E651" s="3" t="str">
        <f t="shared" si="71"/>
        <v>navmenu_comingsoon_1</v>
      </c>
      <c r="F651" s="3" t="str">
        <f t="shared" si="72"/>
        <v>&lt;Clip SoundPath="navmenu_comingsoon_1" /&gt;</v>
      </c>
      <c r="G651" s="3" t="s">
        <v>1961</v>
      </c>
    </row>
    <row r="652" spans="1:7">
      <c r="A652" s="1" t="str">
        <f t="shared" si="73"/>
        <v>2</v>
      </c>
      <c r="B652" s="3" t="str">
        <f t="shared" si="69"/>
        <v/>
      </c>
      <c r="C652" s="3" t="s">
        <v>1485</v>
      </c>
      <c r="D652" s="3" t="str">
        <f t="shared" si="70"/>
        <v/>
      </c>
      <c r="E652" s="3" t="str">
        <f t="shared" si="71"/>
        <v>navmenu_comingsoon_2</v>
      </c>
      <c r="F652" s="3" t="str">
        <f t="shared" si="72"/>
        <v>&lt;Clip SoundPath="navmenu_comingsoon_2" /&gt;</v>
      </c>
      <c r="G652" s="3" t="s">
        <v>1962</v>
      </c>
    </row>
    <row r="653" spans="1:7">
      <c r="A653" s="1" t="str">
        <f t="shared" si="73"/>
        <v>2</v>
      </c>
      <c r="B653" s="3" t="str">
        <f t="shared" si="69"/>
        <v/>
      </c>
      <c r="C653" s="3" t="s">
        <v>1485</v>
      </c>
      <c r="D653" s="3" t="str">
        <f t="shared" si="70"/>
        <v/>
      </c>
      <c r="E653" s="3" t="str">
        <f t="shared" si="71"/>
        <v>navmenu_comingsoon_3</v>
      </c>
      <c r="F653" s="3" t="str">
        <f t="shared" si="72"/>
        <v>&lt;Clip SoundPath="navmenu_comingsoon_3" /&gt;</v>
      </c>
      <c r="G653" s="3" t="s">
        <v>1963</v>
      </c>
    </row>
    <row r="654" spans="1:7">
      <c r="A654" s="1" t="str">
        <f t="shared" si="73"/>
        <v>2</v>
      </c>
      <c r="B654" s="3" t="str">
        <f t="shared" si="69"/>
        <v/>
      </c>
      <c r="C654" s="3" t="s">
        <v>1485</v>
      </c>
      <c r="D654" s="3" t="str">
        <f t="shared" si="70"/>
        <v/>
      </c>
      <c r="E654" s="3" t="str">
        <f t="shared" si="71"/>
        <v>navmenu_comingsoon_4</v>
      </c>
      <c r="F654" s="3" t="str">
        <f t="shared" si="72"/>
        <v>&lt;Clip SoundPath="navmenu_comingsoon_4" /&gt;</v>
      </c>
      <c r="G654" s="3" t="s">
        <v>1964</v>
      </c>
    </row>
    <row r="655" spans="1:7">
      <c r="A655" s="1" t="str">
        <f t="shared" si="73"/>
        <v>3</v>
      </c>
      <c r="B655" s="3" t="str">
        <f t="shared" si="69"/>
        <v/>
      </c>
      <c r="C655" s="3" t="s">
        <v>1485</v>
      </c>
      <c r="D655" s="3" t="str">
        <f t="shared" si="70"/>
        <v/>
      </c>
      <c r="E655" s="3" t="str">
        <f t="shared" si="71"/>
        <v/>
      </c>
      <c r="F655" s="3" t="str">
        <f t="shared" si="72"/>
        <v>&lt;/Sound&gt;</v>
      </c>
      <c r="G655" s="3" t="s">
        <v>1489</v>
      </c>
    </row>
    <row r="656" spans="1:7">
      <c r="A656" s="1" t="str">
        <f t="shared" si="73"/>
        <v>1</v>
      </c>
      <c r="B656" s="3" t="str">
        <f t="shared" si="69"/>
        <v>collection_story_tip1</v>
      </c>
      <c r="C656" s="3" t="s">
        <v>1485</v>
      </c>
      <c r="D656" s="3" t="str">
        <f t="shared" si="70"/>
        <v>请继续喝水解锁更多的小宠物</v>
      </c>
      <c r="E656" s="3" t="str">
        <f t="shared" si="71"/>
        <v/>
      </c>
      <c r="F656" s="3" t="str">
        <f t="shared" si="72"/>
        <v>&lt;Sound Type="collection_story_tip1" Storage="Remote" Dec="请继续喝水解锁更多的小宠物"&gt;</v>
      </c>
      <c r="G656" s="3" t="s">
        <v>1965</v>
      </c>
    </row>
    <row r="657" spans="1:7">
      <c r="A657" s="1" t="str">
        <f t="shared" si="73"/>
        <v>2</v>
      </c>
      <c r="B657" s="3" t="str">
        <f t="shared" si="69"/>
        <v/>
      </c>
      <c r="C657" s="3" t="s">
        <v>1485</v>
      </c>
      <c r="D657" s="3" t="str">
        <f t="shared" si="70"/>
        <v/>
      </c>
      <c r="E657" s="3" t="str">
        <f t="shared" si="71"/>
        <v>collection_story_tip1</v>
      </c>
      <c r="F657" s="3" t="str">
        <f t="shared" si="72"/>
        <v>&lt;Clip SoundPath="collection_story_tip1" /&gt;</v>
      </c>
      <c r="G657" s="3" t="s">
        <v>1966</v>
      </c>
    </row>
    <row r="658" spans="1:7">
      <c r="A658" s="1" t="str">
        <f t="shared" si="73"/>
        <v>3</v>
      </c>
      <c r="B658" s="3" t="str">
        <f t="shared" si="69"/>
        <v/>
      </c>
      <c r="C658" s="3" t="s">
        <v>1485</v>
      </c>
      <c r="D658" s="3" t="str">
        <f t="shared" si="70"/>
        <v/>
      </c>
      <c r="E658" s="3" t="str">
        <f t="shared" si="71"/>
        <v/>
      </c>
      <c r="F658" s="3" t="str">
        <f t="shared" si="72"/>
        <v>&lt;/Sound&gt;</v>
      </c>
      <c r="G658" s="3" t="s">
        <v>1489</v>
      </c>
    </row>
    <row r="659" spans="1:7">
      <c r="A659" s="1" t="str">
        <f t="shared" si="73"/>
        <v>1</v>
      </c>
      <c r="B659" s="3" t="str">
        <f t="shared" si="69"/>
        <v>collection_story_tip2</v>
      </c>
      <c r="C659" s="3" t="s">
        <v>1485</v>
      </c>
      <c r="D659" s="3" t="str">
        <f t="shared" si="70"/>
        <v>更多资源(小宠物故事)正在制作中</v>
      </c>
      <c r="E659" s="3" t="str">
        <f t="shared" si="71"/>
        <v/>
      </c>
      <c r="F659" s="3" t="str">
        <f t="shared" si="72"/>
        <v>&lt;Sound Type="collection_story_tip2" Storage="Remote" Dec="更多资源(小宠物故事)正在制作中"&gt;</v>
      </c>
      <c r="G659" s="3" t="s">
        <v>1967</v>
      </c>
    </row>
    <row r="660" spans="1:7">
      <c r="A660" s="1" t="str">
        <f t="shared" si="73"/>
        <v>2</v>
      </c>
      <c r="B660" s="3" t="str">
        <f t="shared" si="69"/>
        <v/>
      </c>
      <c r="C660" s="3" t="s">
        <v>1485</v>
      </c>
      <c r="D660" s="3" t="str">
        <f t="shared" si="70"/>
        <v/>
      </c>
      <c r="E660" s="3" t="str">
        <f t="shared" si="71"/>
        <v>collection_story_tip2</v>
      </c>
      <c r="F660" s="3" t="str">
        <f t="shared" si="72"/>
        <v>&lt;Clip SoundPath="collection_story_tip2" /&gt;</v>
      </c>
      <c r="G660" s="3" t="s">
        <v>1968</v>
      </c>
    </row>
    <row r="661" spans="1:7">
      <c r="A661" s="1" t="str">
        <f t="shared" si="73"/>
        <v>3</v>
      </c>
      <c r="B661" s="3" t="str">
        <f t="shared" si="69"/>
        <v/>
      </c>
      <c r="C661" s="3" t="s">
        <v>1485</v>
      </c>
      <c r="D661" s="3" t="str">
        <f t="shared" si="70"/>
        <v/>
      </c>
      <c r="E661" s="3" t="str">
        <f t="shared" si="71"/>
        <v/>
      </c>
      <c r="F661" s="3" t="str">
        <f t="shared" si="72"/>
        <v>&lt;/Sound&gt;</v>
      </c>
      <c r="G661" s="3" t="s">
        <v>1489</v>
      </c>
    </row>
    <row r="662" spans="1:7">
      <c r="A662" s="1" t="str">
        <f t="shared" ref="A662:A722" si="74">IF(ISERROR(FIND("&lt;Sound",G662))=FALSE,"1",IF(ISERROR(FIND("&lt;Clip",G662))=FALSE,"2","3"))</f>
        <v>1</v>
      </c>
      <c r="B662" s="3" t="str">
        <f t="shared" si="69"/>
        <v>gain_coin</v>
      </c>
      <c r="C662" s="3" t="s">
        <v>1485</v>
      </c>
      <c r="D662" s="3" t="str">
        <f t="shared" si="70"/>
        <v>喝水或其他途径获得金币时的音效</v>
      </c>
      <c r="E662" s="3" t="str">
        <f t="shared" si="71"/>
        <v/>
      </c>
      <c r="F662" s="3" t="str">
        <f t="shared" si="72"/>
        <v>&lt;Sound Type="gain_coin" Storage="Remote" Dec="喝水或其他途径获得金币时的音效"&gt;</v>
      </c>
      <c r="G662" s="3" t="s">
        <v>1969</v>
      </c>
    </row>
    <row r="663" spans="1:7">
      <c r="A663" s="1" t="str">
        <f t="shared" si="74"/>
        <v>2</v>
      </c>
      <c r="B663" s="3" t="str">
        <f t="shared" ref="B663:B726" si="75">IF(ISERROR(FIND("&lt;Sound",G663))=FALSE,MID(G663,FIND("Type=""",G663)+6,IF(ISERROR(FIND("Des=",G663))=FALSE,FIND("Des=",G663),FIND("""&gt;",G663))-FIND("Type=""",G663)-IF(ISERROR(FIND("Des=",G663))=FALSE,8,6)),"")</f>
        <v/>
      </c>
      <c r="C663" s="3" t="s">
        <v>1485</v>
      </c>
      <c r="D663" s="3" t="str">
        <f t="shared" ref="D663:D726" si="76">IF(ISERROR(FIND("Des=",G663))=FALSE,MID(G663,FIND("Des=""",G663)+5,FIND("""&gt;",G663)-FIND("Des=""",G663)-5),"")</f>
        <v/>
      </c>
      <c r="E663" s="3" t="str">
        <f t="shared" ref="E663:E726" si="77">IF(ISERROR(FIND("&lt;Clip",G663))=FALSE,MID(G663,FIND("SoundPath=""",G663)+11,FIND(""" /&gt;",G663)-FIND("SoundPath=""",G663)-11),"")</f>
        <v>gain_coin</v>
      </c>
      <c r="F663" s="3" t="str">
        <f t="shared" ref="F663:F726" si="78">IF(A663="1","&lt;Sound Type="""&amp;B663&amp;""" Storage="""&amp;C663&amp;""" Dec="""&amp;D663&amp;"""&gt;",IF(A663="2","  &lt;Clip SoundPath="""&amp;E663&amp;""" /&gt;",IF(A663="3",G663,"")))</f>
        <v>&lt;Clip SoundPath="gain_coin" /&gt;</v>
      </c>
      <c r="G663" s="3" t="s">
        <v>1970</v>
      </c>
    </row>
    <row r="664" spans="1:7">
      <c r="A664" s="1" t="str">
        <f t="shared" si="74"/>
        <v>3</v>
      </c>
      <c r="B664" s="3" t="str">
        <f t="shared" si="75"/>
        <v/>
      </c>
      <c r="C664" s="3" t="s">
        <v>1485</v>
      </c>
      <c r="D664" s="3" t="str">
        <f t="shared" si="76"/>
        <v/>
      </c>
      <c r="E664" s="3" t="str">
        <f t="shared" si="77"/>
        <v/>
      </c>
      <c r="F664" s="3" t="str">
        <f t="shared" si="78"/>
        <v>&lt;/Sound&gt;</v>
      </c>
      <c r="G664" s="3" t="s">
        <v>1489</v>
      </c>
    </row>
    <row r="665" spans="1:7">
      <c r="A665" s="1" t="str">
        <f t="shared" si="74"/>
        <v>1</v>
      </c>
      <c r="B665" s="3" t="str">
        <f t="shared" si="75"/>
        <v>popup_download</v>
      </c>
      <c r="C665" s="3" t="s">
        <v>1485</v>
      </c>
      <c r="D665" s="3" t="str">
        <f t="shared" si="76"/>
        <v>开始下载资源文件时的音效</v>
      </c>
      <c r="E665" s="3" t="str">
        <f t="shared" si="77"/>
        <v/>
      </c>
      <c r="F665" s="3" t="str">
        <f t="shared" si="78"/>
        <v>&lt;Sound Type="popup_download" Storage="Remote" Dec="开始下载资源文件时的音效"&gt;</v>
      </c>
      <c r="G665" s="3" t="s">
        <v>1971</v>
      </c>
    </row>
    <row r="666" spans="1:7">
      <c r="A666" s="1" t="str">
        <f t="shared" si="74"/>
        <v>2</v>
      </c>
      <c r="B666" s="3" t="str">
        <f t="shared" si="75"/>
        <v/>
      </c>
      <c r="C666" s="3" t="s">
        <v>1485</v>
      </c>
      <c r="D666" s="3" t="str">
        <f t="shared" si="76"/>
        <v/>
      </c>
      <c r="E666" s="3" t="str">
        <f t="shared" si="77"/>
        <v>popup_download</v>
      </c>
      <c r="F666" s="3" t="str">
        <f t="shared" si="78"/>
        <v>&lt;Clip SoundPath="popup_download" /&gt;</v>
      </c>
      <c r="G666" s="3" t="s">
        <v>1972</v>
      </c>
    </row>
    <row r="667" spans="1:7">
      <c r="A667" s="1" t="str">
        <f t="shared" si="74"/>
        <v>3</v>
      </c>
      <c r="B667" s="3" t="str">
        <f t="shared" si="75"/>
        <v/>
      </c>
      <c r="C667" s="3" t="s">
        <v>1485</v>
      </c>
      <c r="D667" s="3" t="str">
        <f t="shared" si="76"/>
        <v/>
      </c>
      <c r="E667" s="3" t="str">
        <f t="shared" si="77"/>
        <v/>
      </c>
      <c r="F667" s="3" t="str">
        <f t="shared" si="78"/>
        <v>&lt;/Sound&gt;</v>
      </c>
      <c r="G667" s="3" t="s">
        <v>1489</v>
      </c>
    </row>
    <row r="668" spans="1:7">
      <c r="A668" s="1" t="str">
        <f t="shared" si="74"/>
        <v>1</v>
      </c>
      <c r="B668" s="3" t="str">
        <f t="shared" si="75"/>
        <v>popup_download_cancel</v>
      </c>
      <c r="C668" s="3" t="s">
        <v>1485</v>
      </c>
      <c r="D668" s="3" t="str">
        <f t="shared" si="76"/>
        <v>确认是否退出下载时的音效</v>
      </c>
      <c r="E668" s="3" t="str">
        <f t="shared" si="77"/>
        <v/>
      </c>
      <c r="F668" s="3" t="str">
        <f t="shared" si="78"/>
        <v>&lt;Sound Type="popup_download_cancel" Storage="Remote" Dec="确认是否退出下载时的音效"&gt;</v>
      </c>
      <c r="G668" s="3" t="s">
        <v>1973</v>
      </c>
    </row>
    <row r="669" spans="1:7">
      <c r="A669" s="1" t="str">
        <f t="shared" si="74"/>
        <v>2</v>
      </c>
      <c r="B669" s="3" t="str">
        <f t="shared" si="75"/>
        <v/>
      </c>
      <c r="C669" s="3" t="s">
        <v>1485</v>
      </c>
      <c r="D669" s="3" t="str">
        <f t="shared" si="76"/>
        <v/>
      </c>
      <c r="E669" s="3" t="str">
        <f t="shared" si="77"/>
        <v>popup_download_cancel</v>
      </c>
      <c r="F669" s="3" t="str">
        <f t="shared" si="78"/>
        <v>&lt;Clip SoundPath="popup_download_cancel" /&gt;</v>
      </c>
      <c r="G669" s="3" t="s">
        <v>1974</v>
      </c>
    </row>
    <row r="670" spans="1:7">
      <c r="A670" s="1" t="str">
        <f t="shared" si="74"/>
        <v>3</v>
      </c>
      <c r="B670" s="3" t="str">
        <f t="shared" si="75"/>
        <v/>
      </c>
      <c r="C670" s="3" t="s">
        <v>1485</v>
      </c>
      <c r="D670" s="3" t="str">
        <f t="shared" si="76"/>
        <v/>
      </c>
      <c r="E670" s="3" t="str">
        <f t="shared" si="77"/>
        <v/>
      </c>
      <c r="F670" s="3" t="str">
        <f t="shared" si="78"/>
        <v>&lt;/Sound&gt;</v>
      </c>
      <c r="G670" s="3" t="s">
        <v>1489</v>
      </c>
    </row>
    <row r="671" spans="1:7">
      <c r="A671" s="1" t="str">
        <f t="shared" si="74"/>
        <v>1</v>
      </c>
      <c r="B671" s="3" t="str">
        <f t="shared" si="75"/>
        <v>download_popup_no_network</v>
      </c>
      <c r="C671" s="3" t="s">
        <v>1485</v>
      </c>
      <c r="D671" s="3" t="str">
        <f t="shared" si="76"/>
        <v>下载过程中断网时的音效</v>
      </c>
      <c r="E671" s="3" t="str">
        <f t="shared" si="77"/>
        <v/>
      </c>
      <c r="F671" s="3" t="str">
        <f t="shared" si="78"/>
        <v>&lt;Sound Type="download_popup_no_network" Storage="Remote" Dec="下载过程中断网时的音效"&gt;</v>
      </c>
      <c r="G671" s="3" t="s">
        <v>1975</v>
      </c>
    </row>
    <row r="672" spans="1:7">
      <c r="A672" s="1" t="str">
        <f t="shared" si="74"/>
        <v>2</v>
      </c>
      <c r="B672" s="3" t="str">
        <f t="shared" si="75"/>
        <v/>
      </c>
      <c r="C672" s="3" t="s">
        <v>1485</v>
      </c>
      <c r="D672" s="3" t="str">
        <f t="shared" si="76"/>
        <v/>
      </c>
      <c r="E672" s="3" t="str">
        <f t="shared" si="77"/>
        <v>popup_no_network</v>
      </c>
      <c r="F672" s="3" t="str">
        <f t="shared" si="78"/>
        <v>&lt;Clip SoundPath="popup_no_network" /&gt;</v>
      </c>
      <c r="G672" s="3" t="s">
        <v>1976</v>
      </c>
    </row>
    <row r="673" spans="1:7">
      <c r="A673" s="1" t="str">
        <f t="shared" si="74"/>
        <v>3</v>
      </c>
      <c r="B673" s="3" t="str">
        <f t="shared" si="75"/>
        <v/>
      </c>
      <c r="C673" s="3" t="s">
        <v>1485</v>
      </c>
      <c r="D673" s="3" t="str">
        <f t="shared" si="76"/>
        <v/>
      </c>
      <c r="E673" s="3" t="str">
        <f t="shared" si="77"/>
        <v/>
      </c>
      <c r="F673" s="3" t="str">
        <f t="shared" si="78"/>
        <v>&lt;/Sound&gt;</v>
      </c>
      <c r="G673" s="3" t="s">
        <v>1489</v>
      </c>
    </row>
    <row r="674" spans="1:7">
      <c r="A674" s="1" t="str">
        <f t="shared" si="74"/>
        <v>1</v>
      </c>
      <c r="B674" s="3" t="str">
        <f t="shared" si="75"/>
        <v>first_enter_feed_scene</v>
      </c>
      <c r="C674" s="3" t="s">
        <v>1485</v>
      </c>
      <c r="D674" s="3" t="str">
        <f t="shared" si="76"/>
        <v>第一次进入喂食场景</v>
      </c>
      <c r="E674" s="3" t="str">
        <f t="shared" si="77"/>
        <v/>
      </c>
      <c r="F674" s="3" t="str">
        <f t="shared" si="78"/>
        <v>&lt;Sound Type="first_enter_feed_scene" Storage="Remote" Dec="第一次进入喂食场景"&gt;</v>
      </c>
      <c r="G674" s="3" t="s">
        <v>1977</v>
      </c>
    </row>
    <row r="675" spans="1:7">
      <c r="A675" s="1" t="str">
        <f t="shared" si="74"/>
        <v>2</v>
      </c>
      <c r="B675" s="3" t="str">
        <f t="shared" si="75"/>
        <v/>
      </c>
      <c r="C675" s="3" t="s">
        <v>1485</v>
      </c>
      <c r="D675" s="3" t="str">
        <f t="shared" si="76"/>
        <v/>
      </c>
      <c r="E675" s="3" t="str">
        <f t="shared" si="77"/>
        <v>popup_feed_welcome</v>
      </c>
      <c r="F675" s="3" t="str">
        <f t="shared" si="78"/>
        <v>&lt;Clip SoundPath="popup_feed_welcome" /&gt;</v>
      </c>
      <c r="G675" s="3" t="s">
        <v>1978</v>
      </c>
    </row>
    <row r="676" spans="1:7">
      <c r="A676" s="1" t="str">
        <f t="shared" si="74"/>
        <v>3</v>
      </c>
      <c r="B676" s="3" t="str">
        <f t="shared" si="75"/>
        <v/>
      </c>
      <c r="C676" s="3" t="s">
        <v>1485</v>
      </c>
      <c r="D676" s="3" t="str">
        <f t="shared" si="76"/>
        <v/>
      </c>
      <c r="E676" s="3" t="str">
        <f t="shared" si="77"/>
        <v/>
      </c>
      <c r="F676" s="3" t="str">
        <f t="shared" si="78"/>
        <v>&lt;/Sound&gt;</v>
      </c>
      <c r="G676" s="3" t="s">
        <v>1489</v>
      </c>
    </row>
    <row r="677" spans="1:7">
      <c r="A677" s="1" t="str">
        <f t="shared" si="74"/>
        <v>1</v>
      </c>
      <c r="B677" s="3" t="str">
        <f t="shared" si="75"/>
        <v>welcome_enter_feed_scene</v>
      </c>
      <c r="C677" s="3" t="s">
        <v>1485</v>
      </c>
      <c r="D677" s="3" t="str">
        <f t="shared" si="76"/>
        <v>每次进入喂食场景</v>
      </c>
      <c r="E677" s="3" t="str">
        <f t="shared" si="77"/>
        <v/>
      </c>
      <c r="F677" s="3" t="str">
        <f t="shared" si="78"/>
        <v>&lt;Sound Type="welcome_enter_feed_scene" Storage="Remote" Dec="每次进入喂食场景"&gt;</v>
      </c>
      <c r="G677" s="3" t="s">
        <v>1979</v>
      </c>
    </row>
    <row r="678" spans="1:7">
      <c r="A678" s="1" t="str">
        <f t="shared" si="74"/>
        <v>2</v>
      </c>
      <c r="B678" s="3" t="str">
        <f t="shared" si="75"/>
        <v/>
      </c>
      <c r="C678" s="3" t="s">
        <v>1485</v>
      </c>
      <c r="D678" s="3" t="str">
        <f t="shared" si="76"/>
        <v/>
      </c>
      <c r="E678" s="3" t="str">
        <f t="shared" si="77"/>
        <v>feed_welcome_001</v>
      </c>
      <c r="F678" s="3" t="str">
        <f t="shared" si="78"/>
        <v>&lt;Clip SoundPath="feed_welcome_001" /&gt;</v>
      </c>
      <c r="G678" s="3" t="s">
        <v>1980</v>
      </c>
    </row>
    <row r="679" spans="1:7">
      <c r="A679" s="1" t="str">
        <f t="shared" si="74"/>
        <v>2</v>
      </c>
      <c r="B679" s="3" t="str">
        <f t="shared" si="75"/>
        <v/>
      </c>
      <c r="C679" s="3" t="s">
        <v>1485</v>
      </c>
      <c r="D679" s="3" t="str">
        <f t="shared" si="76"/>
        <v/>
      </c>
      <c r="E679" s="3" t="str">
        <f t="shared" si="77"/>
        <v>feed_welcome_002</v>
      </c>
      <c r="F679" s="3" t="str">
        <f t="shared" si="78"/>
        <v>&lt;Clip SoundPath="feed_welcome_002" /&gt;</v>
      </c>
      <c r="G679" s="3" t="s">
        <v>1981</v>
      </c>
    </row>
    <row r="680" spans="1:7">
      <c r="A680" s="1" t="str">
        <f t="shared" si="74"/>
        <v>2</v>
      </c>
      <c r="B680" s="3" t="str">
        <f t="shared" si="75"/>
        <v/>
      </c>
      <c r="C680" s="3" t="s">
        <v>1485</v>
      </c>
      <c r="D680" s="3" t="str">
        <f t="shared" si="76"/>
        <v/>
      </c>
      <c r="E680" s="3" t="str">
        <f t="shared" si="77"/>
        <v>feed_welcome_003</v>
      </c>
      <c r="F680" s="3" t="str">
        <f t="shared" si="78"/>
        <v>&lt;Clip SoundPath="feed_welcome_003" /&gt;</v>
      </c>
      <c r="G680" s="3" t="s">
        <v>1982</v>
      </c>
    </row>
    <row r="681" spans="1:7">
      <c r="A681" s="1" t="str">
        <f t="shared" si="74"/>
        <v>2</v>
      </c>
      <c r="B681" s="3" t="str">
        <f t="shared" si="75"/>
        <v/>
      </c>
      <c r="C681" s="3" t="s">
        <v>1485</v>
      </c>
      <c r="D681" s="3" t="str">
        <f t="shared" si="76"/>
        <v/>
      </c>
      <c r="E681" s="3" t="str">
        <f t="shared" si="77"/>
        <v>feed_welcome_004</v>
      </c>
      <c r="F681" s="3" t="str">
        <f t="shared" si="78"/>
        <v>&lt;Clip SoundPath="feed_welcome_004" /&gt;</v>
      </c>
      <c r="G681" s="3" t="s">
        <v>1983</v>
      </c>
    </row>
    <row r="682" spans="1:7">
      <c r="A682" s="1" t="str">
        <f t="shared" si="74"/>
        <v>2</v>
      </c>
      <c r="B682" s="3" t="str">
        <f t="shared" si="75"/>
        <v/>
      </c>
      <c r="C682" s="3" t="s">
        <v>1485</v>
      </c>
      <c r="D682" s="3" t="str">
        <f t="shared" si="76"/>
        <v/>
      </c>
      <c r="E682" s="3" t="str">
        <f t="shared" si="77"/>
        <v>feed_welcome_005</v>
      </c>
      <c r="F682" s="3" t="str">
        <f t="shared" si="78"/>
        <v>&lt;Clip SoundPath="feed_welcome_005" /&gt;</v>
      </c>
      <c r="G682" s="3" t="s">
        <v>1984</v>
      </c>
    </row>
    <row r="683" spans="1:7">
      <c r="A683" s="1" t="str">
        <f t="shared" si="74"/>
        <v>3</v>
      </c>
      <c r="B683" s="3" t="str">
        <f t="shared" si="75"/>
        <v/>
      </c>
      <c r="C683" s="3" t="s">
        <v>1485</v>
      </c>
      <c r="D683" s="3" t="str">
        <f t="shared" si="76"/>
        <v/>
      </c>
      <c r="E683" s="3" t="str">
        <f t="shared" si="77"/>
        <v/>
      </c>
      <c r="F683" s="3" t="str">
        <f t="shared" si="78"/>
        <v>&lt;/Sound&gt;</v>
      </c>
      <c r="G683" s="3" t="s">
        <v>1489</v>
      </c>
    </row>
    <row r="684" spans="1:7">
      <c r="A684" s="1" t="str">
        <f t="shared" si="74"/>
        <v>1</v>
      </c>
      <c r="B684" s="3" t="str">
        <f t="shared" si="75"/>
        <v>no_coin</v>
      </c>
      <c r="C684" s="3" t="s">
        <v>1485</v>
      </c>
      <c r="D684" s="3" t="str">
        <f t="shared" si="76"/>
        <v>金币不足</v>
      </c>
      <c r="E684" s="3" t="str">
        <f t="shared" si="77"/>
        <v/>
      </c>
      <c r="F684" s="3" t="str">
        <f t="shared" si="78"/>
        <v>&lt;Sound Type="no_coin" Storage="Remote" Dec="金币不足"&gt;</v>
      </c>
      <c r="G684" s="3" t="s">
        <v>1985</v>
      </c>
    </row>
    <row r="685" spans="1:7">
      <c r="A685" s="1" t="str">
        <f t="shared" si="74"/>
        <v>2</v>
      </c>
      <c r="B685" s="3" t="str">
        <f t="shared" si="75"/>
        <v/>
      </c>
      <c r="C685" s="3" t="s">
        <v>1485</v>
      </c>
      <c r="D685" s="3" t="str">
        <f t="shared" si="76"/>
        <v/>
      </c>
      <c r="E685" s="3" t="str">
        <f t="shared" si="77"/>
        <v>popup_no_coin_001</v>
      </c>
      <c r="F685" s="3" t="str">
        <f t="shared" si="78"/>
        <v>&lt;Clip SoundPath="popup_no_coin_001" /&gt;</v>
      </c>
      <c r="G685" s="3" t="s">
        <v>1986</v>
      </c>
    </row>
    <row r="686" spans="1:7">
      <c r="A686" s="1" t="str">
        <f t="shared" si="74"/>
        <v>2</v>
      </c>
      <c r="B686" s="3" t="str">
        <f t="shared" si="75"/>
        <v/>
      </c>
      <c r="C686" s="3" t="s">
        <v>1485</v>
      </c>
      <c r="D686" s="3" t="str">
        <f t="shared" si="76"/>
        <v/>
      </c>
      <c r="E686" s="3" t="str">
        <f t="shared" si="77"/>
        <v>popup_no_coin_002</v>
      </c>
      <c r="F686" s="3" t="str">
        <f t="shared" si="78"/>
        <v>&lt;Clip SoundPath="popup_no_coin_002" /&gt;</v>
      </c>
      <c r="G686" s="3" t="s">
        <v>1987</v>
      </c>
    </row>
    <row r="687" spans="1:7">
      <c r="A687" s="1" t="str">
        <f t="shared" si="74"/>
        <v>2</v>
      </c>
      <c r="B687" s="3" t="str">
        <f t="shared" si="75"/>
        <v/>
      </c>
      <c r="C687" s="3" t="s">
        <v>1485</v>
      </c>
      <c r="D687" s="3" t="str">
        <f t="shared" si="76"/>
        <v/>
      </c>
      <c r="E687" s="3" t="str">
        <f t="shared" si="77"/>
        <v>popup_no_coin_003</v>
      </c>
      <c r="F687" s="3" t="str">
        <f t="shared" si="78"/>
        <v>&lt;Clip SoundPath="popup_no_coin_003" /&gt;</v>
      </c>
      <c r="G687" s="3" t="s">
        <v>1988</v>
      </c>
    </row>
    <row r="688" spans="1:7">
      <c r="A688" s="1" t="str">
        <f t="shared" si="74"/>
        <v>3</v>
      </c>
      <c r="B688" s="3" t="str">
        <f t="shared" si="75"/>
        <v/>
      </c>
      <c r="C688" s="3" t="s">
        <v>1485</v>
      </c>
      <c r="D688" s="3" t="str">
        <f t="shared" si="76"/>
        <v/>
      </c>
      <c r="E688" s="3" t="str">
        <f t="shared" si="77"/>
        <v/>
      </c>
      <c r="F688" s="3" t="str">
        <f t="shared" si="78"/>
        <v>&lt;/Sound&gt;</v>
      </c>
      <c r="G688" s="3" t="s">
        <v>1489</v>
      </c>
    </row>
    <row r="689" spans="1:7">
      <c r="A689" s="1" t="str">
        <f t="shared" si="74"/>
        <v>1</v>
      </c>
      <c r="B689" s="3" t="str">
        <f t="shared" si="75"/>
        <v>moon_moonfestival</v>
      </c>
      <c r="C689" s="3" t="s">
        <v>1485</v>
      </c>
      <c r="D689" s="3" t="str">
        <f t="shared" si="76"/>
        <v>中秋节欢迎音频</v>
      </c>
      <c r="E689" s="3" t="str">
        <f t="shared" si="77"/>
        <v/>
      </c>
      <c r="F689" s="3" t="str">
        <f t="shared" si="78"/>
        <v>&lt;Sound Type="moon_moonfestival" Storage="Remote" Dec="中秋节欢迎音频"&gt;</v>
      </c>
      <c r="G689" s="3" t="s">
        <v>1989</v>
      </c>
    </row>
    <row r="690" spans="1:7">
      <c r="A690" s="1" t="str">
        <f t="shared" si="74"/>
        <v>2</v>
      </c>
      <c r="B690" s="3" t="str">
        <f t="shared" si="75"/>
        <v/>
      </c>
      <c r="C690" s="3" t="s">
        <v>1485</v>
      </c>
      <c r="D690" s="3" t="str">
        <f t="shared" si="76"/>
        <v/>
      </c>
      <c r="E690" s="3" t="str">
        <f t="shared" si="77"/>
        <v>feed_welcome_moonfestival_01</v>
      </c>
      <c r="F690" s="3" t="str">
        <f t="shared" si="78"/>
        <v>&lt;Clip SoundPath="feed_welcome_moonfestival_01" /&gt;</v>
      </c>
      <c r="G690" s="3" t="s">
        <v>1990</v>
      </c>
    </row>
    <row r="691" spans="1:7">
      <c r="A691" s="1" t="str">
        <f t="shared" si="74"/>
        <v>2</v>
      </c>
      <c r="B691" s="3" t="str">
        <f t="shared" si="75"/>
        <v/>
      </c>
      <c r="C691" s="3" t="s">
        <v>1485</v>
      </c>
      <c r="D691" s="3" t="str">
        <f t="shared" si="76"/>
        <v/>
      </c>
      <c r="E691" s="3" t="str">
        <f t="shared" si="77"/>
        <v>feed_welcome_moonfestival_02</v>
      </c>
      <c r="F691" s="3" t="str">
        <f t="shared" si="78"/>
        <v>&lt;Clip SoundPath="feed_welcome_moonfestival_02" /&gt;</v>
      </c>
      <c r="G691" s="3" t="s">
        <v>1991</v>
      </c>
    </row>
    <row r="692" spans="1:7">
      <c r="A692" s="1" t="str">
        <f t="shared" si="74"/>
        <v>2</v>
      </c>
      <c r="B692" s="3" t="str">
        <f t="shared" si="75"/>
        <v/>
      </c>
      <c r="C692" s="3" t="s">
        <v>1485</v>
      </c>
      <c r="D692" s="3" t="str">
        <f t="shared" si="76"/>
        <v/>
      </c>
      <c r="E692" s="3" t="str">
        <f t="shared" si="77"/>
        <v>feed_welcome_moonfestival_03</v>
      </c>
      <c r="F692" s="3" t="str">
        <f t="shared" si="78"/>
        <v>&lt;Clip SoundPath="feed_welcome_moonfestival_03" /&gt;</v>
      </c>
      <c r="G692" s="3" t="s">
        <v>1992</v>
      </c>
    </row>
    <row r="693" spans="1:7">
      <c r="A693" s="1" t="str">
        <f t="shared" si="74"/>
        <v>2</v>
      </c>
      <c r="B693" s="3" t="str">
        <f t="shared" si="75"/>
        <v/>
      </c>
      <c r="C693" s="3" t="s">
        <v>1485</v>
      </c>
      <c r="D693" s="3" t="str">
        <f t="shared" si="76"/>
        <v/>
      </c>
      <c r="E693" s="3" t="str">
        <f t="shared" si="77"/>
        <v>feed_welcome_moonfestival_04</v>
      </c>
      <c r="F693" s="3" t="str">
        <f t="shared" si="78"/>
        <v>&lt;Clip SoundPath="feed_welcome_moonfestival_04" /&gt;</v>
      </c>
      <c r="G693" s="3" t="s">
        <v>1993</v>
      </c>
    </row>
    <row r="694" spans="1:7">
      <c r="A694" s="1" t="str">
        <f t="shared" si="74"/>
        <v>2</v>
      </c>
      <c r="B694" s="3" t="str">
        <f t="shared" si="75"/>
        <v/>
      </c>
      <c r="C694" s="3" t="s">
        <v>1485</v>
      </c>
      <c r="D694" s="3" t="str">
        <f t="shared" si="76"/>
        <v/>
      </c>
      <c r="E694" s="3" t="str">
        <f t="shared" si="77"/>
        <v>feed_welcome_moonfestival_05</v>
      </c>
      <c r="F694" s="3" t="str">
        <f t="shared" si="78"/>
        <v>&lt;Clip SoundPath="feed_welcome_moonfestival_05" /&gt;</v>
      </c>
      <c r="G694" s="3" t="s">
        <v>1994</v>
      </c>
    </row>
    <row r="695" spans="1:7">
      <c r="A695" s="1" t="str">
        <f t="shared" si="74"/>
        <v>3</v>
      </c>
      <c r="B695" s="3" t="str">
        <f t="shared" si="75"/>
        <v/>
      </c>
      <c r="C695" s="3" t="s">
        <v>1485</v>
      </c>
      <c r="D695" s="3" t="str">
        <f t="shared" si="76"/>
        <v/>
      </c>
      <c r="E695" s="3" t="str">
        <f t="shared" si="77"/>
        <v/>
      </c>
      <c r="F695" s="3" t="str">
        <f t="shared" si="78"/>
        <v>&lt;/Sound&gt;</v>
      </c>
      <c r="G695" s="3" t="s">
        <v>1489</v>
      </c>
    </row>
    <row r="696" spans="1:7">
      <c r="A696" s="1" t="str">
        <f t="shared" si="74"/>
        <v>1</v>
      </c>
      <c r="B696" s="3" t="str">
        <f t="shared" si="75"/>
        <v>pet_hungry_tips</v>
      </c>
      <c r="C696" s="3" t="s">
        <v>1485</v>
      </c>
      <c r="D696" s="3" t="str">
        <f t="shared" si="76"/>
        <v>宠物饥饿提醒</v>
      </c>
      <c r="E696" s="3" t="str">
        <f t="shared" si="77"/>
        <v/>
      </c>
      <c r="F696" s="3" t="str">
        <f t="shared" si="78"/>
        <v>&lt;Sound Type="pet_hungry_tips" Storage="Remote" Dec="宠物饥饿提醒"&gt;</v>
      </c>
      <c r="G696" s="3" t="s">
        <v>1995</v>
      </c>
    </row>
    <row r="697" spans="1:7">
      <c r="A697" s="1" t="str">
        <f t="shared" si="74"/>
        <v>2</v>
      </c>
      <c r="B697" s="3" t="str">
        <f t="shared" si="75"/>
        <v/>
      </c>
      <c r="C697" s="3" t="s">
        <v>1485</v>
      </c>
      <c r="D697" s="3" t="str">
        <f t="shared" si="76"/>
        <v/>
      </c>
      <c r="E697" s="3" t="str">
        <f t="shared" si="77"/>
        <v>feed_hungry_alert_001</v>
      </c>
      <c r="F697" s="3" t="str">
        <f t="shared" si="78"/>
        <v>&lt;Clip SoundPath="feed_hungry_alert_001" /&gt;</v>
      </c>
      <c r="G697" s="3" t="s">
        <v>1996</v>
      </c>
    </row>
    <row r="698" spans="1:7">
      <c r="A698" s="1" t="str">
        <f t="shared" si="74"/>
        <v>2</v>
      </c>
      <c r="B698" s="3" t="str">
        <f t="shared" si="75"/>
        <v/>
      </c>
      <c r="C698" s="3" t="s">
        <v>1485</v>
      </c>
      <c r="D698" s="3" t="str">
        <f t="shared" si="76"/>
        <v/>
      </c>
      <c r="E698" s="3" t="str">
        <f t="shared" si="77"/>
        <v>feed_hungry_alert_002</v>
      </c>
      <c r="F698" s="3" t="str">
        <f t="shared" si="78"/>
        <v>&lt;Clip SoundPath="feed_hungry_alert_002" /&gt;</v>
      </c>
      <c r="G698" s="3" t="s">
        <v>1997</v>
      </c>
    </row>
    <row r="699" spans="1:7">
      <c r="A699" s="1" t="str">
        <f t="shared" si="74"/>
        <v>2</v>
      </c>
      <c r="B699" s="3" t="str">
        <f t="shared" si="75"/>
        <v/>
      </c>
      <c r="C699" s="3" t="s">
        <v>1485</v>
      </c>
      <c r="D699" s="3" t="str">
        <f t="shared" si="76"/>
        <v/>
      </c>
      <c r="E699" s="3" t="str">
        <f t="shared" si="77"/>
        <v>feed_hungry_alert_003</v>
      </c>
      <c r="F699" s="3" t="str">
        <f t="shared" si="78"/>
        <v>&lt;Clip SoundPath="feed_hungry_alert_003" /&gt;</v>
      </c>
      <c r="G699" s="3" t="s">
        <v>1998</v>
      </c>
    </row>
    <row r="700" spans="1:7">
      <c r="A700" s="1" t="str">
        <f t="shared" si="74"/>
        <v>3</v>
      </c>
      <c r="B700" s="3" t="str">
        <f t="shared" si="75"/>
        <v/>
      </c>
      <c r="C700" s="3" t="s">
        <v>1485</v>
      </c>
      <c r="D700" s="3" t="str">
        <f t="shared" si="76"/>
        <v/>
      </c>
      <c r="E700" s="3" t="str">
        <f t="shared" si="77"/>
        <v/>
      </c>
      <c r="F700" s="3" t="str">
        <f t="shared" si="78"/>
        <v>&lt;/Sound&gt;</v>
      </c>
      <c r="G700" s="3" t="s">
        <v>1489</v>
      </c>
    </row>
    <row r="701" spans="1:7">
      <c r="A701" s="1" t="str">
        <f t="shared" si="74"/>
        <v>1</v>
      </c>
      <c r="B701" s="3" t="str">
        <f t="shared" si="75"/>
        <v>welcome_nationalday</v>
      </c>
      <c r="C701" s="3" t="s">
        <v>1485</v>
      </c>
      <c r="D701" s="3" t="str">
        <f t="shared" si="76"/>
        <v>国庆节欢迎音频</v>
      </c>
      <c r="E701" s="3" t="str">
        <f t="shared" si="77"/>
        <v/>
      </c>
      <c r="F701" s="3" t="str">
        <f t="shared" si="78"/>
        <v>&lt;Sound Type="welcome_nationalday" Storage="Remote" Dec="国庆节欢迎音频"&gt;</v>
      </c>
      <c r="G701" s="3" t="s">
        <v>1999</v>
      </c>
    </row>
    <row r="702" spans="1:7">
      <c r="A702" s="1" t="str">
        <f t="shared" si="74"/>
        <v>2</v>
      </c>
      <c r="B702" s="3" t="str">
        <f t="shared" si="75"/>
        <v/>
      </c>
      <c r="C702" s="3" t="s">
        <v>1485</v>
      </c>
      <c r="D702" s="3" t="str">
        <f t="shared" si="76"/>
        <v/>
      </c>
      <c r="E702" s="3" t="str">
        <f t="shared" si="77"/>
        <v>feed_welcome_china_001</v>
      </c>
      <c r="F702" s="3" t="str">
        <f t="shared" si="78"/>
        <v>&lt;Clip SoundPath="feed_welcome_china_001" /&gt;</v>
      </c>
      <c r="G702" s="3" t="s">
        <v>2000</v>
      </c>
    </row>
    <row r="703" spans="1:7">
      <c r="A703" s="1" t="str">
        <f t="shared" si="74"/>
        <v>2</v>
      </c>
      <c r="B703" s="3" t="str">
        <f t="shared" si="75"/>
        <v/>
      </c>
      <c r="C703" s="3" t="s">
        <v>1485</v>
      </c>
      <c r="D703" s="3" t="str">
        <f t="shared" si="76"/>
        <v/>
      </c>
      <c r="E703" s="3" t="str">
        <f t="shared" si="77"/>
        <v>feed_welcome_china_002</v>
      </c>
      <c r="F703" s="3" t="str">
        <f t="shared" si="78"/>
        <v>&lt;Clip SoundPath="feed_welcome_china_002" /&gt;</v>
      </c>
      <c r="G703" s="3" t="s">
        <v>2001</v>
      </c>
    </row>
    <row r="704" spans="1:7">
      <c r="A704" s="1" t="str">
        <f t="shared" si="74"/>
        <v>2</v>
      </c>
      <c r="B704" s="3" t="str">
        <f t="shared" si="75"/>
        <v/>
      </c>
      <c r="C704" s="3" t="s">
        <v>1485</v>
      </c>
      <c r="D704" s="3" t="str">
        <f t="shared" si="76"/>
        <v/>
      </c>
      <c r="E704" s="3" t="str">
        <f t="shared" si="77"/>
        <v>feed_welcome_china_003</v>
      </c>
      <c r="F704" s="3" t="str">
        <f t="shared" si="78"/>
        <v>&lt;Clip SoundPath="feed_welcome_china_003" /&gt;</v>
      </c>
      <c r="G704" s="3" t="s">
        <v>2002</v>
      </c>
    </row>
    <row r="705" spans="1:7">
      <c r="A705" s="1" t="str">
        <f t="shared" si="74"/>
        <v>2</v>
      </c>
      <c r="B705" s="3" t="str">
        <f t="shared" si="75"/>
        <v/>
      </c>
      <c r="C705" s="3" t="s">
        <v>1485</v>
      </c>
      <c r="D705" s="3" t="str">
        <f t="shared" si="76"/>
        <v/>
      </c>
      <c r="E705" s="3" t="str">
        <f t="shared" si="77"/>
        <v>feed_welcome_china_004</v>
      </c>
      <c r="F705" s="3" t="str">
        <f t="shared" si="78"/>
        <v>&lt;Clip SoundPath="feed_welcome_china_004" /&gt;</v>
      </c>
      <c r="G705" s="3" t="s">
        <v>2003</v>
      </c>
    </row>
    <row r="706" spans="1:7">
      <c r="A706" s="1" t="str">
        <f t="shared" si="74"/>
        <v>2</v>
      </c>
      <c r="B706" s="3" t="str">
        <f t="shared" si="75"/>
        <v/>
      </c>
      <c r="C706" s="3" t="s">
        <v>1485</v>
      </c>
      <c r="D706" s="3" t="str">
        <f t="shared" si="76"/>
        <v/>
      </c>
      <c r="E706" s="3" t="str">
        <f t="shared" si="77"/>
        <v>feed_welcome_china_005</v>
      </c>
      <c r="F706" s="3" t="str">
        <f t="shared" si="78"/>
        <v>&lt;Clip SoundPath="feed_welcome_china_005" /&gt;</v>
      </c>
      <c r="G706" s="3" t="s">
        <v>2004</v>
      </c>
    </row>
    <row r="707" spans="1:7">
      <c r="A707" s="1" t="str">
        <f t="shared" si="74"/>
        <v>3</v>
      </c>
      <c r="B707" s="3" t="str">
        <f t="shared" si="75"/>
        <v/>
      </c>
      <c r="C707" s="3" t="s">
        <v>1485</v>
      </c>
      <c r="D707" s="3" t="str">
        <f t="shared" si="76"/>
        <v/>
      </c>
      <c r="E707" s="3" t="str">
        <f t="shared" si="77"/>
        <v/>
      </c>
      <c r="F707" s="3" t="str">
        <f t="shared" si="78"/>
        <v>&lt;/Sound&gt;</v>
      </c>
      <c r="G707" s="3" t="s">
        <v>1489</v>
      </c>
    </row>
    <row r="708" spans="1:7">
      <c r="A708" s="1" t="str">
        <f t="shared" si="74"/>
        <v>1</v>
      </c>
      <c r="B708" s="3" t="str">
        <f t="shared" si="75"/>
        <v>sale_out</v>
      </c>
      <c r="C708" s="3" t="s">
        <v>1485</v>
      </c>
      <c r="D708" s="3" t="str">
        <f t="shared" si="76"/>
        <v>已下架提示音效</v>
      </c>
      <c r="E708" s="3" t="str">
        <f t="shared" si="77"/>
        <v/>
      </c>
      <c r="F708" s="3" t="str">
        <f t="shared" si="78"/>
        <v>&lt;Sound Type="sale_out" Storage="Remote" Dec="已下架提示音效"&gt;</v>
      </c>
      <c r="G708" s="3" t="s">
        <v>2005</v>
      </c>
    </row>
    <row r="709" spans="1:7">
      <c r="A709" s="1" t="str">
        <f t="shared" si="74"/>
        <v>2</v>
      </c>
      <c r="B709" s="3" t="str">
        <f t="shared" si="75"/>
        <v/>
      </c>
      <c r="C709" s="3" t="s">
        <v>1485</v>
      </c>
      <c r="D709" s="3" t="str">
        <f t="shared" si="76"/>
        <v/>
      </c>
      <c r="E709" s="3" t="str">
        <f t="shared" si="77"/>
        <v>goods_soldout</v>
      </c>
      <c r="F709" s="3" t="str">
        <f t="shared" si="78"/>
        <v>&lt;Clip SoundPath="goods_soldout" /&gt;</v>
      </c>
      <c r="G709" s="3" t="s">
        <v>2006</v>
      </c>
    </row>
    <row r="710" spans="1:7">
      <c r="A710" s="1" t="str">
        <f t="shared" si="74"/>
        <v>3</v>
      </c>
      <c r="B710" s="3" t="str">
        <f t="shared" si="75"/>
        <v/>
      </c>
      <c r="C710" s="3" t="s">
        <v>1485</v>
      </c>
      <c r="D710" s="3" t="str">
        <f t="shared" si="76"/>
        <v/>
      </c>
      <c r="E710" s="3" t="str">
        <f t="shared" si="77"/>
        <v/>
      </c>
      <c r="F710" s="3" t="str">
        <f t="shared" si="78"/>
        <v>&lt;/Sound&gt;</v>
      </c>
      <c r="G710" s="3" t="s">
        <v>1489</v>
      </c>
    </row>
    <row r="711" spans="1:7">
      <c r="A711" s="1" t="str">
        <f t="shared" si="74"/>
        <v>1</v>
      </c>
      <c r="B711" s="3" t="str">
        <f t="shared" si="75"/>
        <v>galaxy_welcome_new</v>
      </c>
      <c r="C711" s="3" t="s">
        <v>1485</v>
      </c>
      <c r="D711" s="3" t="str">
        <f t="shared" si="76"/>
        <v>世界地图页首次进入欢迎音效</v>
      </c>
      <c r="E711" s="3" t="str">
        <f t="shared" si="77"/>
        <v/>
      </c>
      <c r="F711" s="3" t="str">
        <f t="shared" si="78"/>
        <v>&lt;Sound Type="galaxy_welcome_new" Storage="Remote" Dec="世界地图页首次进入欢迎音效"&gt;</v>
      </c>
      <c r="G711" s="3" t="s">
        <v>2007</v>
      </c>
    </row>
    <row r="712" spans="1:7">
      <c r="A712" s="1" t="str">
        <f t="shared" si="74"/>
        <v>2</v>
      </c>
      <c r="B712" s="3" t="str">
        <f t="shared" si="75"/>
        <v/>
      </c>
      <c r="C712" s="3" t="s">
        <v>1485</v>
      </c>
      <c r="D712" s="3" t="str">
        <f t="shared" si="76"/>
        <v/>
      </c>
      <c r="E712" s="3" t="str">
        <f t="shared" si="77"/>
        <v>galaxy_welcome_new</v>
      </c>
      <c r="F712" s="3" t="str">
        <f t="shared" si="78"/>
        <v>&lt;Clip SoundPath="galaxy_welcome_new" /&gt;</v>
      </c>
      <c r="G712" s="3" t="s">
        <v>2008</v>
      </c>
    </row>
    <row r="713" spans="1:7">
      <c r="A713" s="1" t="str">
        <f t="shared" si="74"/>
        <v>3</v>
      </c>
      <c r="B713" s="3" t="str">
        <f t="shared" si="75"/>
        <v/>
      </c>
      <c r="C713" s="3" t="s">
        <v>1485</v>
      </c>
      <c r="D713" s="3" t="str">
        <f t="shared" si="76"/>
        <v/>
      </c>
      <c r="E713" s="3" t="str">
        <f t="shared" si="77"/>
        <v/>
      </c>
      <c r="F713" s="3" t="str">
        <f t="shared" si="78"/>
        <v>&lt;/Sound&gt;</v>
      </c>
      <c r="G713" s="3" t="s">
        <v>1489</v>
      </c>
    </row>
    <row r="714" spans="1:7">
      <c r="A714" s="1" t="str">
        <f t="shared" si="74"/>
        <v>1</v>
      </c>
      <c r="B714" s="3" t="str">
        <f t="shared" si="75"/>
        <v>galaxy_welcome</v>
      </c>
      <c r="C714" s="3" t="s">
        <v>1485</v>
      </c>
      <c r="D714" s="3" t="str">
        <f t="shared" si="76"/>
        <v>世界地图页非首次进入欢迎音效</v>
      </c>
      <c r="E714" s="3" t="str">
        <f t="shared" si="77"/>
        <v/>
      </c>
      <c r="F714" s="3" t="str">
        <f t="shared" si="78"/>
        <v>&lt;Sound Type="galaxy_welcome" Storage="Remote" Dec="世界地图页非首次进入欢迎音效"&gt;</v>
      </c>
      <c r="G714" s="3" t="s">
        <v>2009</v>
      </c>
    </row>
    <row r="715" spans="1:7">
      <c r="A715" s="1" t="str">
        <f t="shared" si="74"/>
        <v>2</v>
      </c>
      <c r="B715" s="3" t="str">
        <f t="shared" si="75"/>
        <v/>
      </c>
      <c r="C715" s="3" t="s">
        <v>1485</v>
      </c>
      <c r="D715" s="3" t="str">
        <f t="shared" si="76"/>
        <v/>
      </c>
      <c r="E715" s="3" t="str">
        <f t="shared" si="77"/>
        <v>galaxy_welcome_001</v>
      </c>
      <c r="F715" s="3" t="str">
        <f t="shared" si="78"/>
        <v>&lt;Clip SoundPath="galaxy_welcome_001" /&gt;</v>
      </c>
      <c r="G715" s="3" t="s">
        <v>2010</v>
      </c>
    </row>
    <row r="716" spans="1:7">
      <c r="A716" s="1" t="str">
        <f t="shared" si="74"/>
        <v>2</v>
      </c>
      <c r="B716" s="3" t="str">
        <f t="shared" si="75"/>
        <v/>
      </c>
      <c r="C716" s="3" t="s">
        <v>1485</v>
      </c>
      <c r="D716" s="3" t="str">
        <f t="shared" si="76"/>
        <v/>
      </c>
      <c r="E716" s="3" t="str">
        <f t="shared" si="77"/>
        <v>galaxy_welcome_002</v>
      </c>
      <c r="F716" s="3" t="str">
        <f t="shared" si="78"/>
        <v>&lt;Clip SoundPath="galaxy_welcome_002" /&gt;</v>
      </c>
      <c r="G716" s="3" t="s">
        <v>2011</v>
      </c>
    </row>
    <row r="717" spans="1:7">
      <c r="A717" s="1" t="str">
        <f t="shared" si="74"/>
        <v>2</v>
      </c>
      <c r="B717" s="3" t="str">
        <f t="shared" si="75"/>
        <v/>
      </c>
      <c r="C717" s="3" t="s">
        <v>1485</v>
      </c>
      <c r="D717" s="3" t="str">
        <f t="shared" si="76"/>
        <v/>
      </c>
      <c r="E717" s="3" t="str">
        <f t="shared" si="77"/>
        <v>galaxy_welcome_003</v>
      </c>
      <c r="F717" s="3" t="str">
        <f t="shared" si="78"/>
        <v>&lt;Clip SoundPath="galaxy_welcome_003" /&gt;</v>
      </c>
      <c r="G717" s="3" t="s">
        <v>2012</v>
      </c>
    </row>
    <row r="718" spans="1:7">
      <c r="A718" s="1" t="str">
        <f t="shared" si="74"/>
        <v>2</v>
      </c>
      <c r="B718" s="3" t="str">
        <f t="shared" si="75"/>
        <v/>
      </c>
      <c r="C718" s="3" t="s">
        <v>1485</v>
      </c>
      <c r="D718" s="3" t="str">
        <f t="shared" si="76"/>
        <v/>
      </c>
      <c r="E718" s="3" t="str">
        <f t="shared" si="77"/>
        <v>galaxy_welcome_004</v>
      </c>
      <c r="F718" s="3" t="str">
        <f t="shared" si="78"/>
        <v>&lt;Clip SoundPath="galaxy_welcome_004" /&gt;</v>
      </c>
      <c r="G718" s="3" t="s">
        <v>2013</v>
      </c>
    </row>
    <row r="719" spans="1:7">
      <c r="A719" s="1" t="str">
        <f t="shared" si="74"/>
        <v>2</v>
      </c>
      <c r="B719" s="3" t="str">
        <f t="shared" si="75"/>
        <v/>
      </c>
      <c r="C719" s="3" t="s">
        <v>1485</v>
      </c>
      <c r="D719" s="3" t="str">
        <f t="shared" si="76"/>
        <v/>
      </c>
      <c r="E719" s="3" t="str">
        <f t="shared" si="77"/>
        <v>galaxy_welcome_005</v>
      </c>
      <c r="F719" s="3" t="str">
        <f t="shared" si="78"/>
        <v>&lt;Clip SoundPath="galaxy_welcome_005" /&gt;</v>
      </c>
      <c r="G719" s="3" t="s">
        <v>2014</v>
      </c>
    </row>
    <row r="720" spans="1:7">
      <c r="A720" s="1" t="str">
        <f t="shared" si="74"/>
        <v>2</v>
      </c>
      <c r="B720" s="3" t="str">
        <f t="shared" si="75"/>
        <v/>
      </c>
      <c r="C720" s="3" t="s">
        <v>1485</v>
      </c>
      <c r="D720" s="3" t="str">
        <f t="shared" si="76"/>
        <v/>
      </c>
      <c r="E720" s="3" t="str">
        <f t="shared" si="77"/>
        <v>galaxy_welcome_006</v>
      </c>
      <c r="F720" s="3" t="str">
        <f t="shared" si="78"/>
        <v>&lt;Clip SoundPath="galaxy_welcome_006" /&gt;</v>
      </c>
      <c r="G720" s="3" t="s">
        <v>2015</v>
      </c>
    </row>
    <row r="721" spans="1:7">
      <c r="A721" s="1" t="str">
        <f t="shared" si="74"/>
        <v>3</v>
      </c>
      <c r="B721" s="3" t="str">
        <f t="shared" si="75"/>
        <v/>
      </c>
      <c r="C721" s="3" t="s">
        <v>1485</v>
      </c>
      <c r="D721" s="3" t="str">
        <f t="shared" si="76"/>
        <v/>
      </c>
      <c r="E721" s="3" t="str">
        <f t="shared" si="77"/>
        <v/>
      </c>
      <c r="F721" s="3" t="str">
        <f t="shared" si="78"/>
        <v>&lt;/Sound&gt;</v>
      </c>
      <c r="G721" s="3" t="s">
        <v>1489</v>
      </c>
    </row>
    <row r="722" spans="1:7">
      <c r="A722" s="1" t="str">
        <f t="shared" si="74"/>
        <v>1</v>
      </c>
      <c r="B722" s="3" t="str">
        <f t="shared" si="75"/>
        <v>world_scene_BGM</v>
      </c>
      <c r="C722" s="3" t="s">
        <v>1485</v>
      </c>
      <c r="D722" s="3" t="str">
        <f t="shared" si="76"/>
        <v>世界地图背景音乐</v>
      </c>
      <c r="E722" s="3" t="str">
        <f t="shared" si="77"/>
        <v/>
      </c>
      <c r="F722" s="3" t="str">
        <f t="shared" si="78"/>
        <v>&lt;Sound Type="world_scene_BGM" Storage="Remote" Dec="世界地图背景音乐"&gt;</v>
      </c>
      <c r="G722" s="3" t="s">
        <v>2016</v>
      </c>
    </row>
    <row r="723" spans="1:7">
      <c r="A723" s="1" t="str">
        <f t="shared" ref="A723:A767" si="79">IF(ISERROR(FIND("&lt;Sound",G723))=FALSE,"1",IF(ISERROR(FIND("&lt;Clip",G723))=FALSE,"2","3"))</f>
        <v>2</v>
      </c>
      <c r="B723" s="3" t="str">
        <f t="shared" si="75"/>
        <v/>
      </c>
      <c r="C723" s="3" t="s">
        <v>1485</v>
      </c>
      <c r="D723" s="3" t="str">
        <f t="shared" si="76"/>
        <v/>
      </c>
      <c r="E723" s="3" t="str">
        <f t="shared" si="77"/>
        <v>world_scene_BGM</v>
      </c>
      <c r="F723" s="3" t="str">
        <f t="shared" si="78"/>
        <v>&lt;Clip SoundPath="world_scene_BGM" /&gt;</v>
      </c>
      <c r="G723" s="3" t="s">
        <v>2017</v>
      </c>
    </row>
    <row r="724" spans="1:7">
      <c r="A724" s="1" t="str">
        <f t="shared" si="79"/>
        <v>3</v>
      </c>
      <c r="B724" s="3" t="str">
        <f t="shared" si="75"/>
        <v/>
      </c>
      <c r="C724" s="3" t="s">
        <v>1485</v>
      </c>
      <c r="D724" s="3" t="str">
        <f t="shared" si="76"/>
        <v/>
      </c>
      <c r="E724" s="3" t="str">
        <f t="shared" si="77"/>
        <v/>
      </c>
      <c r="F724" s="3" t="str">
        <f t="shared" si="78"/>
        <v>&lt;/Sound&gt;</v>
      </c>
      <c r="G724" s="3" t="s">
        <v>1489</v>
      </c>
    </row>
    <row r="725" spans="1:7">
      <c r="A725" s="1" t="str">
        <f t="shared" si="79"/>
        <v>1</v>
      </c>
      <c r="B725" s="3" t="str">
        <f t="shared" si="75"/>
        <v>galaxy_new_world_welcome</v>
      </c>
      <c r="C725" s="3" t="s">
        <v>1485</v>
      </c>
      <c r="D725" s="3" t="str">
        <f t="shared" si="76"/>
        <v>世界地图页单击弹出确认页面时的提示音</v>
      </c>
      <c r="E725" s="3" t="str">
        <f t="shared" si="77"/>
        <v/>
      </c>
      <c r="F725" s="3" t="str">
        <f t="shared" si="78"/>
        <v>&lt;Sound Type="galaxy_new_world_welcome" Storage="Remote" Dec="世界地图页单击弹出确认页面时的提示音"&gt;</v>
      </c>
      <c r="G725" s="3" t="s">
        <v>2018</v>
      </c>
    </row>
    <row r="726" spans="1:7">
      <c r="A726" s="1" t="str">
        <f t="shared" si="79"/>
        <v>2</v>
      </c>
      <c r="B726" s="3" t="str">
        <f t="shared" si="75"/>
        <v/>
      </c>
      <c r="C726" s="3" t="s">
        <v>1485</v>
      </c>
      <c r="D726" s="3" t="str">
        <f t="shared" si="76"/>
        <v/>
      </c>
      <c r="E726" s="3" t="str">
        <f t="shared" si="77"/>
        <v>galaxy_new_world_welcome_001</v>
      </c>
      <c r="F726" s="3" t="str">
        <f t="shared" si="78"/>
        <v>&lt;Clip SoundPath="galaxy_new_world_welcome_001" /&gt;</v>
      </c>
      <c r="G726" s="3" t="s">
        <v>2019</v>
      </c>
    </row>
    <row r="727" spans="1:7">
      <c r="A727" s="1" t="str">
        <f t="shared" si="79"/>
        <v>2</v>
      </c>
      <c r="B727" s="3" t="str">
        <f t="shared" ref="B727:B767" si="80">IF(ISERROR(FIND("&lt;Sound",G727))=FALSE,MID(G727,FIND("Type=""",G727)+6,IF(ISERROR(FIND("Des=",G727))=FALSE,FIND("Des=",G727),FIND("""&gt;",G727))-FIND("Type=""",G727)-IF(ISERROR(FIND("Des=",G727))=FALSE,8,6)),"")</f>
        <v/>
      </c>
      <c r="C727" s="3" t="s">
        <v>1485</v>
      </c>
      <c r="D727" s="3" t="str">
        <f t="shared" ref="D727:D767" si="81">IF(ISERROR(FIND("Des=",G727))=FALSE,MID(G727,FIND("Des=""",G727)+5,FIND("""&gt;",G727)-FIND("Des=""",G727)-5),"")</f>
        <v/>
      </c>
      <c r="E727" s="3" t="str">
        <f t="shared" ref="E727:E767" si="82">IF(ISERROR(FIND("&lt;Clip",G727))=FALSE,MID(G727,FIND("SoundPath=""",G727)+11,FIND(""" /&gt;",G727)-FIND("SoundPath=""",G727)-11),"")</f>
        <v>galaxy_new_world_welcome_002</v>
      </c>
      <c r="F727" s="3" t="str">
        <f t="shared" ref="F727:F767" si="83">IF(A727="1","&lt;Sound Type="""&amp;B727&amp;""" Storage="""&amp;C727&amp;""" Dec="""&amp;D727&amp;"""&gt;",IF(A727="2","  &lt;Clip SoundPath="""&amp;E727&amp;""" /&gt;",IF(A727="3",G727,"")))</f>
        <v>&lt;Clip SoundPath="galaxy_new_world_welcome_002" /&gt;</v>
      </c>
      <c r="G727" s="3" t="s">
        <v>2020</v>
      </c>
    </row>
    <row r="728" spans="1:7">
      <c r="A728" s="1" t="str">
        <f t="shared" si="79"/>
        <v>3</v>
      </c>
      <c r="B728" s="3" t="str">
        <f t="shared" si="80"/>
        <v/>
      </c>
      <c r="C728" s="3" t="s">
        <v>1485</v>
      </c>
      <c r="D728" s="3" t="str">
        <f t="shared" si="81"/>
        <v/>
      </c>
      <c r="E728" s="3" t="str">
        <f t="shared" si="82"/>
        <v/>
      </c>
      <c r="F728" s="3" t="str">
        <f t="shared" si="83"/>
        <v>&lt;/Sound&gt;</v>
      </c>
      <c r="G728" s="3" t="s">
        <v>1489</v>
      </c>
    </row>
    <row r="729" spans="1:7">
      <c r="A729" s="1" t="str">
        <f t="shared" si="79"/>
        <v>1</v>
      </c>
      <c r="B729" s="3" t="str">
        <f t="shared" si="80"/>
        <v>mission_complete_retry</v>
      </c>
      <c r="C729" s="3" t="s">
        <v>1485</v>
      </c>
      <c r="D729" s="3" t="str">
        <f t="shared" si="81"/>
        <v>完成副本星球的所有关卡重新回到第1关时的提示音</v>
      </c>
      <c r="E729" s="3" t="str">
        <f t="shared" si="82"/>
        <v/>
      </c>
      <c r="F729" s="3" t="str">
        <f t="shared" si="83"/>
        <v>&lt;Sound Type="mission_complete_retry" Storage="Remote" Dec="完成副本星球的所有关卡重新回到第1关时的提示音"&gt;</v>
      </c>
      <c r="G729" s="3" t="s">
        <v>2021</v>
      </c>
    </row>
    <row r="730" spans="1:7">
      <c r="A730" s="1" t="str">
        <f t="shared" si="79"/>
        <v>2</v>
      </c>
      <c r="B730" s="3" t="str">
        <f t="shared" si="80"/>
        <v/>
      </c>
      <c r="C730" s="3" t="s">
        <v>1485</v>
      </c>
      <c r="D730" s="3" t="str">
        <f t="shared" si="81"/>
        <v/>
      </c>
      <c r="E730" s="3" t="str">
        <f t="shared" si="82"/>
        <v>mission_complete_retry</v>
      </c>
      <c r="F730" s="3" t="str">
        <f t="shared" si="83"/>
        <v>&lt;Clip SoundPath="mission_complete_retry" /&gt;</v>
      </c>
      <c r="G730" s="3" t="s">
        <v>2022</v>
      </c>
    </row>
    <row r="731" spans="1:7">
      <c r="A731" s="1" t="str">
        <f t="shared" si="79"/>
        <v>3</v>
      </c>
      <c r="B731" s="3" t="str">
        <f t="shared" si="80"/>
        <v/>
      </c>
      <c r="C731" s="3" t="s">
        <v>1485</v>
      </c>
      <c r="D731" s="3" t="str">
        <f t="shared" si="81"/>
        <v/>
      </c>
      <c r="E731" s="3" t="str">
        <f t="shared" si="82"/>
        <v/>
      </c>
      <c r="F731" s="3" t="str">
        <f t="shared" si="83"/>
        <v>&lt;/Sound&gt;</v>
      </c>
      <c r="G731" s="3" t="s">
        <v>1489</v>
      </c>
    </row>
    <row r="732" spans="1:7">
      <c r="A732" s="1" t="str">
        <f t="shared" si="79"/>
        <v>1</v>
      </c>
      <c r="B732" s="3" t="str">
        <f t="shared" si="80"/>
        <v>guide_homepage</v>
      </c>
      <c r="C732" s="3" t="s">
        <v>1485</v>
      </c>
      <c r="D732" s="3" t="str">
        <f t="shared" si="81"/>
        <v>各页面功能退出返回主页面时播放的功能介绍提示音</v>
      </c>
      <c r="E732" s="3" t="str">
        <f t="shared" si="82"/>
        <v/>
      </c>
      <c r="F732" s="3" t="str">
        <f t="shared" si="83"/>
        <v>&lt;Sound Type="guide_homepage" Storage="Remote" Dec="各页面功能退出返回主页面时播放的功能介绍提示音"&gt;</v>
      </c>
      <c r="G732" s="3" t="s">
        <v>2023</v>
      </c>
    </row>
    <row r="733" spans="1:7">
      <c r="A733" s="1" t="str">
        <f t="shared" si="79"/>
        <v>2</v>
      </c>
      <c r="B733" s="3" t="str">
        <f t="shared" si="80"/>
        <v/>
      </c>
      <c r="C733" s="3" t="s">
        <v>1485</v>
      </c>
      <c r="D733" s="3" t="str">
        <f t="shared" si="81"/>
        <v/>
      </c>
      <c r="E733" s="3" t="str">
        <f t="shared" si="82"/>
        <v>guide_homepage_001</v>
      </c>
      <c r="F733" s="3" t="str">
        <f t="shared" si="83"/>
        <v>&lt;Clip SoundPath="guide_homepage_001" /&gt;</v>
      </c>
      <c r="G733" s="3" t="s">
        <v>2024</v>
      </c>
    </row>
    <row r="734" spans="1:7">
      <c r="A734" s="1" t="str">
        <f t="shared" si="79"/>
        <v>2</v>
      </c>
      <c r="B734" s="3" t="str">
        <f t="shared" si="80"/>
        <v/>
      </c>
      <c r="C734" s="3" t="s">
        <v>1485</v>
      </c>
      <c r="D734" s="3" t="str">
        <f t="shared" si="81"/>
        <v/>
      </c>
      <c r="E734" s="3" t="str">
        <f t="shared" si="82"/>
        <v>guide_homepage_002</v>
      </c>
      <c r="F734" s="3" t="str">
        <f t="shared" si="83"/>
        <v>&lt;Clip SoundPath="guide_homepage_002" /&gt;</v>
      </c>
      <c r="G734" s="3" t="s">
        <v>2025</v>
      </c>
    </row>
    <row r="735" spans="1:7">
      <c r="A735" s="1" t="str">
        <f t="shared" si="79"/>
        <v>2</v>
      </c>
      <c r="B735" s="3" t="str">
        <f t="shared" si="80"/>
        <v/>
      </c>
      <c r="C735" s="3" t="s">
        <v>1485</v>
      </c>
      <c r="D735" s="3" t="str">
        <f t="shared" si="81"/>
        <v/>
      </c>
      <c r="E735" s="3" t="str">
        <f t="shared" si="82"/>
        <v>guide_homepage_003</v>
      </c>
      <c r="F735" s="3" t="str">
        <f t="shared" si="83"/>
        <v>&lt;Clip SoundPath="guide_homepage_003" /&gt;</v>
      </c>
      <c r="G735" s="3" t="s">
        <v>2026</v>
      </c>
    </row>
    <row r="736" spans="1:7">
      <c r="A736" s="1" t="str">
        <f t="shared" si="79"/>
        <v>2</v>
      </c>
      <c r="B736" s="3" t="str">
        <f t="shared" si="80"/>
        <v/>
      </c>
      <c r="C736" s="3" t="s">
        <v>1485</v>
      </c>
      <c r="D736" s="3" t="str">
        <f t="shared" si="81"/>
        <v/>
      </c>
      <c r="E736" s="3" t="str">
        <f t="shared" si="82"/>
        <v>guide_homepage_004</v>
      </c>
      <c r="F736" s="3" t="str">
        <f t="shared" si="83"/>
        <v>&lt;Clip SoundPath="guide_homepage_004" /&gt;</v>
      </c>
      <c r="G736" s="3" t="s">
        <v>2027</v>
      </c>
    </row>
    <row r="737" spans="1:7">
      <c r="A737" s="1" t="str">
        <f t="shared" si="79"/>
        <v>2</v>
      </c>
      <c r="B737" s="3" t="str">
        <f t="shared" si="80"/>
        <v/>
      </c>
      <c r="C737" s="3" t="s">
        <v>1485</v>
      </c>
      <c r="D737" s="3" t="str">
        <f t="shared" si="81"/>
        <v/>
      </c>
      <c r="E737" s="3" t="str">
        <f t="shared" si="82"/>
        <v>guide_homepage_005</v>
      </c>
      <c r="F737" s="3" t="str">
        <f t="shared" si="83"/>
        <v>&lt;Clip SoundPath="guide_homepage_005" /&gt;</v>
      </c>
      <c r="G737" s="3" t="s">
        <v>2028</v>
      </c>
    </row>
    <row r="738" spans="1:7">
      <c r="A738" s="1" t="str">
        <f t="shared" si="79"/>
        <v>2</v>
      </c>
      <c r="B738" s="3" t="str">
        <f t="shared" si="80"/>
        <v/>
      </c>
      <c r="C738" s="3" t="s">
        <v>1485</v>
      </c>
      <c r="D738" s="3" t="str">
        <f t="shared" si="81"/>
        <v/>
      </c>
      <c r="E738" s="3" t="str">
        <f t="shared" si="82"/>
        <v>guide_homepage_006</v>
      </c>
      <c r="F738" s="3" t="str">
        <f t="shared" si="83"/>
        <v>&lt;Clip SoundPath="guide_homepage_006" /&gt;</v>
      </c>
      <c r="G738" s="3" t="s">
        <v>2029</v>
      </c>
    </row>
    <row r="739" spans="1:7">
      <c r="A739" s="1" t="str">
        <f t="shared" si="79"/>
        <v>2</v>
      </c>
      <c r="B739" s="3" t="str">
        <f t="shared" si="80"/>
        <v/>
      </c>
      <c r="C739" s="3" t="s">
        <v>1485</v>
      </c>
      <c r="D739" s="3" t="str">
        <f t="shared" si="81"/>
        <v/>
      </c>
      <c r="E739" s="3" t="str">
        <f t="shared" si="82"/>
        <v>guide_homepage_007</v>
      </c>
      <c r="F739" s="3" t="str">
        <f t="shared" si="83"/>
        <v>&lt;Clip SoundPath="guide_homepage_007" /&gt;</v>
      </c>
      <c r="G739" s="3" t="s">
        <v>2030</v>
      </c>
    </row>
    <row r="740" spans="1:7">
      <c r="A740" s="1" t="str">
        <f t="shared" si="79"/>
        <v>2</v>
      </c>
      <c r="B740" s="3" t="str">
        <f t="shared" si="80"/>
        <v/>
      </c>
      <c r="C740" s="3" t="s">
        <v>1485</v>
      </c>
      <c r="D740" s="3" t="str">
        <f t="shared" si="81"/>
        <v/>
      </c>
      <c r="E740" s="3" t="str">
        <f t="shared" si="82"/>
        <v>guide_homepage_008</v>
      </c>
      <c r="F740" s="3" t="str">
        <f t="shared" si="83"/>
        <v>&lt;Clip SoundPath="guide_homepage_008" /&gt;</v>
      </c>
      <c r="G740" s="3" t="s">
        <v>2031</v>
      </c>
    </row>
    <row r="741" spans="1:7">
      <c r="A741" s="1" t="str">
        <f t="shared" si="79"/>
        <v>2</v>
      </c>
      <c r="B741" s="3" t="str">
        <f t="shared" si="80"/>
        <v/>
      </c>
      <c r="C741" s="3" t="s">
        <v>1485</v>
      </c>
      <c r="D741" s="3" t="str">
        <f t="shared" si="81"/>
        <v/>
      </c>
      <c r="E741" s="3" t="str">
        <f t="shared" si="82"/>
        <v>guide_homepage_009</v>
      </c>
      <c r="F741" s="3" t="str">
        <f t="shared" si="83"/>
        <v>&lt;Clip SoundPath="guide_homepage_009" /&gt;</v>
      </c>
      <c r="G741" s="3" t="s">
        <v>2032</v>
      </c>
    </row>
    <row r="742" spans="1:7">
      <c r="A742" s="1" t="str">
        <f t="shared" si="79"/>
        <v>2</v>
      </c>
      <c r="B742" s="3" t="str">
        <f t="shared" si="80"/>
        <v/>
      </c>
      <c r="C742" s="3" t="s">
        <v>1485</v>
      </c>
      <c r="D742" s="3" t="str">
        <f t="shared" si="81"/>
        <v/>
      </c>
      <c r="E742" s="3" t="str">
        <f t="shared" si="82"/>
        <v>guide_homepage_010</v>
      </c>
      <c r="F742" s="3" t="str">
        <f t="shared" si="83"/>
        <v>&lt;Clip SoundPath="guide_homepage_010" /&gt;</v>
      </c>
      <c r="G742" s="3" t="s">
        <v>2033</v>
      </c>
    </row>
    <row r="743" spans="1:7">
      <c r="A743" s="1" t="str">
        <f t="shared" si="79"/>
        <v>2</v>
      </c>
      <c r="B743" s="3" t="str">
        <f t="shared" si="80"/>
        <v/>
      </c>
      <c r="C743" s="3" t="s">
        <v>1485</v>
      </c>
      <c r="D743" s="3" t="str">
        <f t="shared" si="81"/>
        <v/>
      </c>
      <c r="E743" s="3" t="str">
        <f t="shared" si="82"/>
        <v>guide_homepage_011</v>
      </c>
      <c r="F743" s="3" t="str">
        <f t="shared" si="83"/>
        <v>&lt;Clip SoundPath="guide_homepage_011" /&gt;</v>
      </c>
      <c r="G743" s="3" t="s">
        <v>2034</v>
      </c>
    </row>
    <row r="744" spans="1:7">
      <c r="A744" s="1" t="str">
        <f t="shared" si="79"/>
        <v>3</v>
      </c>
      <c r="B744" s="3" t="str">
        <f t="shared" si="80"/>
        <v/>
      </c>
      <c r="C744" s="3" t="s">
        <v>1485</v>
      </c>
      <c r="D744" s="3" t="str">
        <f t="shared" si="81"/>
        <v/>
      </c>
      <c r="E744" s="3" t="str">
        <f t="shared" si="82"/>
        <v/>
      </c>
      <c r="F744" s="3" t="str">
        <f t="shared" si="83"/>
        <v>&lt;/Sound&gt;</v>
      </c>
      <c r="G744" s="3" t="s">
        <v>1489</v>
      </c>
    </row>
    <row r="745" spans="1:7">
      <c r="A745" s="1" t="str">
        <f t="shared" si="79"/>
        <v>1</v>
      </c>
      <c r="B745" s="3" t="str">
        <f t="shared" si="80"/>
        <v>mainview_tips_sfx</v>
      </c>
      <c r="C745" s="3" t="s">
        <v>1485</v>
      </c>
      <c r="D745" s="3" t="str">
        <f t="shared" si="81"/>
        <v>功能介绍提示音前的叮咚音效</v>
      </c>
      <c r="E745" s="3" t="str">
        <f t="shared" si="82"/>
        <v/>
      </c>
      <c r="F745" s="3" t="str">
        <f t="shared" si="83"/>
        <v>&lt;Sound Type="mainview_tips_sfx" Storage="Remote" Dec="功能介绍提示音前的叮咚音效"&gt;</v>
      </c>
      <c r="G745" s="3" t="s">
        <v>2035</v>
      </c>
    </row>
    <row r="746" spans="1:7">
      <c r="A746" s="1" t="str">
        <f t="shared" si="79"/>
        <v>2</v>
      </c>
      <c r="B746" s="3" t="str">
        <f t="shared" si="80"/>
        <v/>
      </c>
      <c r="C746" s="3" t="s">
        <v>1485</v>
      </c>
      <c r="D746" s="3" t="str">
        <f t="shared" si="81"/>
        <v/>
      </c>
      <c r="E746" s="3" t="str">
        <f t="shared" si="82"/>
        <v>mainview_tips_sfx</v>
      </c>
      <c r="F746" s="3" t="str">
        <f t="shared" si="83"/>
        <v>&lt;Clip SoundPath="mainview_tips_sfx" /&gt;</v>
      </c>
      <c r="G746" s="3" t="s">
        <v>2036</v>
      </c>
    </row>
    <row r="747" spans="1:7">
      <c r="A747" s="1" t="str">
        <f t="shared" si="79"/>
        <v>3</v>
      </c>
      <c r="B747" s="3" t="str">
        <f t="shared" si="80"/>
        <v/>
      </c>
      <c r="C747" s="3" t="s">
        <v>1485</v>
      </c>
      <c r="D747" s="3" t="str">
        <f t="shared" si="81"/>
        <v/>
      </c>
      <c r="E747" s="3" t="str">
        <f t="shared" si="82"/>
        <v/>
      </c>
      <c r="F747" s="3" t="str">
        <f t="shared" si="83"/>
        <v>&lt;/Sound&gt;</v>
      </c>
      <c r="G747" s="3" t="s">
        <v>1489</v>
      </c>
    </row>
    <row r="748" spans="1:7">
      <c r="A748" s="1" t="str">
        <f t="shared" ref="A748:A754" si="84">IF(ISERROR(FIND("&lt;Sound",G748))=FALSE,"1",IF(ISERROR(FIND("&lt;Clip",G748))=FALSE,"2","3"))</f>
        <v>1</v>
      </c>
      <c r="B748" s="3" t="str">
        <f t="shared" si="80"/>
        <v>welcome_halloween</v>
      </c>
      <c r="C748" s="3" t="s">
        <v>1485</v>
      </c>
      <c r="D748" s="3" t="str">
        <f t="shared" si="81"/>
        <v>万圣节欢迎音频</v>
      </c>
      <c r="E748" s="3" t="str">
        <f t="shared" si="82"/>
        <v/>
      </c>
      <c r="F748" s="3" t="str">
        <f t="shared" si="83"/>
        <v>&lt;Sound Type="welcome_halloween" Storage="Remote" Dec="万圣节欢迎音频"&gt;</v>
      </c>
      <c r="G748" s="3" t="s">
        <v>2037</v>
      </c>
    </row>
    <row r="749" spans="1:7">
      <c r="A749" s="1" t="str">
        <f t="shared" si="84"/>
        <v>2</v>
      </c>
      <c r="B749" s="3" t="str">
        <f t="shared" si="80"/>
        <v/>
      </c>
      <c r="C749" s="3" t="s">
        <v>1485</v>
      </c>
      <c r="D749" s="3" t="str">
        <f t="shared" si="81"/>
        <v/>
      </c>
      <c r="E749" s="3" t="str">
        <f t="shared" si="82"/>
        <v>feed_welcome_halloween_001</v>
      </c>
      <c r="F749" s="3" t="str">
        <f t="shared" si="83"/>
        <v>&lt;Clip SoundPath="feed_welcome_halloween_001" /&gt;</v>
      </c>
      <c r="G749" s="3" t="s">
        <v>2038</v>
      </c>
    </row>
    <row r="750" spans="1:7">
      <c r="A750" s="1" t="str">
        <f t="shared" si="84"/>
        <v>2</v>
      </c>
      <c r="B750" s="3" t="str">
        <f t="shared" si="80"/>
        <v/>
      </c>
      <c r="C750" s="3" t="s">
        <v>1485</v>
      </c>
      <c r="D750" s="3" t="str">
        <f t="shared" si="81"/>
        <v/>
      </c>
      <c r="E750" s="3" t="str">
        <f t="shared" si="82"/>
        <v>feed_welcome_halloween_002</v>
      </c>
      <c r="F750" s="3" t="str">
        <f t="shared" si="83"/>
        <v>&lt;Clip SoundPath="feed_welcome_halloween_002" /&gt;</v>
      </c>
      <c r="G750" s="3" t="s">
        <v>2039</v>
      </c>
    </row>
    <row r="751" spans="1:7">
      <c r="A751" s="1" t="str">
        <f t="shared" si="84"/>
        <v>2</v>
      </c>
      <c r="B751" s="3" t="str">
        <f t="shared" si="80"/>
        <v/>
      </c>
      <c r="C751" s="3" t="s">
        <v>1485</v>
      </c>
      <c r="D751" s="3" t="str">
        <f t="shared" si="81"/>
        <v/>
      </c>
      <c r="E751" s="3" t="str">
        <f t="shared" si="82"/>
        <v>feed_welcome_halloween_003</v>
      </c>
      <c r="F751" s="3" t="str">
        <f t="shared" si="83"/>
        <v>&lt;Clip SoundPath="feed_welcome_halloween_003" /&gt;</v>
      </c>
      <c r="G751" s="3" t="s">
        <v>2040</v>
      </c>
    </row>
    <row r="752" spans="1:7">
      <c r="A752" s="1" t="str">
        <f t="shared" si="84"/>
        <v>2</v>
      </c>
      <c r="B752" s="3" t="str">
        <f t="shared" si="80"/>
        <v/>
      </c>
      <c r="C752" s="3" t="s">
        <v>1485</v>
      </c>
      <c r="D752" s="3" t="str">
        <f t="shared" si="81"/>
        <v/>
      </c>
      <c r="E752" s="3" t="str">
        <f t="shared" si="82"/>
        <v>feed_welcome_halloween_004</v>
      </c>
      <c r="F752" s="3" t="str">
        <f t="shared" si="83"/>
        <v>&lt;Clip SoundPath="feed_welcome_halloween_004" /&gt;</v>
      </c>
      <c r="G752" s="3" t="s">
        <v>2041</v>
      </c>
    </row>
    <row r="753" spans="1:7">
      <c r="A753" s="1" t="str">
        <f t="shared" si="84"/>
        <v>2</v>
      </c>
      <c r="B753" s="3" t="str">
        <f t="shared" si="80"/>
        <v/>
      </c>
      <c r="C753" s="3" t="s">
        <v>1485</v>
      </c>
      <c r="D753" s="3" t="str">
        <f t="shared" si="81"/>
        <v/>
      </c>
      <c r="E753" s="3" t="str">
        <f t="shared" si="82"/>
        <v>feed_welcome_halloween_005</v>
      </c>
      <c r="F753" s="3" t="str">
        <f t="shared" si="83"/>
        <v>&lt;Clip SoundPath="feed_welcome_halloween_005" /&gt;</v>
      </c>
      <c r="G753" s="3" t="s">
        <v>2042</v>
      </c>
    </row>
    <row r="754" spans="1:7">
      <c r="A754" s="1" t="str">
        <f t="shared" si="84"/>
        <v>3</v>
      </c>
      <c r="B754" s="3" t="str">
        <f t="shared" si="80"/>
        <v/>
      </c>
      <c r="C754" s="3" t="s">
        <v>1485</v>
      </c>
      <c r="D754" s="3" t="str">
        <f t="shared" si="81"/>
        <v/>
      </c>
      <c r="E754" s="3" t="str">
        <f t="shared" si="82"/>
        <v/>
      </c>
      <c r="F754" s="3" t="str">
        <f t="shared" si="83"/>
        <v>&lt;/Sound&gt;</v>
      </c>
      <c r="G754" s="3" t="s">
        <v>1489</v>
      </c>
    </row>
    <row r="755" spans="1:7">
      <c r="A755" s="1" t="str">
        <f t="shared" si="79"/>
        <v>1</v>
      </c>
      <c r="B755" s="3" t="str">
        <f t="shared" si="80"/>
        <v>hallowmas_bgm</v>
      </c>
      <c r="C755" s="3" t="s">
        <v>1485</v>
      </c>
      <c r="D755" s="3" t="str">
        <f t="shared" si="81"/>
        <v>万圣节场景背景音乐</v>
      </c>
      <c r="E755" s="3" t="str">
        <f t="shared" si="82"/>
        <v/>
      </c>
      <c r="F755" s="3" t="str">
        <f t="shared" si="83"/>
        <v>&lt;Sound Type="hallowmas_bgm" Storage="Remote" Dec="万圣节场景背景音乐"&gt;</v>
      </c>
      <c r="G755" s="3" t="s">
        <v>2043</v>
      </c>
    </row>
    <row r="756" spans="1:7">
      <c r="A756" s="1" t="str">
        <f t="shared" si="79"/>
        <v>2</v>
      </c>
      <c r="B756" s="3" t="str">
        <f t="shared" si="80"/>
        <v/>
      </c>
      <c r="C756" s="3" t="s">
        <v>1485</v>
      </c>
      <c r="D756" s="3" t="str">
        <f t="shared" si="81"/>
        <v/>
      </c>
      <c r="E756" s="3" t="str">
        <f t="shared" si="82"/>
        <v>sfx_halloween_11" Rate="100</v>
      </c>
      <c r="F756" s="3" t="str">
        <f t="shared" si="83"/>
        <v>&lt;Clip SoundPath="sfx_halloween_11" Rate="100" /&gt;</v>
      </c>
      <c r="G756" s="3" t="s">
        <v>2044</v>
      </c>
    </row>
    <row r="757" spans="1:7">
      <c r="A757" s="1" t="str">
        <f t="shared" si="79"/>
        <v>2</v>
      </c>
      <c r="B757" s="3" t="str">
        <f t="shared" si="80"/>
        <v/>
      </c>
      <c r="C757" s="3" t="s">
        <v>1485</v>
      </c>
      <c r="D757" s="3" t="str">
        <f t="shared" si="81"/>
        <v/>
      </c>
      <c r="E757" s="3" t="str">
        <f t="shared" si="82"/>
        <v>sfx_halloween_12" Rate="100</v>
      </c>
      <c r="F757" s="3" t="str">
        <f t="shared" si="83"/>
        <v>&lt;Clip SoundPath="sfx_halloween_12" Rate="100" /&gt;</v>
      </c>
      <c r="G757" s="3" t="s">
        <v>2045</v>
      </c>
    </row>
    <row r="758" spans="1:7">
      <c r="A758" s="1" t="str">
        <f t="shared" si="79"/>
        <v>2</v>
      </c>
      <c r="B758" s="3" t="str">
        <f t="shared" si="80"/>
        <v/>
      </c>
      <c r="C758" s="3" t="s">
        <v>1485</v>
      </c>
      <c r="D758" s="3" t="str">
        <f t="shared" si="81"/>
        <v/>
      </c>
      <c r="E758" s="3" t="str">
        <f t="shared" si="82"/>
        <v>sfx_halloween_13" Rate="100</v>
      </c>
      <c r="F758" s="3" t="str">
        <f t="shared" si="83"/>
        <v>&lt;Clip SoundPath="sfx_halloween_13" Rate="100" /&gt;</v>
      </c>
      <c r="G758" s="3" t="s">
        <v>2046</v>
      </c>
    </row>
    <row r="759" spans="1:7">
      <c r="A759" s="1" t="str">
        <f t="shared" si="79"/>
        <v>3</v>
      </c>
      <c r="B759" s="3" t="str">
        <f t="shared" si="80"/>
        <v/>
      </c>
      <c r="C759" s="3" t="s">
        <v>1485</v>
      </c>
      <c r="D759" s="3" t="str">
        <f t="shared" si="81"/>
        <v/>
      </c>
      <c r="E759" s="3" t="str">
        <f t="shared" si="82"/>
        <v/>
      </c>
      <c r="F759" s="3" t="str">
        <f t="shared" si="83"/>
        <v>&lt;/Sound&gt;</v>
      </c>
      <c r="G759" s="3" t="s">
        <v>1489</v>
      </c>
    </row>
    <row r="760" spans="1:7">
      <c r="A760" s="1" t="str">
        <f t="shared" si="79"/>
        <v>1</v>
      </c>
      <c r="B760" s="3" t="str">
        <f t="shared" si="80"/>
        <v>hallowmas_effect</v>
      </c>
      <c r="C760" s="3" t="s">
        <v>1485</v>
      </c>
      <c r="D760" s="3" t="str">
        <f t="shared" si="81"/>
        <v>万圣节场景音效</v>
      </c>
      <c r="E760" s="3" t="str">
        <f t="shared" si="82"/>
        <v/>
      </c>
      <c r="F760" s="3" t="str">
        <f t="shared" si="83"/>
        <v>&lt;Sound Type="hallowmas_effect" Storage="Remote" Dec="万圣节场景音效"&gt;</v>
      </c>
      <c r="G760" s="3" t="s">
        <v>2047</v>
      </c>
    </row>
    <row r="761" spans="1:7">
      <c r="A761" s="1" t="str">
        <f t="shared" si="79"/>
        <v>2</v>
      </c>
      <c r="B761" s="3" t="str">
        <f t="shared" si="80"/>
        <v/>
      </c>
      <c r="C761" s="3" t="s">
        <v>1485</v>
      </c>
      <c r="D761" s="3" t="str">
        <f t="shared" si="81"/>
        <v/>
      </c>
      <c r="E761" s="3" t="str">
        <f t="shared" si="82"/>
        <v>sfx_halloween_01" Rate="100</v>
      </c>
      <c r="F761" s="3" t="str">
        <f t="shared" si="83"/>
        <v>&lt;Clip SoundPath="sfx_halloween_01" Rate="100" /&gt;</v>
      </c>
      <c r="G761" s="3" t="s">
        <v>2048</v>
      </c>
    </row>
    <row r="762" spans="1:7">
      <c r="A762" s="1" t="str">
        <f t="shared" si="79"/>
        <v>2</v>
      </c>
      <c r="B762" s="3" t="str">
        <f t="shared" si="80"/>
        <v/>
      </c>
      <c r="C762" s="3" t="s">
        <v>1485</v>
      </c>
      <c r="D762" s="3" t="str">
        <f t="shared" si="81"/>
        <v/>
      </c>
      <c r="E762" s="3" t="str">
        <f t="shared" si="82"/>
        <v>sfx_halloween_03" Rate="50</v>
      </c>
      <c r="F762" s="3" t="str">
        <f t="shared" si="83"/>
        <v>&lt;Clip SoundPath="sfx_halloween_03" Rate="50" /&gt;</v>
      </c>
      <c r="G762" s="3" t="s">
        <v>2049</v>
      </c>
    </row>
    <row r="763" spans="1:7">
      <c r="A763" s="1" t="str">
        <f t="shared" si="79"/>
        <v>2</v>
      </c>
      <c r="B763" s="3" t="str">
        <f t="shared" si="80"/>
        <v/>
      </c>
      <c r="C763" s="3" t="s">
        <v>1485</v>
      </c>
      <c r="D763" s="3" t="str">
        <f t="shared" si="81"/>
        <v/>
      </c>
      <c r="E763" s="3" t="str">
        <f t="shared" si="82"/>
        <v>sfx_halloween_04" Rate="100</v>
      </c>
      <c r="F763" s="3" t="str">
        <f t="shared" si="83"/>
        <v>&lt;Clip SoundPath="sfx_halloween_04" Rate="100" /&gt;</v>
      </c>
      <c r="G763" s="3" t="s">
        <v>2050</v>
      </c>
    </row>
    <row r="764" spans="1:7">
      <c r="A764" s="1" t="str">
        <f t="shared" si="79"/>
        <v>2</v>
      </c>
      <c r="B764" s="3" t="str">
        <f t="shared" si="80"/>
        <v/>
      </c>
      <c r="C764" s="3" t="s">
        <v>1485</v>
      </c>
      <c r="D764" s="3" t="str">
        <f t="shared" si="81"/>
        <v/>
      </c>
      <c r="E764" s="3" t="str">
        <f t="shared" si="82"/>
        <v>sfx_halloween_05" Rate="100</v>
      </c>
      <c r="F764" s="3" t="str">
        <f t="shared" si="83"/>
        <v>&lt;Clip SoundPath="sfx_halloween_05" Rate="100" /&gt;</v>
      </c>
      <c r="G764" s="3" t="s">
        <v>2051</v>
      </c>
    </row>
    <row r="765" spans="1:7">
      <c r="A765" s="1" t="str">
        <f t="shared" si="79"/>
        <v>2</v>
      </c>
      <c r="B765" s="3" t="str">
        <f t="shared" si="80"/>
        <v/>
      </c>
      <c r="C765" s="3" t="s">
        <v>1485</v>
      </c>
      <c r="D765" s="3" t="str">
        <f t="shared" si="81"/>
        <v/>
      </c>
      <c r="E765" s="3" t="str">
        <f t="shared" si="82"/>
        <v>sfx_halloween_07" Rate="100</v>
      </c>
      <c r="F765" s="3" t="str">
        <f t="shared" si="83"/>
        <v>&lt;Clip SoundPath="sfx_halloween_07" Rate="100" /&gt;</v>
      </c>
      <c r="G765" s="3" t="s">
        <v>2052</v>
      </c>
    </row>
    <row r="766" spans="1:7">
      <c r="A766" s="1" t="str">
        <f t="shared" si="79"/>
        <v>2</v>
      </c>
      <c r="B766" s="3" t="str">
        <f t="shared" si="80"/>
        <v/>
      </c>
      <c r="C766" s="3" t="s">
        <v>1485</v>
      </c>
      <c r="D766" s="3" t="str">
        <f t="shared" si="81"/>
        <v/>
      </c>
      <c r="E766" s="3" t="str">
        <f t="shared" si="82"/>
        <v>sfx_halloween_08" Rate="100</v>
      </c>
      <c r="F766" s="3" t="str">
        <f t="shared" si="83"/>
        <v>&lt;Clip SoundPath="sfx_halloween_08" Rate="100" /&gt;</v>
      </c>
      <c r="G766" s="3" t="s">
        <v>2053</v>
      </c>
    </row>
    <row r="767" spans="1:7">
      <c r="A767" s="1" t="str">
        <f t="shared" si="79"/>
        <v>3</v>
      </c>
      <c r="B767" s="3" t="str">
        <f t="shared" si="80"/>
        <v/>
      </c>
      <c r="C767" s="3" t="s">
        <v>1485</v>
      </c>
      <c r="D767" s="3" t="str">
        <f t="shared" si="81"/>
        <v/>
      </c>
      <c r="E767" s="3" t="str">
        <f t="shared" si="82"/>
        <v/>
      </c>
      <c r="F767" s="3" t="str">
        <f t="shared" si="83"/>
        <v>&lt;/Sound&gt;</v>
      </c>
      <c r="G767" s="3" t="s">
        <v>1489</v>
      </c>
    </row>
    <row r="768" spans="1:7">
      <c r="A768" s="173" t="s">
        <v>2054</v>
      </c>
      <c r="B768" s="174"/>
      <c r="C768" s="174"/>
      <c r="D768" s="174"/>
      <c r="E768" s="174"/>
      <c r="F768" s="174"/>
      <c r="G768" s="175"/>
    </row>
    <row r="769" spans="1:6">
      <c r="A769" s="1">
        <v>1</v>
      </c>
      <c r="B769" s="3" t="s">
        <v>2055</v>
      </c>
      <c r="C769" s="3" t="s">
        <v>1485</v>
      </c>
      <c r="D769" s="3" t="s">
        <v>2056</v>
      </c>
      <c r="F769" s="3" t="str">
        <f>IF(A769=1,"&lt;Sound Type="""&amp;B769&amp;""" Storage="""&amp;C769&amp;""" Dec="""&amp;D769&amp;"""&gt;",IF(A769=2,"  &lt;Clip SoundPath="""&amp;E769&amp;""" /&gt;",IF(A769=3,G769,"")))</f>
        <v>&lt;Sound Type="feed_welcome_denmark" Storage="Remote" Dec="丹麦地图欢迎语音"&gt;</v>
      </c>
    </row>
    <row r="770" spans="1:6">
      <c r="A770" s="1">
        <v>2</v>
      </c>
      <c r="E770" s="3" t="s">
        <v>2057</v>
      </c>
      <c r="F770" s="3" t="str">
        <f t="shared" ref="F770:F774" si="85">IF(A770=1,"&lt;Sound Type="""&amp;B770&amp;""" Storage="""&amp;C770&amp;""" Dec="""&amp;D770&amp;"""&gt;",IF(A770=2,"  &lt;Clip SoundPath="""&amp;E770&amp;""" /&gt;",IF(A770=3,G770,"")))</f>
        <v>&lt;Clip SoundPath="feed_welcome_dk_001" /&gt;</v>
      </c>
    </row>
    <row r="771" spans="1:6">
      <c r="A771" s="1">
        <v>2</v>
      </c>
      <c r="E771" s="3" t="s">
        <v>2058</v>
      </c>
      <c r="F771" s="3" t="str">
        <f t="shared" si="85"/>
        <v>&lt;Clip SoundPath="feed_welcome_dk_002" /&gt;</v>
      </c>
    </row>
    <row r="772" spans="1:6">
      <c r="A772" s="1">
        <v>2</v>
      </c>
      <c r="E772" s="3" t="s">
        <v>2059</v>
      </c>
      <c r="F772" s="3" t="str">
        <f t="shared" si="85"/>
        <v>&lt;Clip SoundPath="feed_welcome_dk_003" /&gt;</v>
      </c>
    </row>
    <row r="773" spans="1:6">
      <c r="A773" s="1">
        <v>2</v>
      </c>
      <c r="E773" s="3" t="s">
        <v>2060</v>
      </c>
      <c r="F773" s="3" t="str">
        <f t="shared" si="85"/>
        <v>&lt;Clip SoundPath="feed_welcome_dk_004" /&gt;</v>
      </c>
    </row>
    <row r="774" spans="1:6">
      <c r="A774" s="1">
        <v>2</v>
      </c>
      <c r="E774" s="3" t="s">
        <v>2061</v>
      </c>
      <c r="F774" s="3" t="str">
        <f t="shared" si="85"/>
        <v>&lt;Clip SoundPath="feed_welcome_dk_005" /&gt;</v>
      </c>
    </row>
    <row r="775" spans="1:6">
      <c r="A775" s="1">
        <v>3</v>
      </c>
      <c r="F775" s="3" t="str">
        <f>IF(A775=1,"&lt;Sound Type="""&amp;B775&amp;""" Storage="""&amp;C775&amp;""" Dec="""&amp;D775&amp;"""&gt;",IF(A775=2,"  &lt;Clip SoundPath="""&amp;E775&amp;""" /&gt;",IF(A775=3,"&lt;/Sound&gt;","")))</f>
        <v>&lt;/Sound&gt;</v>
      </c>
    </row>
    <row r="776" spans="1:6">
      <c r="A776" s="1">
        <v>1</v>
      </c>
      <c r="B776" s="3" t="s">
        <v>2062</v>
      </c>
      <c r="C776" s="3" t="s">
        <v>1485</v>
      </c>
      <c r="D776" s="3" t="s">
        <v>2063</v>
      </c>
      <c r="F776" s="3" t="str">
        <f>IF(A776=1,"&lt;Sound Type="""&amp;B776&amp;""" Storage="""&amp;C776&amp;""" Dec="""&amp;D776&amp;"""&gt;",IF(A776=2,"  &lt;Clip SoundPath="""&amp;E776&amp;""" /&gt;",IF(A776=3,G776,"")))</f>
        <v>&lt;Sound Type="galaxy_unlock" Storage="Remote" Dec="星球或地图解锁提示音"&gt;</v>
      </c>
    </row>
    <row r="777" spans="1:6">
      <c r="A777" s="1">
        <v>2</v>
      </c>
      <c r="E777" s="3" t="s">
        <v>2064</v>
      </c>
      <c r="F777" s="3" t="str">
        <f t="shared" ref="F777:F780" si="86">IF(A777=1,"&lt;Sound Type="""&amp;B777&amp;""" Storage="""&amp;C777&amp;""" Dec="""&amp;D777&amp;"""&gt;",IF(A777=2,"  &lt;Clip SoundPath="""&amp;E777&amp;""" /&gt;",IF(A777=3,G777,"")))</f>
        <v>&lt;Clip SoundPath="galaxy_unlock01" /&gt;</v>
      </c>
    </row>
    <row r="778" spans="1:6">
      <c r="A778" s="1">
        <v>2</v>
      </c>
      <c r="E778" s="3" t="s">
        <v>2065</v>
      </c>
      <c r="F778" s="3" t="str">
        <f t="shared" si="86"/>
        <v>&lt;Clip SoundPath="galaxy_unlock02" /&gt;</v>
      </c>
    </row>
    <row r="779" spans="1:6">
      <c r="A779" s="1">
        <v>2</v>
      </c>
      <c r="E779" s="3" t="s">
        <v>2066</v>
      </c>
      <c r="F779" s="3" t="str">
        <f t="shared" si="86"/>
        <v>&lt;Clip SoundPath="galaxy_unlock03" /&gt;</v>
      </c>
    </row>
    <row r="780" spans="1:6">
      <c r="A780" s="1">
        <v>2</v>
      </c>
      <c r="E780" s="3" t="s">
        <v>2067</v>
      </c>
      <c r="F780" s="3" t="str">
        <f t="shared" si="86"/>
        <v>&lt;Clip SoundPath="galaxy_unlock04" /&gt;</v>
      </c>
    </row>
    <row r="781" spans="1:6">
      <c r="A781" s="1">
        <v>3</v>
      </c>
      <c r="F781" s="3" t="str">
        <f>IF(A781=1,"&lt;Sound Type="""&amp;B781&amp;""" Storage="""&amp;C781&amp;""" Dec="""&amp;D781&amp;"""&gt;",IF(A781=2,"  &lt;Clip SoundPath="""&amp;E781&amp;""" /&gt;",IF(A781=3,"&lt;/Sound&gt;","")))</f>
        <v>&lt;/Sound&gt;</v>
      </c>
    </row>
    <row r="782" spans="1:6">
      <c r="A782" s="1">
        <v>1</v>
      </c>
      <c r="B782" s="3" t="s">
        <v>2068</v>
      </c>
      <c r="C782" s="3" t="s">
        <v>1485</v>
      </c>
      <c r="D782" s="3" t="s">
        <v>2069</v>
      </c>
      <c r="F782" s="3" t="str">
        <f>IF(A782=1,"&lt;Sound Type="""&amp;B782&amp;""" Storage="""&amp;C782&amp;""" Dec="""&amp;D782&amp;"""&gt;",IF(A782=2,"  &lt;Clip SoundPath="""&amp;E782&amp;""" /&gt;",IF(A782=3,G782,"")))</f>
        <v>&lt;Sound Type="galaxy_lock_drink" Storage="Remote" Dec="饮水解锁新地图"&gt;</v>
      </c>
    </row>
    <row r="783" spans="1:6">
      <c r="A783" s="1">
        <v>2</v>
      </c>
      <c r="E783" s="3" t="s">
        <v>2068</v>
      </c>
      <c r="F783" s="3" t="str">
        <f t="shared" ref="F783" si="87">IF(A783=1,"&lt;Sound Type="""&amp;B783&amp;""" Storage="""&amp;C783&amp;""" Dec="""&amp;D783&amp;"""&gt;",IF(A783=2,"  &lt;Clip SoundPath="""&amp;E783&amp;""" /&gt;",IF(A783=3,G783,"")))</f>
        <v>&lt;Clip SoundPath="galaxy_lock_drink" /&gt;</v>
      </c>
    </row>
    <row r="784" spans="1:6">
      <c r="A784" s="1">
        <v>3</v>
      </c>
      <c r="F784" s="3" t="str">
        <f>IF(A784=1,"&lt;Sound Type="""&amp;B784&amp;""" Storage="""&amp;C784&amp;""" Dec="""&amp;D784&amp;"""&gt;",IF(A784=2,"  &lt;Clip SoundPath="""&amp;E784&amp;""" /&gt;",IF(A784=3,"&lt;/Sound&gt;","")))</f>
        <v>&lt;/Sound&gt;</v>
      </c>
    </row>
    <row r="785" spans="1:6">
      <c r="A785" s="1">
        <v>1</v>
      </c>
      <c r="B785" s="3" t="s">
        <v>2070</v>
      </c>
      <c r="C785" s="3" t="s">
        <v>1485</v>
      </c>
      <c r="D785" s="3" t="s">
        <v>2071</v>
      </c>
      <c r="F785" s="3" t="str">
        <f>IF(A785=1,"&lt;Sound Type="""&amp;B785&amp;""" Storage="""&amp;C785&amp;""" Dec="""&amp;D785&amp;"""&gt;",IF(A785=2,"  &lt;Clip SoundPath="""&amp;E785&amp;""" /&gt;",IF(A785=3,G785,"")))</f>
        <v>&lt;Sound Type="galaxy_lock_time" Storage="Remote" Dec="新地图稍后解锁"&gt;</v>
      </c>
    </row>
    <row r="786" spans="1:6">
      <c r="A786" s="1">
        <v>2</v>
      </c>
      <c r="E786" s="3" t="s">
        <v>2070</v>
      </c>
      <c r="F786" s="3" t="str">
        <f t="shared" ref="F786" si="88">IF(A786=1,"&lt;Sound Type="""&amp;B786&amp;""" Storage="""&amp;C786&amp;""" Dec="""&amp;D786&amp;"""&gt;",IF(A786=2,"  &lt;Clip SoundPath="""&amp;E786&amp;""" /&gt;",IF(A786=3,G786,"")))</f>
        <v>&lt;Clip SoundPath="galaxy_lock_time" /&gt;</v>
      </c>
    </row>
    <row r="787" spans="1:6">
      <c r="A787" s="1">
        <v>3</v>
      </c>
      <c r="F787" s="3" t="str">
        <f>IF(A787=1,"&lt;Sound Type="""&amp;B787&amp;""" Storage="""&amp;C787&amp;""" Dec="""&amp;D787&amp;"""&gt;",IF(A787=2,"  &lt;Clip SoundPath="""&amp;E787&amp;""" /&gt;",IF(A787=3,"&lt;/Sound&gt;","")))</f>
        <v>&lt;/Sound&gt;</v>
      </c>
    </row>
    <row r="788" spans="1:6">
      <c r="A788" s="1">
        <v>1</v>
      </c>
      <c r="B788" s="3" t="s">
        <v>2072</v>
      </c>
      <c r="C788" s="3" t="s">
        <v>1485</v>
      </c>
      <c r="D788" s="3" t="s">
        <v>2073</v>
      </c>
      <c r="F788" s="3" t="str">
        <f>IF(A788=1,"&lt;Sound Type="""&amp;B788&amp;""" Storage="""&amp;C788&amp;""" Dec="""&amp;D788&amp;"""&gt;",IF(A788=2,"  &lt;Clip SoundPath="""&amp;E788&amp;""" /&gt;",IF(A788=3,G788,"")))</f>
        <v>&lt;Sound Type="mall_bgm" Storage="Remote" Dec="换装页背景音乐"&gt;</v>
      </c>
    </row>
    <row r="789" spans="1:6">
      <c r="A789" s="1">
        <v>2</v>
      </c>
      <c r="E789" s="3" t="s">
        <v>2072</v>
      </c>
      <c r="F789" s="3" t="str">
        <f t="shared" ref="F789" si="89">IF(A789=1,"&lt;Sound Type="""&amp;B789&amp;""" Storage="""&amp;C789&amp;""" Dec="""&amp;D789&amp;"""&gt;",IF(A789=2,"  &lt;Clip SoundPath="""&amp;E789&amp;""" /&gt;",IF(A789=3,G789,"")))</f>
        <v>&lt;Clip SoundPath="mall_bgm" /&gt;</v>
      </c>
    </row>
    <row r="790" spans="1:6">
      <c r="A790" s="1">
        <v>3</v>
      </c>
      <c r="F790" s="3" t="str">
        <f>IF(A790=1,"&lt;Sound Type="""&amp;B790&amp;""" Storage="""&amp;C790&amp;""" Dec="""&amp;D790&amp;"""&gt;",IF(A790=2,"  &lt;Clip SoundPath="""&amp;E790&amp;""" /&gt;",IF(A790=3,"&lt;/Sound&gt;","")))</f>
        <v>&lt;/Sound&gt;</v>
      </c>
    </row>
    <row r="791" spans="1:6">
      <c r="A791" s="1">
        <v>1</v>
      </c>
      <c r="B791" s="3" t="s">
        <v>2074</v>
      </c>
      <c r="C791" s="3" t="s">
        <v>1485</v>
      </c>
      <c r="D791" s="3" t="s">
        <v>2075</v>
      </c>
      <c r="F791" s="3" t="str">
        <f>IF(A791=1,"&lt;Sound Type="""&amp;B791&amp;""" Storage="""&amp;C791&amp;""" Dec="""&amp;D791&amp;"""&gt;",IF(A791=2,"  &lt;Clip SoundPath="""&amp;E791&amp;""" /&gt;",IF(A791=3,G791,"")))</f>
        <v>&lt;Sound Type="mall_welcome" Storage="Remote" Dec="换装页欢迎语音"&gt;</v>
      </c>
    </row>
    <row r="792" spans="1:6">
      <c r="A792" s="1">
        <v>2</v>
      </c>
      <c r="E792" s="3" t="s">
        <v>2076</v>
      </c>
      <c r="F792" s="3" t="str">
        <f t="shared" ref="F792:F795" si="90">IF(A792=1,"&lt;Sound Type="""&amp;B792&amp;""" Storage="""&amp;C792&amp;""" Dec="""&amp;D792&amp;"""&gt;",IF(A792=2,"  &lt;Clip SoundPath="""&amp;E792&amp;""" /&gt;",IF(A792=3,G792,"")))</f>
        <v>&lt;Clip SoundPath="mall_welcome_001" /&gt;</v>
      </c>
    </row>
    <row r="793" spans="1:6">
      <c r="A793" s="1">
        <v>2</v>
      </c>
      <c r="E793" s="3" t="s">
        <v>2077</v>
      </c>
      <c r="F793" s="3" t="str">
        <f t="shared" si="90"/>
        <v>&lt;Clip SoundPath="mall_welcome_002" /&gt;</v>
      </c>
    </row>
    <row r="794" spans="1:6">
      <c r="A794" s="1">
        <v>2</v>
      </c>
      <c r="E794" s="3" t="s">
        <v>2078</v>
      </c>
      <c r="F794" s="3" t="str">
        <f t="shared" si="90"/>
        <v>&lt;Clip SoundPath="mall_welcome_003" /&gt;</v>
      </c>
    </row>
    <row r="795" spans="1:6">
      <c r="A795" s="1">
        <v>2</v>
      </c>
      <c r="E795" s="3" t="s">
        <v>2079</v>
      </c>
      <c r="F795" s="3" t="str">
        <f t="shared" si="90"/>
        <v>&lt;Clip SoundPath="mall_welcome_004" /&gt;</v>
      </c>
    </row>
    <row r="796" spans="1:6">
      <c r="A796" s="1">
        <v>2</v>
      </c>
      <c r="E796" s="3" t="s">
        <v>2080</v>
      </c>
      <c r="F796" s="3" t="str">
        <f t="shared" ref="F796" si="91">IF(A796=1,"&lt;Sound Type="""&amp;B796&amp;""" Storage="""&amp;C796&amp;""" Dec="""&amp;D796&amp;"""&gt;",IF(A796=2,"  &lt;Clip SoundPath="""&amp;E796&amp;""" /&gt;",IF(A796=3,G796,"")))</f>
        <v>&lt;Clip SoundPath="mall_welcome_005" /&gt;</v>
      </c>
    </row>
    <row r="797" spans="1:6">
      <c r="A797" s="1">
        <v>3</v>
      </c>
      <c r="F797" s="3" t="str">
        <f>IF(A797=1,"&lt;Sound Type="""&amp;B797&amp;""" Storage="""&amp;C797&amp;""" Dec="""&amp;D797&amp;"""&gt;",IF(A797=2,"  &lt;Clip SoundPath="""&amp;E797&amp;""" /&gt;",IF(A797=3,"&lt;/Sound&gt;","")))</f>
        <v>&lt;/Sound&gt;</v>
      </c>
    </row>
    <row r="798" spans="1:6">
      <c r="A798" s="1">
        <v>1</v>
      </c>
      <c r="B798" s="3" t="s">
        <v>2081</v>
      </c>
      <c r="C798" s="3" t="s">
        <v>1485</v>
      </c>
      <c r="D798" s="3" t="s">
        <v>2082</v>
      </c>
      <c r="F798" s="3" t="str">
        <f>IF(A798=1,"&lt;Sound Type="""&amp;B798&amp;""" Storage="""&amp;C798&amp;""" Dec="""&amp;D798&amp;"""&gt;",IF(A798=2,"  &lt;Clip SoundPath="""&amp;E798&amp;""" /&gt;",IF(A798=3,G798,"")))</f>
        <v>&lt;Sound Type="mall_purchase_lock" Storage="Remote" Dec="换装页今日饮水量未达标提醒"&gt;</v>
      </c>
    </row>
    <row r="799" spans="1:6">
      <c r="A799" s="1">
        <v>2</v>
      </c>
      <c r="E799" s="3" t="s">
        <v>2081</v>
      </c>
      <c r="F799" s="3" t="str">
        <f t="shared" ref="F799" si="92">IF(A799=1,"&lt;Sound Type="""&amp;B799&amp;""" Storage="""&amp;C799&amp;""" Dec="""&amp;D799&amp;"""&gt;",IF(A799=2,"  &lt;Clip SoundPath="""&amp;E799&amp;""" /&gt;",IF(A799=3,G799,"")))</f>
        <v>&lt;Clip SoundPath="mall_purchase_lock" /&gt;</v>
      </c>
    </row>
    <row r="800" spans="1:6">
      <c r="A800" s="1">
        <v>3</v>
      </c>
      <c r="F800" s="3" t="str">
        <f>IF(A800=1,"&lt;Sound Type="""&amp;B800&amp;""" Storage="""&amp;C800&amp;""" Dec="""&amp;D800&amp;"""&gt;",IF(A800=2,"  &lt;Clip SoundPath="""&amp;E800&amp;""" /&gt;",IF(A800=3,"&lt;/Sound&gt;","")))</f>
        <v>&lt;/Sound&gt;</v>
      </c>
    </row>
    <row r="801" spans="1:6">
      <c r="A801" s="1">
        <v>1</v>
      </c>
      <c r="B801" s="3" t="s">
        <v>2083</v>
      </c>
      <c r="C801" s="3" t="s">
        <v>1485</v>
      </c>
      <c r="D801" s="3" t="s">
        <v>2084</v>
      </c>
      <c r="F801" s="3" t="str">
        <f>IF(A801=1,"&lt;Sound Type="""&amp;B801&amp;""" Storage="""&amp;C801&amp;""" Dec="""&amp;D801&amp;"""&gt;",IF(A801=2,"  &lt;Clip SoundPath="""&amp;E801&amp;""" /&gt;",IF(A801=3,G801,"")))</f>
        <v>&lt;Sound Type="mall_suit_not_match" Storage="Remote" Dec="换装页配饰不适用提醒"&gt;</v>
      </c>
    </row>
    <row r="802" spans="1:6">
      <c r="A802" s="1">
        <v>2</v>
      </c>
      <c r="E802" s="3" t="s">
        <v>2083</v>
      </c>
      <c r="F802" s="3" t="str">
        <f t="shared" ref="F802" si="93">IF(A802=1,"&lt;Sound Type="""&amp;B802&amp;""" Storage="""&amp;C802&amp;""" Dec="""&amp;D802&amp;"""&gt;",IF(A802=2,"  &lt;Clip SoundPath="""&amp;E802&amp;""" /&gt;",IF(A802=3,G802,"")))</f>
        <v>&lt;Clip SoundPath="mall_suit_not_match" /&gt;</v>
      </c>
    </row>
    <row r="803" spans="1:6">
      <c r="A803" s="1">
        <v>3</v>
      </c>
      <c r="F803" s="3" t="str">
        <f>IF(A803=1,"&lt;Sound Type="""&amp;B803&amp;""" Storage="""&amp;C803&amp;""" Dec="""&amp;D803&amp;"""&gt;",IF(A803=2,"  &lt;Clip SoundPath="""&amp;E803&amp;""" /&gt;",IF(A803=3,"&lt;/Sound&gt;","")))</f>
        <v>&lt;/Sound&gt;</v>
      </c>
    </row>
    <row r="804" spans="1:6">
      <c r="A804" s="1">
        <v>1</v>
      </c>
      <c r="B804" s="3" t="s">
        <v>2085</v>
      </c>
      <c r="C804" s="3" t="s">
        <v>1485</v>
      </c>
      <c r="D804" s="3" t="s">
        <v>2086</v>
      </c>
      <c r="F804" s="3" t="str">
        <f>IF(A804=1,"&lt;Sound Type="""&amp;B804&amp;""" Storage="""&amp;C804&amp;""" Dec="""&amp;D804&amp;"""&gt;",IF(A804=2,"  &lt;Clip SoundPath="""&amp;E804&amp;""" /&gt;",IF(A804=3,G804,"")))</f>
        <v>&lt;Sound Type="popup_goods_level_lock" Storage="Remote" Dec="换装页等级不够提醒"&gt;</v>
      </c>
    </row>
    <row r="805" spans="1:6">
      <c r="A805" s="1">
        <v>2</v>
      </c>
      <c r="E805" s="3" t="s">
        <v>2085</v>
      </c>
      <c r="F805" s="3" t="str">
        <f t="shared" ref="F805" si="94">IF(A805=1,"&lt;Sound Type="""&amp;B805&amp;""" Storage="""&amp;C805&amp;""" Dec="""&amp;D805&amp;"""&gt;",IF(A805=2,"  &lt;Clip SoundPath="""&amp;E805&amp;""" /&gt;",IF(A805=3,G805,"")))</f>
        <v>&lt;Clip SoundPath="popup_goods_level_lock" /&gt;</v>
      </c>
    </row>
    <row r="806" spans="1:6">
      <c r="A806" s="1">
        <v>3</v>
      </c>
      <c r="F806" s="3" t="str">
        <f>IF(A806=1,"&lt;Sound Type="""&amp;B806&amp;""" Storage="""&amp;C806&amp;""" Dec="""&amp;D806&amp;"""&gt;",IF(A806=2,"  &lt;Clip SoundPath="""&amp;E806&amp;""" /&gt;",IF(A806=3,"&lt;/Sound&gt;","")))</f>
        <v>&lt;/Sound&gt;</v>
      </c>
    </row>
    <row r="807" spans="1:6">
      <c r="A807" s="1">
        <v>1</v>
      </c>
      <c r="B807" s="3" t="s">
        <v>2087</v>
      </c>
      <c r="C807" s="3" t="s">
        <v>1485</v>
      </c>
      <c r="D807" s="11" t="s">
        <v>2088</v>
      </c>
      <c r="F807" s="3" t="str">
        <f>IF(A807=1,"&lt;Sound Type="""&amp;B807&amp;""" Storage="""&amp;C807&amp;""" Dec="""&amp;D807&amp;"""&gt;",IF(A807=2,"  &lt;Clip SoundPath="""&amp;E807&amp;""" /&gt;",IF(A807=3,G807,"")))</f>
        <v>&lt;Sound Type="mall_lock_time" Storage="Remote" Dec="配饰未开放提示音"&gt;</v>
      </c>
    </row>
    <row r="808" spans="1:6">
      <c r="A808" s="1">
        <v>2</v>
      </c>
      <c r="E808" s="3" t="s">
        <v>2087</v>
      </c>
      <c r="F808" s="3" t="str">
        <f t="shared" ref="F808" si="95">IF(A808=1,"&lt;Sound Type="""&amp;B808&amp;""" Storage="""&amp;C808&amp;""" Dec="""&amp;D808&amp;"""&gt;",IF(A808=2,"  &lt;Clip SoundPath="""&amp;E808&amp;""" /&gt;",IF(A808=3,G808,"")))</f>
        <v>&lt;Clip SoundPath="mall_lock_time" /&gt;</v>
      </c>
    </row>
    <row r="809" spans="1:6">
      <c r="A809" s="1">
        <v>3</v>
      </c>
      <c r="F809" s="3" t="str">
        <f>IF(A809=1,"&lt;Sound Type="""&amp;B809&amp;""" Storage="""&amp;C809&amp;""" Dec="""&amp;D809&amp;"""&gt;",IF(A809=2,"  &lt;Clip SoundPath="""&amp;E809&amp;""" /&gt;",IF(A809=3,"&lt;/Sound&gt;","")))</f>
        <v>&lt;/Sound&gt;</v>
      </c>
    </row>
    <row r="810" spans="1:6">
      <c r="A810" s="1">
        <v>1</v>
      </c>
      <c r="B810" s="3" t="s">
        <v>2089</v>
      </c>
      <c r="C810" s="3" t="s">
        <v>1485</v>
      </c>
      <c r="D810" s="3" t="s">
        <v>2090</v>
      </c>
      <c r="F810" s="3" t="str">
        <f>IF(A810=1,"&lt;Sound Type="""&amp;B810&amp;""" Storage="""&amp;C810&amp;""" Dec="""&amp;D810&amp;"""&gt;",IF(A810=2,"  &lt;Clip SoundPath="""&amp;E810&amp;""" /&gt;",IF(A810=3,G810,"")))</f>
        <v>&lt;Sound Type="mall_purchase_qr" Storage="Remote" Dec="换装页显示二维码"&gt;</v>
      </c>
    </row>
    <row r="811" spans="1:6">
      <c r="A811" s="1">
        <v>2</v>
      </c>
      <c r="E811" s="3" t="s">
        <v>2089</v>
      </c>
      <c r="F811" s="3" t="str">
        <f t="shared" ref="F811" si="96">IF(A811=1,"&lt;Sound Type="""&amp;B811&amp;""" Storage="""&amp;C811&amp;""" Dec="""&amp;D811&amp;"""&gt;",IF(A811=2,"  &lt;Clip SoundPath="""&amp;E811&amp;""" /&gt;",IF(A811=3,G811,"")))</f>
        <v>&lt;Clip SoundPath="mall_purchase_qr" /&gt;</v>
      </c>
    </row>
    <row r="812" spans="1:6">
      <c r="A812" s="1">
        <v>3</v>
      </c>
      <c r="F812" s="3" t="str">
        <f>IF(A812=1,"&lt;Sound Type="""&amp;B812&amp;""" Storage="""&amp;C812&amp;""" Dec="""&amp;D812&amp;"""&gt;",IF(A812=2,"  &lt;Clip SoundPath="""&amp;E812&amp;""" /&gt;",IF(A812=3,"&lt;/Sound&gt;","")))</f>
        <v>&lt;/Sound&gt;</v>
      </c>
    </row>
    <row r="813" spans="1:6">
      <c r="A813" s="1">
        <v>1</v>
      </c>
      <c r="B813" s="3" t="s">
        <v>2091</v>
      </c>
      <c r="C813" s="3" t="s">
        <v>1485</v>
      </c>
      <c r="D813" s="3" t="s">
        <v>2092</v>
      </c>
      <c r="F813" s="3" t="str">
        <f>IF(A813=1,"&lt;Sound Type="""&amp;B813&amp;""" Storage="""&amp;C813&amp;""" Dec="""&amp;D813&amp;"""&gt;",IF(A813=2,"  &lt;Clip SoundPath="""&amp;E813&amp;""" /&gt;",IF(A813=3,G813,"")))</f>
        <v>&lt;Sound Type="mall_purchase_qr_complete" Storage="Remote" Dec="换装页二维码购物成功"&gt;</v>
      </c>
    </row>
    <row r="814" spans="1:6">
      <c r="A814" s="1">
        <v>2</v>
      </c>
      <c r="E814" s="3" t="s">
        <v>2091</v>
      </c>
      <c r="F814" s="3" t="str">
        <f t="shared" ref="F814" si="97">IF(A814=1,"&lt;Sound Type="""&amp;B814&amp;""" Storage="""&amp;C814&amp;""" Dec="""&amp;D814&amp;"""&gt;",IF(A814=2,"  &lt;Clip SoundPath="""&amp;E814&amp;""" /&gt;",IF(A814=3,G814,"")))</f>
        <v>&lt;Clip SoundPath="mall_purchase_qr_complete" /&gt;</v>
      </c>
    </row>
    <row r="815" spans="1:6">
      <c r="A815" s="1">
        <v>3</v>
      </c>
      <c r="F815" s="3" t="str">
        <f>IF(A815=1,"&lt;Sound Type="""&amp;B815&amp;""" Storage="""&amp;C815&amp;""" Dec="""&amp;D815&amp;"""&gt;",IF(A815=2,"  &lt;Clip SoundPath="""&amp;E815&amp;""" /&gt;",IF(A815=3,"&lt;/Sound&gt;","")))</f>
        <v>&lt;/Sound&gt;</v>
      </c>
    </row>
    <row r="816" spans="1:6">
      <c r="A816" s="1">
        <v>1</v>
      </c>
      <c r="B816" s="3" t="s">
        <v>2093</v>
      </c>
      <c r="C816" s="3" t="s">
        <v>1485</v>
      </c>
      <c r="D816" s="3" t="s">
        <v>2094</v>
      </c>
      <c r="F816" s="3" t="str">
        <f>IF(A816=1,"&lt;Sound Type="""&amp;B816&amp;""" Storage="""&amp;C816&amp;""" Dec="""&amp;D816&amp;"""&gt;",IF(A816=2,"  &lt;Clip SoundPath="""&amp;E816&amp;""" /&gt;",IF(A816=3,G816,"")))</f>
        <v>&lt;Sound Type="mall_change_item" Storage="Remote" Dec="换装页切换配饰/小精灵"&gt;</v>
      </c>
    </row>
    <row r="817" spans="1:6">
      <c r="A817" s="1">
        <v>2</v>
      </c>
      <c r="E817" s="3" t="s">
        <v>2093</v>
      </c>
      <c r="F817" s="3" t="str">
        <f t="shared" ref="F817" si="98">IF(A817=1,"&lt;Sound Type="""&amp;B817&amp;""" Storage="""&amp;C817&amp;""" Dec="""&amp;D817&amp;"""&gt;",IF(A817=2,"  &lt;Clip SoundPath="""&amp;E817&amp;""" /&gt;",IF(A817=3,G817,"")))</f>
        <v>&lt;Clip SoundPath="mall_change_item" /&gt;</v>
      </c>
    </row>
    <row r="818" spans="1:6">
      <c r="A818" s="1">
        <v>3</v>
      </c>
      <c r="F818" s="3" t="str">
        <f>IF(A818=1,"&lt;Sound Type="""&amp;B818&amp;""" Storage="""&amp;C818&amp;""" Dec="""&amp;D818&amp;"""&gt;",IF(A818=2,"  &lt;Clip SoundPath="""&amp;E818&amp;""" /&gt;",IF(A818=3,"&lt;/Sound&gt;","")))</f>
        <v>&lt;/Sound&gt;</v>
      </c>
    </row>
    <row r="819" spans="1:6">
      <c r="A819" s="1">
        <v>1</v>
      </c>
      <c r="B819" s="3" t="s">
        <v>2095</v>
      </c>
      <c r="C819" s="3" t="s">
        <v>1485</v>
      </c>
      <c r="D819" s="3" t="s">
        <v>2096</v>
      </c>
      <c r="F819" s="3" t="str">
        <f>IF(A819=1,"&lt;Sound Type="""&amp;B819&amp;""" Storage="""&amp;C819&amp;""" Dec="""&amp;D819&amp;"""&gt;",IF(A819=2,"  &lt;Clip SoundPath="""&amp;E819&amp;""" /&gt;",IF(A819=3,G819,"")))</f>
        <v>&lt;Sound Type="mall_put_on_accessory" Storage="Remote" Dec="换装页穿上配饰"&gt;</v>
      </c>
    </row>
    <row r="820" spans="1:6">
      <c r="A820" s="1">
        <v>2</v>
      </c>
      <c r="E820" s="3" t="s">
        <v>2095</v>
      </c>
      <c r="F820" s="3" t="str">
        <f t="shared" ref="F820" si="99">IF(A820=1,"&lt;Sound Type="""&amp;B820&amp;""" Storage="""&amp;C820&amp;""" Dec="""&amp;D820&amp;"""&gt;",IF(A820=2,"  &lt;Clip SoundPath="""&amp;E820&amp;""" /&gt;",IF(A820=3,G820,"")))</f>
        <v>&lt;Clip SoundPath="mall_put_on_accessory" /&gt;</v>
      </c>
    </row>
    <row r="821" spans="1:6">
      <c r="A821" s="1">
        <v>3</v>
      </c>
      <c r="F821" s="3" t="str">
        <f>IF(A821=1,"&lt;Sound Type="""&amp;B821&amp;""" Storage="""&amp;C821&amp;""" Dec="""&amp;D821&amp;"""&gt;",IF(A821=2,"  &lt;Clip SoundPath="""&amp;E821&amp;""" /&gt;",IF(A821=3,"&lt;/Sound&gt;","")))</f>
        <v>&lt;/Sound&gt;</v>
      </c>
    </row>
    <row r="822" spans="1:6">
      <c r="A822" s="1">
        <v>1</v>
      </c>
      <c r="B822" s="3" t="s">
        <v>2097</v>
      </c>
      <c r="C822" s="3" t="s">
        <v>1485</v>
      </c>
      <c r="D822" s="3" t="s">
        <v>2098</v>
      </c>
      <c r="F822" s="3" t="str">
        <f>IF(A822=1,"&lt;Sound Type="""&amp;B822&amp;""" Storage="""&amp;C822&amp;""" Dec="""&amp;D822&amp;"""&gt;",IF(A822=2,"  &lt;Clip SoundPath="""&amp;E822&amp;""" /&gt;",IF(A822=3,G822,"")))</f>
        <v>&lt;Sound Type="mall_take_off_accessory" Storage="Remote" Dec="换装页脱下配饰"&gt;</v>
      </c>
    </row>
    <row r="823" spans="1:6">
      <c r="A823" s="1">
        <v>2</v>
      </c>
      <c r="E823" s="3" t="s">
        <v>2097</v>
      </c>
      <c r="F823" s="3" t="str">
        <f t="shared" ref="F823" si="100">IF(A823=1,"&lt;Sound Type="""&amp;B823&amp;""" Storage="""&amp;C823&amp;""" Dec="""&amp;D823&amp;"""&gt;",IF(A823=2,"  &lt;Clip SoundPath="""&amp;E823&amp;""" /&gt;",IF(A823=3,G823,"")))</f>
        <v>&lt;Clip SoundPath="mall_take_off_accessory" /&gt;</v>
      </c>
    </row>
    <row r="824" spans="1:6">
      <c r="A824" s="1">
        <v>3</v>
      </c>
      <c r="F824" s="3" t="str">
        <f>IF(A824=1,"&lt;Sound Type="""&amp;B824&amp;""" Storage="""&amp;C824&amp;""" Dec="""&amp;D824&amp;"""&gt;",IF(A824=2,"  &lt;Clip SoundPath="""&amp;E824&amp;""" /&gt;",IF(A824=3,"&lt;/Sound&gt;","")))</f>
        <v>&lt;/Sound&gt;</v>
      </c>
    </row>
    <row r="825" spans="1:6">
      <c r="A825" s="1">
        <v>1</v>
      </c>
      <c r="B825" s="3" t="s">
        <v>2099</v>
      </c>
      <c r="C825" s="3" t="s">
        <v>1485</v>
      </c>
      <c r="D825" s="3" t="s">
        <v>2100</v>
      </c>
      <c r="F825" s="3" t="str">
        <f>IF(A825=1,"&lt;Sound Type="""&amp;B825&amp;""" Storage="""&amp;C825&amp;""" Dec="""&amp;D825&amp;"""&gt;",IF(A825=2,"  &lt;Clip SoundPath="""&amp;E825&amp;""" /&gt;",IF(A825=3,G825,"")))</f>
        <v>&lt;Sound Type="mall_spirit_in" Storage="Remote" Dec="换装页小精灵出场"&gt;</v>
      </c>
    </row>
    <row r="826" spans="1:6">
      <c r="A826" s="1">
        <v>2</v>
      </c>
      <c r="E826" s="3" t="s">
        <v>2099</v>
      </c>
      <c r="F826" s="3" t="str">
        <f t="shared" ref="F826" si="101">IF(A826=1,"&lt;Sound Type="""&amp;B826&amp;""" Storage="""&amp;C826&amp;""" Dec="""&amp;D826&amp;"""&gt;",IF(A826=2,"  &lt;Clip SoundPath="""&amp;E826&amp;""" /&gt;",IF(A826=3,G826,"")))</f>
        <v>&lt;Clip SoundPath="mall_spirit_in" /&gt;</v>
      </c>
    </row>
    <row r="827" spans="1:6">
      <c r="A827" s="1">
        <v>3</v>
      </c>
      <c r="F827" s="3" t="str">
        <f>IF(A827=1,"&lt;Sound Type="""&amp;B827&amp;""" Storage="""&amp;C827&amp;""" Dec="""&amp;D827&amp;"""&gt;",IF(A827=2,"  &lt;Clip SoundPath="""&amp;E827&amp;""" /&gt;",IF(A827=3,"&lt;/Sound&gt;","")))</f>
        <v>&lt;/Sound&gt;</v>
      </c>
    </row>
    <row r="828" spans="1:6">
      <c r="A828" s="1">
        <v>1</v>
      </c>
      <c r="B828" s="3" t="s">
        <v>2101</v>
      </c>
      <c r="C828" s="3" t="s">
        <v>1485</v>
      </c>
      <c r="D828" s="3" t="s">
        <v>2102</v>
      </c>
      <c r="F828" s="3" t="str">
        <f>IF(A828=1,"&lt;Sound Type="""&amp;B828&amp;""" Storage="""&amp;C828&amp;""" Dec="""&amp;D828&amp;"""&gt;",IF(A828=2,"  &lt;Clip SoundPath="""&amp;E828&amp;""" /&gt;",IF(A828=3,G828,"")))</f>
        <v>&lt;Sound Type="mall_spirit_out" Storage="Remote" Dec="换装页小精灵退场"&gt;</v>
      </c>
    </row>
    <row r="829" spans="1:6">
      <c r="A829" s="1">
        <v>2</v>
      </c>
      <c r="E829" s="3" t="s">
        <v>2101</v>
      </c>
      <c r="F829" s="3" t="str">
        <f t="shared" ref="F829" si="102">IF(A829=1,"&lt;Sound Type="""&amp;B829&amp;""" Storage="""&amp;C829&amp;""" Dec="""&amp;D829&amp;"""&gt;",IF(A829=2,"  &lt;Clip SoundPath="""&amp;E829&amp;""" /&gt;",IF(A829=3,G829,"")))</f>
        <v>&lt;Clip SoundPath="mall_spirit_out" /&gt;</v>
      </c>
    </row>
    <row r="830" spans="1:6">
      <c r="A830" s="1">
        <v>3</v>
      </c>
      <c r="F830" s="3" t="str">
        <f>IF(A830=1,"&lt;Sound Type="""&amp;B830&amp;""" Storage="""&amp;C830&amp;""" Dec="""&amp;D830&amp;"""&gt;",IF(A830=2,"  &lt;Clip SoundPath="""&amp;E830&amp;""" /&gt;",IF(A830=3,"&lt;/Sound&gt;","")))</f>
        <v>&lt;/Sound&gt;</v>
      </c>
    </row>
    <row r="831" spans="1:6">
      <c r="A831" s="1">
        <v>1</v>
      </c>
      <c r="B831" s="3" t="s">
        <v>2103</v>
      </c>
      <c r="C831" s="3" t="s">
        <v>1485</v>
      </c>
      <c r="D831" s="3" t="s">
        <v>2104</v>
      </c>
      <c r="F831" s="3" t="str">
        <f>IF(A831=1,"&lt;Sound Type="""&amp;B831&amp;""" Storage="""&amp;C831&amp;""" Dec="""&amp;D831&amp;"""&gt;",IF(A831=2,"  &lt;Clip SoundPath="""&amp;E831&amp;""" /&gt;",IF(A831=3,G831,"")))</f>
        <v>&lt;Sound Type="feed_welcome_xmas" Storage="Remote" Dec="喂食页圣诞节欢迎语音"&gt;</v>
      </c>
    </row>
    <row r="832" spans="1:6">
      <c r="A832" s="1">
        <v>2</v>
      </c>
      <c r="E832" s="3" t="s">
        <v>2105</v>
      </c>
      <c r="F832" s="3" t="str">
        <f t="shared" ref="F832:F836" si="103">IF(A832=1,"&lt;Sound Type="""&amp;B832&amp;""" Storage="""&amp;C832&amp;""" Dec="""&amp;D832&amp;"""&gt;",IF(A832=2,"  &lt;Clip SoundPath="""&amp;E832&amp;""" /&gt;",IF(A832=3,G832,"")))</f>
        <v>&lt;Clip SoundPath="feed_welcome_xmas_001" /&gt;</v>
      </c>
    </row>
    <row r="833" spans="1:6">
      <c r="A833" s="1">
        <v>2</v>
      </c>
      <c r="E833" s="3" t="s">
        <v>2106</v>
      </c>
      <c r="F833" s="3" t="str">
        <f t="shared" si="103"/>
        <v>&lt;Clip SoundPath="feed_welcome_xmas_002" /&gt;</v>
      </c>
    </row>
    <row r="834" spans="1:6">
      <c r="A834" s="1">
        <v>2</v>
      </c>
      <c r="E834" s="3" t="s">
        <v>2107</v>
      </c>
      <c r="F834" s="3" t="str">
        <f t="shared" si="103"/>
        <v>&lt;Clip SoundPath="feed_welcome_xmas_003" /&gt;</v>
      </c>
    </row>
    <row r="835" spans="1:6">
      <c r="A835" s="1">
        <v>2</v>
      </c>
      <c r="E835" s="3" t="s">
        <v>2108</v>
      </c>
      <c r="F835" s="3" t="str">
        <f t="shared" si="103"/>
        <v>&lt;Clip SoundPath="feed_welcome_xmas_004" /&gt;</v>
      </c>
    </row>
    <row r="836" spans="1:6">
      <c r="A836" s="1">
        <v>2</v>
      </c>
      <c r="E836" s="3" t="s">
        <v>2109</v>
      </c>
      <c r="F836" s="3" t="str">
        <f t="shared" si="103"/>
        <v>&lt;Clip SoundPath="feed_welcome_xmas_005" /&gt;</v>
      </c>
    </row>
    <row r="837" spans="1:6">
      <c r="A837" s="1">
        <v>3</v>
      </c>
      <c r="F837" s="3" t="str">
        <f>IF(A837=1,"&lt;Sound Type="""&amp;B837&amp;""" Storage="""&amp;C837&amp;""" Dec="""&amp;D837&amp;"""&gt;",IF(A837=2,"  &lt;Clip SoundPath="""&amp;E837&amp;""" /&gt;",IF(A837=3,"&lt;/Sound&gt;","")))</f>
        <v>&lt;/Sound&gt;</v>
      </c>
    </row>
    <row r="838" spans="1:6">
      <c r="A838" s="1">
        <v>1</v>
      </c>
      <c r="B838" s="3" t="s">
        <v>2110</v>
      </c>
      <c r="C838" s="3" t="s">
        <v>1485</v>
      </c>
      <c r="D838" s="3" t="s">
        <v>2111</v>
      </c>
      <c r="F838" s="3" t="str">
        <f>IF(A838=1,"&lt;Sound Type="""&amp;B838&amp;""" Storage="""&amp;C838&amp;""" Dec="""&amp;D838&amp;"""&gt;",IF(A838=2,"  &lt;Clip SoundPath="""&amp;E838&amp;""" /&gt;",IF(A838=3,G838,"")))</f>
        <v>&lt;Sound Type="feed_bgm_xmas" Storage="Remote" Dec="喂食页圣诞节背景音乐"&gt;</v>
      </c>
    </row>
    <row r="839" spans="1:6">
      <c r="A839" s="1">
        <v>2</v>
      </c>
      <c r="E839" s="3" t="s">
        <v>2110</v>
      </c>
      <c r="F839" s="3" t="str">
        <f t="shared" ref="F839" si="104">IF(A839=1,"&lt;Sound Type="""&amp;B839&amp;""" Storage="""&amp;C839&amp;""" Dec="""&amp;D839&amp;"""&gt;",IF(A839=2,"  &lt;Clip SoundPath="""&amp;E839&amp;""" /&gt;",IF(A839=3,G839,"")))</f>
        <v>&lt;Clip SoundPath="feed_bgm_xmas" /&gt;</v>
      </c>
    </row>
    <row r="840" spans="1:6">
      <c r="A840" s="1">
        <v>3</v>
      </c>
      <c r="F840" s="3" t="str">
        <f>IF(A840=1,"&lt;Sound Type="""&amp;B840&amp;""" Storage="""&amp;C840&amp;""" Dec="""&amp;D840&amp;"""&gt;",IF(A840=2,"  &lt;Clip SoundPath="""&amp;E840&amp;""" /&gt;",IF(A840=3,"&lt;/Sound&gt;","")))</f>
        <v>&lt;/Sound&gt;</v>
      </c>
    </row>
    <row r="841" spans="1:6">
      <c r="A841" s="1">
        <v>1</v>
      </c>
      <c r="B841" s="3" t="s">
        <v>2112</v>
      </c>
      <c r="C841" s="3" t="s">
        <v>1485</v>
      </c>
      <c r="D841" s="3" t="s">
        <v>2113</v>
      </c>
      <c r="F841" s="3" t="str">
        <f>IF(A841=1,"&lt;Sound Type="""&amp;B841&amp;""" Storage="""&amp;C841&amp;""" Dec="""&amp;D841&amp;"""&gt;",IF(A841=2,"  &lt;Clip SoundPath="""&amp;E841&amp;""" /&gt;",IF(A841=3,G841,"")))</f>
        <v>&lt;Sound Type="feed_bgm" Storage="Remote" Dec="喂食场景背景音乐"&gt;</v>
      </c>
    </row>
    <row r="842" spans="1:6">
      <c r="A842" s="1">
        <v>2</v>
      </c>
      <c r="E842" s="3" t="s">
        <v>2114</v>
      </c>
      <c r="F842" s="3" t="str">
        <f t="shared" ref="F842" si="105">IF(A842=1,"&lt;Sound Type="""&amp;B842&amp;""" Storage="""&amp;C842&amp;""" Dec="""&amp;D842&amp;"""&gt;",IF(A842=2,"  &lt;Clip SoundPath="""&amp;E842&amp;""" /&gt;",IF(A842=3,G842,"")))</f>
        <v>&lt;Clip SoundPath="feed_bgm_denmark" /&gt;</v>
      </c>
    </row>
    <row r="843" spans="1:6">
      <c r="A843" s="1">
        <v>3</v>
      </c>
      <c r="F843" s="3" t="str">
        <f>IF(A843=1,"&lt;Sound Type="""&amp;B843&amp;""" Storage="""&amp;C843&amp;""" Dec="""&amp;D843&amp;"""&gt;",IF(A843=2,"  &lt;Clip SoundPath="""&amp;E843&amp;""" /&gt;",IF(A843=3,"&lt;/Sound&gt;","")))</f>
        <v>&lt;/Sound&gt;</v>
      </c>
    </row>
    <row r="844" spans="1:6">
      <c r="A844" s="1">
        <v>1</v>
      </c>
      <c r="B844" s="3" t="s">
        <v>2115</v>
      </c>
      <c r="C844" s="3" t="s">
        <v>1485</v>
      </c>
      <c r="D844" s="3" t="s">
        <v>2116</v>
      </c>
      <c r="F844" s="3" t="str">
        <f>IF(A844=1,"&lt;Sound Type="""&amp;B844&amp;""" Storage="""&amp;C844&amp;""" Dec="""&amp;D844&amp;"""&gt;",IF(A844=2,"  &lt;Clip SoundPath="""&amp;E844&amp;""" /&gt;",IF(A844=3,G844,"")))</f>
        <v>&lt;Sound Type="coin_spend" Storage="Remote" Dec="消耗金币"&gt;</v>
      </c>
    </row>
    <row r="845" spans="1:6">
      <c r="A845" s="1">
        <v>2</v>
      </c>
      <c r="E845" s="3" t="s">
        <v>2115</v>
      </c>
      <c r="F845" s="3" t="str">
        <f t="shared" ref="F845" si="106">IF(A845=1,"&lt;Sound Type="""&amp;B845&amp;""" Storage="""&amp;C845&amp;""" Dec="""&amp;D845&amp;"""&gt;",IF(A845=2,"  &lt;Clip SoundPath="""&amp;E845&amp;""" /&gt;",IF(A845=3,G845,"")))</f>
        <v>&lt;Clip SoundPath="coin_spend" /&gt;</v>
      </c>
    </row>
    <row r="846" spans="1:6">
      <c r="A846" s="1">
        <v>3</v>
      </c>
      <c r="F846" s="3" t="str">
        <f>IF(A846=1,"&lt;Sound Type="""&amp;B846&amp;""" Storage="""&amp;C846&amp;""" Dec="""&amp;D846&amp;"""&gt;",IF(A846=2,"  &lt;Clip SoundPath="""&amp;E846&amp;""" /&gt;",IF(A846=3,"&lt;/Sound&gt;","")))</f>
        <v>&lt;/Sound&gt;</v>
      </c>
    </row>
    <row r="847" spans="1:6">
      <c r="A847" s="1">
        <v>1</v>
      </c>
      <c r="B847" s="3" t="s">
        <v>2117</v>
      </c>
      <c r="C847" s="3" t="s">
        <v>1485</v>
      </c>
      <c r="D847" s="3" t="s">
        <v>2118</v>
      </c>
      <c r="F847" s="3" t="str">
        <f>IF(A847=1,"&lt;Sound Type="""&amp;B847&amp;""" Storage="""&amp;C847&amp;""" Dec="""&amp;D847&amp;"""&gt;",IF(A847=2,"  &lt;Clip SoundPath="""&amp;E847&amp;""" /&gt;",IF(A847=3,G847,"")))</f>
        <v>&lt;Sound Type="main_scene_wheel" Storage="Remote" Dec="切换场景"&gt;</v>
      </c>
    </row>
    <row r="848" spans="1:6">
      <c r="A848" s="1">
        <v>2</v>
      </c>
      <c r="E848" s="3" t="s">
        <v>2117</v>
      </c>
      <c r="F848" s="3" t="str">
        <f t="shared" ref="F848" si="107">IF(A848=1,"&lt;Sound Type="""&amp;B848&amp;""" Storage="""&amp;C848&amp;""" Dec="""&amp;D848&amp;"""&gt;",IF(A848=2,"  &lt;Clip SoundPath="""&amp;E848&amp;""" /&gt;",IF(A848=3,G848,"")))</f>
        <v>&lt;Clip SoundPath="main_scene_wheel" /&gt;</v>
      </c>
    </row>
    <row r="849" spans="1:6">
      <c r="A849" s="1">
        <v>3</v>
      </c>
      <c r="F849" s="3" t="str">
        <f>IF(A849=1,"&lt;Sound Type="""&amp;B849&amp;""" Storage="""&amp;C849&amp;""" Dec="""&amp;D849&amp;"""&gt;",IF(A849=2,"  &lt;Clip SoundPath="""&amp;E849&amp;""" /&gt;",IF(A849=3,"&lt;/Sound&gt;","")))</f>
        <v>&lt;/Sound&gt;</v>
      </c>
    </row>
    <row r="850" spans="1:6">
      <c r="A850" s="1">
        <v>1</v>
      </c>
      <c r="B850" s="3" t="s">
        <v>2119</v>
      </c>
      <c r="C850" s="3" t="s">
        <v>1485</v>
      </c>
      <c r="D850" s="3" t="s">
        <v>2120</v>
      </c>
      <c r="F850" s="3" t="str">
        <f>IF(A850=1,"&lt;Sound Type="""&amp;B850&amp;""" Storage="""&amp;C850&amp;""" Dec="""&amp;D850&amp;"""&gt;",IF(A850=2,"  &lt;Clip SoundPath="""&amp;E850&amp;""" /&gt;",IF(A850=3,G850,"")))</f>
        <v>&lt;Sound Type="feed_hp_increase" Storage="Remote" Dec="增加能量值"&gt;</v>
      </c>
    </row>
    <row r="851" spans="1:6">
      <c r="A851" s="1">
        <v>2</v>
      </c>
      <c r="E851" s="3" t="s">
        <v>2119</v>
      </c>
      <c r="F851" s="3" t="str">
        <f t="shared" ref="F851" si="108">IF(A851=1,"&lt;Sound Type="""&amp;B851&amp;""" Storage="""&amp;C851&amp;""" Dec="""&amp;D851&amp;"""&gt;",IF(A851=2,"  &lt;Clip SoundPath="""&amp;E851&amp;""" /&gt;",IF(A851=3,G851,"")))</f>
        <v>&lt;Clip SoundPath="feed_hp_increase" /&gt;</v>
      </c>
    </row>
    <row r="852" spans="1:6">
      <c r="A852" s="1">
        <v>3</v>
      </c>
      <c r="F852" s="3" t="str">
        <f>IF(A852=1,"&lt;Sound Type="""&amp;B852&amp;""" Storage="""&amp;C852&amp;""" Dec="""&amp;D852&amp;"""&gt;",IF(A852=2,"  &lt;Clip SoundPath="""&amp;E852&amp;""" /&gt;",IF(A852=3,"&lt;/Sound&gt;","")))</f>
        <v>&lt;/Sound&gt;</v>
      </c>
    </row>
    <row r="853" spans="1:6">
      <c r="A853" s="1">
        <v>1</v>
      </c>
      <c r="B853" s="3" t="s">
        <v>2121</v>
      </c>
      <c r="C853" s="3" t="s">
        <v>1485</v>
      </c>
      <c r="D853" s="11" t="s">
        <v>2122</v>
      </c>
      <c r="F853" s="3" t="str">
        <f>IF(A853=1,"&lt;Sound Type="""&amp;B853&amp;""" Storage="""&amp;C853&amp;""" Dec="""&amp;D853&amp;"""&gt;",IF(A853=2,"  &lt;Clip SoundPath="""&amp;E853&amp;""" /&gt;",IF(A853=3,G853,"")))</f>
        <v>&lt;Sound Type="feed_bgm_mouse" Storage="Remote" Dec="喂食页鼠年春节背景音乐"&gt;</v>
      </c>
    </row>
    <row r="854" spans="1:6">
      <c r="A854" s="1">
        <v>2</v>
      </c>
      <c r="E854" s="3" t="s">
        <v>2121</v>
      </c>
      <c r="F854" s="3" t="str">
        <f t="shared" ref="F854" si="109">IF(A854=1,"&lt;Sound Type="""&amp;B854&amp;""" Storage="""&amp;C854&amp;""" Dec="""&amp;D854&amp;"""&gt;",IF(A854=2,"  &lt;Clip SoundPath="""&amp;E854&amp;""" /&gt;",IF(A854=3,G854,"")))</f>
        <v>&lt;Clip SoundPath="feed_bgm_mouse" /&gt;</v>
      </c>
    </row>
    <row r="855" spans="1:6">
      <c r="A855" s="1">
        <v>3</v>
      </c>
      <c r="F855" s="3" t="str">
        <f>IF(A855=1,"&lt;Sound Type="""&amp;B855&amp;""" Storage="""&amp;C855&amp;""" Dec="""&amp;D855&amp;"""&gt;",IF(A855=2,"  &lt;Clip SoundPath="""&amp;E855&amp;""" /&gt;",IF(A855=3,"&lt;/Sound&gt;","")))</f>
        <v>&lt;/Sound&gt;</v>
      </c>
    </row>
    <row r="856" spans="1:6">
      <c r="D856" s="11"/>
    </row>
  </sheetData>
  <mergeCells count="1">
    <mergeCell ref="A768:G768"/>
  </mergeCells>
  <phoneticPr fontId="17" type="noConversion"/>
  <conditionalFormatting sqref="G28">
    <cfRule type="containsText" dxfId="92" priority="79" operator="containsText" text="&lt;!--">
      <formula>NOT(ISERROR(SEARCH("&lt;!--",G28)))</formula>
    </cfRule>
    <cfRule type="expression" dxfId="91" priority="80">
      <formula>MOD(ROW(),2)=0</formula>
    </cfRule>
    <cfRule type="expression" dxfId="90" priority="81">
      <formula>MOD(ROW(),2)=1</formula>
    </cfRule>
  </conditionalFormatting>
  <conditionalFormatting sqref="A837:G837">
    <cfRule type="containsText" dxfId="89" priority="22" operator="containsText" text="&lt;!--">
      <formula>NOT(ISERROR(SEARCH("&lt;!--",A837)))</formula>
    </cfRule>
    <cfRule type="expression" dxfId="88" priority="23">
      <formula>MOD(ROW(),2)=0</formula>
    </cfRule>
    <cfRule type="expression" dxfId="87" priority="24">
      <formula>MOD(ROW(),2)=1</formula>
    </cfRule>
  </conditionalFormatting>
  <conditionalFormatting sqref="A1:G25 A29:G433 A437:G767 A768 A769:G790 A859:G1048576 G841:G852">
    <cfRule type="containsText" dxfId="86" priority="85" operator="containsText" text="&lt;!--">
      <formula>NOT(ISERROR(SEARCH("&lt;!--",A1)))</formula>
    </cfRule>
    <cfRule type="expression" dxfId="85" priority="86">
      <formula>MOD(ROW(),2)=0</formula>
    </cfRule>
    <cfRule type="expression" dxfId="84" priority="87">
      <formula>MOD(ROW(),2)=1</formula>
    </cfRule>
  </conditionalFormatting>
  <conditionalFormatting sqref="A26:G27 A28:F28">
    <cfRule type="containsText" dxfId="83" priority="82" operator="containsText" text="&lt;!--">
      <formula>NOT(ISERROR(SEARCH("&lt;!--",A26)))</formula>
    </cfRule>
    <cfRule type="expression" dxfId="82" priority="83">
      <formula>MOD(ROW(),2)=0</formula>
    </cfRule>
    <cfRule type="expression" dxfId="81" priority="84">
      <formula>MOD(ROW(),2)=1</formula>
    </cfRule>
  </conditionalFormatting>
  <conditionalFormatting sqref="A434:G436">
    <cfRule type="containsText" dxfId="80" priority="76" operator="containsText" text="&lt;!--">
      <formula>NOT(ISERROR(SEARCH("&lt;!--",A434)))</formula>
    </cfRule>
    <cfRule type="expression" dxfId="79" priority="77">
      <formula>MOD(ROW(),2)=0</formula>
    </cfRule>
    <cfRule type="expression" dxfId="78" priority="78">
      <formula>MOD(ROW(),2)=1</formula>
    </cfRule>
  </conditionalFormatting>
  <conditionalFormatting sqref="A791:G792 A797:G797 A793:D795 F793:G795 E793:E796">
    <cfRule type="containsText" dxfId="77" priority="67" operator="containsText" text="&lt;!--">
      <formula>NOT(ISERROR(SEARCH("&lt;!--",A791)))</formula>
    </cfRule>
    <cfRule type="expression" dxfId="76" priority="68">
      <formula>MOD(ROW(),2)=0</formula>
    </cfRule>
    <cfRule type="expression" dxfId="75" priority="69">
      <formula>MOD(ROW(),2)=1</formula>
    </cfRule>
  </conditionalFormatting>
  <conditionalFormatting sqref="A796:D796 F796:G796">
    <cfRule type="containsText" dxfId="74" priority="64" operator="containsText" text="&lt;!--">
      <formula>NOT(ISERROR(SEARCH("&lt;!--",A796)))</formula>
    </cfRule>
    <cfRule type="expression" dxfId="73" priority="65">
      <formula>MOD(ROW(),2)=0</formula>
    </cfRule>
    <cfRule type="expression" dxfId="72" priority="66">
      <formula>MOD(ROW(),2)=1</formula>
    </cfRule>
  </conditionalFormatting>
  <conditionalFormatting sqref="A798:G800">
    <cfRule type="containsText" dxfId="71" priority="61" operator="containsText" text="&lt;!--">
      <formula>NOT(ISERROR(SEARCH("&lt;!--",A798)))</formula>
    </cfRule>
    <cfRule type="expression" dxfId="70" priority="62">
      <formula>MOD(ROW(),2)=0</formula>
    </cfRule>
    <cfRule type="expression" dxfId="69" priority="63">
      <formula>MOD(ROW(),2)=1</formula>
    </cfRule>
  </conditionalFormatting>
  <conditionalFormatting sqref="A801:G803">
    <cfRule type="containsText" dxfId="68" priority="58" operator="containsText" text="&lt;!--">
      <formula>NOT(ISERROR(SEARCH("&lt;!--",A801)))</formula>
    </cfRule>
    <cfRule type="expression" dxfId="67" priority="59">
      <formula>MOD(ROW(),2)=0</formula>
    </cfRule>
    <cfRule type="expression" dxfId="66" priority="60">
      <formula>MOD(ROW(),2)=1</formula>
    </cfRule>
  </conditionalFormatting>
  <conditionalFormatting sqref="A804:G806">
    <cfRule type="containsText" dxfId="65" priority="55" operator="containsText" text="&lt;!--">
      <formula>NOT(ISERROR(SEARCH("&lt;!--",A804)))</formula>
    </cfRule>
    <cfRule type="expression" dxfId="64" priority="56">
      <formula>MOD(ROW(),2)=0</formula>
    </cfRule>
    <cfRule type="expression" dxfId="63" priority="57">
      <formula>MOD(ROW(),2)=1</formula>
    </cfRule>
  </conditionalFormatting>
  <conditionalFormatting sqref="A807:G809">
    <cfRule type="containsText" dxfId="62" priority="1" operator="containsText" text="&lt;!--">
      <formula>NOT(ISERROR(SEARCH("&lt;!--",A807)))</formula>
    </cfRule>
    <cfRule type="expression" dxfId="61" priority="2">
      <formula>MOD(ROW(),2)=0</formula>
    </cfRule>
    <cfRule type="expression" dxfId="60" priority="3">
      <formula>MOD(ROW(),2)=1</formula>
    </cfRule>
  </conditionalFormatting>
  <conditionalFormatting sqref="A810:G812">
    <cfRule type="containsText" dxfId="59" priority="52" operator="containsText" text="&lt;!--">
      <formula>NOT(ISERROR(SEARCH("&lt;!--",A810)))</formula>
    </cfRule>
    <cfRule type="expression" dxfId="58" priority="53">
      <formula>MOD(ROW(),2)=0</formula>
    </cfRule>
    <cfRule type="expression" dxfId="57" priority="54">
      <formula>MOD(ROW(),2)=1</formula>
    </cfRule>
  </conditionalFormatting>
  <conditionalFormatting sqref="A813:G815">
    <cfRule type="containsText" dxfId="56" priority="49" operator="containsText" text="&lt;!--">
      <formula>NOT(ISERROR(SEARCH("&lt;!--",A813)))</formula>
    </cfRule>
    <cfRule type="expression" dxfId="55" priority="50">
      <formula>MOD(ROW(),2)=0</formula>
    </cfRule>
    <cfRule type="expression" dxfId="54" priority="51">
      <formula>MOD(ROW(),2)=1</formula>
    </cfRule>
  </conditionalFormatting>
  <conditionalFormatting sqref="A816:G818">
    <cfRule type="containsText" dxfId="53" priority="46" operator="containsText" text="&lt;!--">
      <formula>NOT(ISERROR(SEARCH("&lt;!--",A816)))</formula>
    </cfRule>
    <cfRule type="expression" dxfId="52" priority="47">
      <formula>MOD(ROW(),2)=0</formula>
    </cfRule>
    <cfRule type="expression" dxfId="51" priority="48">
      <formula>MOD(ROW(),2)=1</formula>
    </cfRule>
  </conditionalFormatting>
  <conditionalFormatting sqref="A819:G821">
    <cfRule type="containsText" dxfId="50" priority="43" operator="containsText" text="&lt;!--">
      <formula>NOT(ISERROR(SEARCH("&lt;!--",A819)))</formula>
    </cfRule>
    <cfRule type="expression" dxfId="49" priority="44">
      <formula>MOD(ROW(),2)=0</formula>
    </cfRule>
    <cfRule type="expression" dxfId="48" priority="45">
      <formula>MOD(ROW(),2)=1</formula>
    </cfRule>
  </conditionalFormatting>
  <conditionalFormatting sqref="A822:G824">
    <cfRule type="containsText" dxfId="47" priority="40" operator="containsText" text="&lt;!--">
      <formula>NOT(ISERROR(SEARCH("&lt;!--",A822)))</formula>
    </cfRule>
    <cfRule type="expression" dxfId="46" priority="41">
      <formula>MOD(ROW(),2)=0</formula>
    </cfRule>
    <cfRule type="expression" dxfId="45" priority="42">
      <formula>MOD(ROW(),2)=1</formula>
    </cfRule>
  </conditionalFormatting>
  <conditionalFormatting sqref="A825:G827">
    <cfRule type="containsText" dxfId="44" priority="37" operator="containsText" text="&lt;!--">
      <formula>NOT(ISERROR(SEARCH("&lt;!--",A825)))</formula>
    </cfRule>
    <cfRule type="expression" dxfId="43" priority="38">
      <formula>MOD(ROW(),2)=0</formula>
    </cfRule>
    <cfRule type="expression" dxfId="42" priority="39">
      <formula>MOD(ROW(),2)=1</formula>
    </cfRule>
  </conditionalFormatting>
  <conditionalFormatting sqref="A828:G830">
    <cfRule type="containsText" dxfId="41" priority="34" operator="containsText" text="&lt;!--">
      <formula>NOT(ISERROR(SEARCH("&lt;!--",A828)))</formula>
    </cfRule>
    <cfRule type="expression" dxfId="40" priority="35">
      <formula>MOD(ROW(),2)=0</formula>
    </cfRule>
    <cfRule type="expression" dxfId="39" priority="36">
      <formula>MOD(ROW(),2)=1</formula>
    </cfRule>
  </conditionalFormatting>
  <conditionalFormatting sqref="A831:G836">
    <cfRule type="containsText" dxfId="38" priority="31" operator="containsText" text="&lt;!--">
      <formula>NOT(ISERROR(SEARCH("&lt;!--",A831)))</formula>
    </cfRule>
    <cfRule type="expression" dxfId="37" priority="32">
      <formula>MOD(ROW(),2)=0</formula>
    </cfRule>
    <cfRule type="expression" dxfId="36" priority="33">
      <formula>MOD(ROW(),2)=1</formula>
    </cfRule>
  </conditionalFormatting>
  <conditionalFormatting sqref="A838:G840">
    <cfRule type="containsText" dxfId="35" priority="25" operator="containsText" text="&lt;!--">
      <formula>NOT(ISERROR(SEARCH("&lt;!--",A838)))</formula>
    </cfRule>
    <cfRule type="expression" dxfId="34" priority="26">
      <formula>MOD(ROW(),2)=0</formula>
    </cfRule>
    <cfRule type="expression" dxfId="33" priority="27">
      <formula>MOD(ROW(),2)=1</formula>
    </cfRule>
  </conditionalFormatting>
  <conditionalFormatting sqref="A841:F843">
    <cfRule type="containsText" dxfId="32" priority="19" operator="containsText" text="&lt;!--">
      <formula>NOT(ISERROR(SEARCH("&lt;!--",A841)))</formula>
    </cfRule>
    <cfRule type="expression" dxfId="31" priority="20">
      <formula>MOD(ROW(),2)=0</formula>
    </cfRule>
    <cfRule type="expression" dxfId="30" priority="21">
      <formula>MOD(ROW(),2)=1</formula>
    </cfRule>
  </conditionalFormatting>
  <conditionalFormatting sqref="A844:F846">
    <cfRule type="containsText" dxfId="29" priority="16" operator="containsText" text="&lt;!--">
      <formula>NOT(ISERROR(SEARCH("&lt;!--",A844)))</formula>
    </cfRule>
    <cfRule type="expression" dxfId="28" priority="17">
      <formula>MOD(ROW(),2)=0</formula>
    </cfRule>
    <cfRule type="expression" dxfId="27" priority="18">
      <formula>MOD(ROW(),2)=1</formula>
    </cfRule>
  </conditionalFormatting>
  <conditionalFormatting sqref="A847:F849">
    <cfRule type="containsText" dxfId="26" priority="13" operator="containsText" text="&lt;!--">
      <formula>NOT(ISERROR(SEARCH("&lt;!--",A847)))</formula>
    </cfRule>
    <cfRule type="expression" dxfId="25" priority="14">
      <formula>MOD(ROW(),2)=0</formula>
    </cfRule>
    <cfRule type="expression" dxfId="24" priority="15">
      <formula>MOD(ROW(),2)=1</formula>
    </cfRule>
  </conditionalFormatting>
  <conditionalFormatting sqref="A850:F852">
    <cfRule type="containsText" dxfId="23" priority="10" operator="containsText" text="&lt;!--">
      <formula>NOT(ISERROR(SEARCH("&lt;!--",A850)))</formula>
    </cfRule>
    <cfRule type="expression" dxfId="22" priority="11">
      <formula>MOD(ROW(),2)=0</formula>
    </cfRule>
    <cfRule type="expression" dxfId="21" priority="12">
      <formula>MOD(ROW(),2)=1</formula>
    </cfRule>
  </conditionalFormatting>
  <conditionalFormatting sqref="A853:G855">
    <cfRule type="containsText" dxfId="20" priority="7" operator="containsText" text="&lt;!--">
      <formula>NOT(ISERROR(SEARCH("&lt;!--",A853)))</formula>
    </cfRule>
    <cfRule type="expression" dxfId="19" priority="8">
      <formula>MOD(ROW(),2)=0</formula>
    </cfRule>
    <cfRule type="expression" dxfId="18" priority="9">
      <formula>MOD(ROW(),2)=1</formula>
    </cfRule>
  </conditionalFormatting>
  <conditionalFormatting sqref="A856:G858">
    <cfRule type="containsText" dxfId="17" priority="4" operator="containsText" text="&lt;!--">
      <formula>NOT(ISERROR(SEARCH("&lt;!--",A856)))</formula>
    </cfRule>
    <cfRule type="expression" dxfId="16" priority="5">
      <formula>MOD(ROW(),2)=0</formula>
    </cfRule>
    <cfRule type="expression" dxfId="15" priority="6">
      <formula>MOD(ROW(),2)=1</formula>
    </cfRule>
  </conditionalFormatting>
  <pageMargins left="0.7" right="0.7" top="0.75" bottom="0.75" header="0.3" footer="0.3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>
  <dimension ref="A1:F14"/>
  <sheetViews>
    <sheetView workbookViewId="0">
      <pane ySplit="2" topLeftCell="A3" activePane="bottomLeft" state="frozen"/>
      <selection pane="bottomLeft" activeCell="A2" sqref="A2"/>
    </sheetView>
  </sheetViews>
  <sheetFormatPr defaultColWidth="8.875" defaultRowHeight="13.5"/>
  <cols>
    <col min="1" max="1" width="5.125" style="1" customWidth="1"/>
    <col min="2" max="2" width="13.375" style="2" customWidth="1"/>
    <col min="3" max="3" width="31.875" style="3" customWidth="1"/>
    <col min="4" max="4" width="17.125" style="3" customWidth="1"/>
    <col min="5" max="5" width="29" style="3" customWidth="1"/>
    <col min="6" max="6" width="54.875" style="3" customWidth="1"/>
  </cols>
  <sheetData>
    <row r="1" spans="1:6">
      <c r="A1" s="4" t="s">
        <v>1481</v>
      </c>
      <c r="B1" s="5" t="s">
        <v>2123</v>
      </c>
      <c r="C1" s="6" t="s">
        <v>2124</v>
      </c>
      <c r="D1" s="6" t="s">
        <v>2125</v>
      </c>
      <c r="E1" s="6" t="s">
        <v>2126</v>
      </c>
      <c r="F1" s="6" t="s">
        <v>13</v>
      </c>
    </row>
    <row r="2" spans="1:6">
      <c r="A2" s="7"/>
      <c r="B2" s="8" t="s">
        <v>0</v>
      </c>
      <c r="C2" s="7" t="s">
        <v>1483</v>
      </c>
      <c r="D2" s="7" t="s">
        <v>2127</v>
      </c>
      <c r="E2" s="7" t="s">
        <v>2128</v>
      </c>
      <c r="F2" s="7"/>
    </row>
    <row r="3" spans="1:6">
      <c r="A3" s="3">
        <v>1</v>
      </c>
      <c r="B3" s="3">
        <v>10000</v>
      </c>
      <c r="C3" s="3" t="s">
        <v>2129</v>
      </c>
      <c r="F3" s="3" t="str">
        <f>IF(A3=1,"&lt;AwardConfig ID="""&amp;B3&amp;""" Desc="""&amp;C3&amp;""" &gt;",IF(A3=2,"  &lt;Coin Percent="""&amp;D3&amp;""" /&gt;",IF(A3=3,"  &lt;Prop Percent="""&amp;D3&amp;""" Source="""&amp;E3&amp;""" /&gt;",IF(A3=4,"&lt;/AwardConfig&gt;",""))))</f>
        <v>&lt;AwardConfig ID="10000" Desc="普通30%dailyGoal宝箱" &gt;</v>
      </c>
    </row>
    <row r="4" spans="1:6">
      <c r="A4" s="3">
        <v>2</v>
      </c>
      <c r="B4" s="3"/>
      <c r="D4" s="3">
        <v>0.6</v>
      </c>
      <c r="F4" s="3" t="str">
        <f t="shared" ref="F4:F14" si="0">IF(A4=1,"&lt;AwardConfig ID="""&amp;B4&amp;""" Desc="""&amp;C4&amp;""" &gt;",IF(A4=2,"  &lt;Coin Percent="""&amp;D4&amp;""" /&gt;",IF(A4=3,"  &lt;Prop Percent="""&amp;D4&amp;""" Source="""&amp;E4&amp;""" /&gt;",IF(A4=4,"&lt;/AwardConfig&gt;",""))))</f>
        <v>&lt;Coin Percent="0.6" /&gt;</v>
      </c>
    </row>
    <row r="5" spans="1:6">
      <c r="A5" s="3">
        <v>3</v>
      </c>
      <c r="B5" s="3"/>
      <c r="D5" s="3">
        <v>0.4</v>
      </c>
      <c r="E5" s="3" t="s">
        <v>2130</v>
      </c>
      <c r="F5" s="3" t="str">
        <f t="shared" si="0"/>
        <v>&lt;Prop Percent="0.4" Source="Food" /&gt;</v>
      </c>
    </row>
    <row r="6" spans="1:6">
      <c r="A6" s="3">
        <v>4</v>
      </c>
      <c r="B6" s="3"/>
      <c r="F6" s="3" t="str">
        <f t="shared" si="0"/>
        <v>&lt;/AwardConfig&gt;</v>
      </c>
    </row>
    <row r="7" spans="1:6">
      <c r="A7" s="3">
        <v>1</v>
      </c>
      <c r="B7" s="3">
        <v>10001</v>
      </c>
      <c r="C7" s="3" t="s">
        <v>2131</v>
      </c>
      <c r="F7" s="3" t="str">
        <f t="shared" si="0"/>
        <v>&lt;AwardConfig ID="10001" Desc="普通60%dailyGoal宝箱" &gt;</v>
      </c>
    </row>
    <row r="8" spans="1:6">
      <c r="A8" s="3">
        <v>2</v>
      </c>
      <c r="B8" s="3"/>
      <c r="D8" s="3">
        <v>0.5</v>
      </c>
      <c r="F8" s="3" t="str">
        <f t="shared" si="0"/>
        <v>&lt;Coin Percent="0.5" /&gt;</v>
      </c>
    </row>
    <row r="9" spans="1:6">
      <c r="A9" s="3">
        <v>3</v>
      </c>
      <c r="B9" s="3"/>
      <c r="D9" s="3">
        <v>0.5</v>
      </c>
      <c r="E9" s="3" t="s">
        <v>2130</v>
      </c>
      <c r="F9" s="3" t="str">
        <f t="shared" si="0"/>
        <v>&lt;Prop Percent="0.5" Source="Food" /&gt;</v>
      </c>
    </row>
    <row r="10" spans="1:6">
      <c r="A10" s="3">
        <v>4</v>
      </c>
      <c r="B10" s="3"/>
      <c r="F10" s="3" t="str">
        <f t="shared" si="0"/>
        <v>&lt;/AwardConfig&gt;</v>
      </c>
    </row>
    <row r="11" spans="1:6">
      <c r="A11" s="3">
        <v>1</v>
      </c>
      <c r="B11" s="3">
        <v>10002</v>
      </c>
      <c r="C11" s="3" t="s">
        <v>2132</v>
      </c>
      <c r="F11" s="3" t="str">
        <f t="shared" si="0"/>
        <v>&lt;AwardConfig ID="10002" Desc="普通100%dailyGoal宝箱" &gt;</v>
      </c>
    </row>
    <row r="12" spans="1:6">
      <c r="A12" s="3">
        <v>2</v>
      </c>
      <c r="B12" s="3"/>
      <c r="D12" s="3">
        <v>0.4</v>
      </c>
      <c r="F12" s="3" t="str">
        <f t="shared" si="0"/>
        <v>&lt;Coin Percent="0.4" /&gt;</v>
      </c>
    </row>
    <row r="13" spans="1:6">
      <c r="A13" s="3">
        <v>3</v>
      </c>
      <c r="B13" s="3"/>
      <c r="D13" s="3">
        <v>0.6</v>
      </c>
      <c r="E13" s="3" t="s">
        <v>2130</v>
      </c>
      <c r="F13" s="3" t="str">
        <f t="shared" si="0"/>
        <v>&lt;Prop Percent="0.6" Source="Food" /&gt;</v>
      </c>
    </row>
    <row r="14" spans="1:6">
      <c r="A14" s="3">
        <v>4</v>
      </c>
      <c r="B14" s="3"/>
      <c r="F14" s="3" t="str">
        <f t="shared" si="0"/>
        <v>&lt;/AwardConfig&gt;</v>
      </c>
    </row>
  </sheetData>
  <phoneticPr fontId="17" type="noConversion"/>
  <conditionalFormatting sqref="A1:F1">
    <cfRule type="containsText" dxfId="14" priority="10" operator="containsText" text="&lt;!--">
      <formula>NOT(ISERROR(SEARCH("&lt;!--",A1)))</formula>
    </cfRule>
    <cfRule type="expression" dxfId="13" priority="11">
      <formula>MOD(ROW(),2)=0</formula>
    </cfRule>
    <cfRule type="expression" dxfId="12" priority="12">
      <formula>MOD(ROW(),2)=1</formula>
    </cfRule>
  </conditionalFormatting>
  <conditionalFormatting sqref="A2:F2">
    <cfRule type="containsText" dxfId="11" priority="7" operator="containsText" text="&lt;!--">
      <formula>NOT(ISERROR(SEARCH("&lt;!--",A2)))</formula>
    </cfRule>
    <cfRule type="expression" dxfId="10" priority="8">
      <formula>MOD(ROW(),2)=0</formula>
    </cfRule>
    <cfRule type="expression" dxfId="9" priority="9">
      <formula>MOD(ROW(),2)=1</formula>
    </cfRule>
  </conditionalFormatting>
  <conditionalFormatting sqref="A3:F10">
    <cfRule type="containsText" dxfId="8" priority="4" operator="containsText" text="&lt;!--">
      <formula>NOT(ISERROR(SEARCH("&lt;!--",A3)))</formula>
    </cfRule>
    <cfRule type="expression" dxfId="7" priority="5">
      <formula>MOD(ROW(),2)=0</formula>
    </cfRule>
    <cfRule type="expression" dxfId="6" priority="6">
      <formula>MOD(ROW(),2)=1</formula>
    </cfRule>
  </conditionalFormatting>
  <conditionalFormatting sqref="A11:F14">
    <cfRule type="containsText" dxfId="5" priority="1" operator="containsText" text="&lt;!--">
      <formula>NOT(ISERROR(SEARCH("&lt;!--",A11)))</formula>
    </cfRule>
    <cfRule type="expression" dxfId="4" priority="2">
      <formula>MOD(ROW(),2)=0</formula>
    </cfRule>
    <cfRule type="expression" dxfId="3" priority="3">
      <formula>MOD(ROW(),2)=1</formula>
    </cfRule>
  </conditionalFormatting>
  <conditionalFormatting sqref="A15:F1048576">
    <cfRule type="containsText" dxfId="2" priority="13" operator="containsText" text="&lt;!--">
      <formula>NOT(ISERROR(SEARCH("&lt;!--",A15)))</formula>
    </cfRule>
    <cfRule type="expression" dxfId="1" priority="14">
      <formula>MOD(ROW(),2)=0</formula>
    </cfRule>
    <cfRule type="expression" dxfId="0" priority="15">
      <formula>MOD(ROW(),2)=1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U33"/>
  <sheetViews>
    <sheetView workbookViewId="0">
      <pane xSplit="4" ySplit="2" topLeftCell="E3" activePane="bottomRight" state="frozen"/>
      <selection pane="topRight"/>
      <selection pane="bottomLeft"/>
      <selection pane="bottomRight" activeCell="A3" sqref="A3"/>
    </sheetView>
  </sheetViews>
  <sheetFormatPr defaultColWidth="9.125" defaultRowHeight="14.25"/>
  <cols>
    <col min="1" max="1" width="7.5" style="106" customWidth="1"/>
    <col min="2" max="2" width="6.5" style="106" customWidth="1"/>
    <col min="3" max="3" width="5.5" style="106" customWidth="1"/>
    <col min="4" max="4" width="17.125" style="106" customWidth="1"/>
    <col min="5" max="5" width="10.5" style="106" customWidth="1"/>
    <col min="6" max="6" width="6.5" style="106" customWidth="1"/>
    <col min="7" max="7" width="10.5" style="106" customWidth="1"/>
    <col min="8" max="9" width="17.125" style="107" customWidth="1"/>
    <col min="10" max="10" width="12.625" style="106" customWidth="1"/>
    <col min="11" max="11" width="7.5" style="106" customWidth="1"/>
    <col min="12" max="12" width="6.5" style="106" customWidth="1"/>
    <col min="13" max="13" width="5.5" style="106" customWidth="1"/>
    <col min="14" max="15" width="6.875" style="106" customWidth="1"/>
    <col min="16" max="16" width="7.5" style="106" customWidth="1"/>
    <col min="17" max="17" width="11.625" style="106" customWidth="1"/>
    <col min="18" max="18" width="27.625" style="106" customWidth="1"/>
    <col min="19" max="19" width="22.625" style="106" customWidth="1"/>
    <col min="20" max="20" width="48.375" style="106" customWidth="1"/>
    <col min="21" max="21" width="20.875" style="106" customWidth="1"/>
    <col min="22" max="16384" width="9.125" style="106"/>
  </cols>
  <sheetData>
    <row r="1" spans="1:21">
      <c r="A1" s="108" t="s">
        <v>620</v>
      </c>
      <c r="B1" s="108" t="s">
        <v>0</v>
      </c>
      <c r="C1" s="108" t="s">
        <v>621</v>
      </c>
      <c r="D1" s="108" t="s">
        <v>622</v>
      </c>
      <c r="E1" s="108" t="s">
        <v>623</v>
      </c>
      <c r="F1" s="108" t="s">
        <v>624</v>
      </c>
      <c r="G1" s="108" t="s">
        <v>625</v>
      </c>
      <c r="H1" s="108" t="s">
        <v>626</v>
      </c>
      <c r="I1" s="108" t="s">
        <v>627</v>
      </c>
      <c r="J1" s="108" t="s">
        <v>628</v>
      </c>
      <c r="K1" s="108" t="s">
        <v>629</v>
      </c>
      <c r="L1" s="108" t="s">
        <v>630</v>
      </c>
      <c r="M1" s="108" t="s">
        <v>631</v>
      </c>
      <c r="N1" s="108" t="s">
        <v>632</v>
      </c>
      <c r="O1" s="108" t="s">
        <v>633</v>
      </c>
      <c r="P1" s="108" t="s">
        <v>634</v>
      </c>
      <c r="Q1" s="108" t="s">
        <v>635</v>
      </c>
      <c r="R1" s="108" t="s">
        <v>636</v>
      </c>
      <c r="S1" s="108" t="s">
        <v>637</v>
      </c>
      <c r="T1" s="108" t="s">
        <v>638</v>
      </c>
      <c r="U1" s="108" t="s">
        <v>13</v>
      </c>
    </row>
    <row r="2" spans="1:21">
      <c r="A2" s="109" t="s">
        <v>639</v>
      </c>
      <c r="B2" s="109" t="s">
        <v>640</v>
      </c>
      <c r="C2" s="109" t="s">
        <v>1</v>
      </c>
      <c r="D2" s="109" t="s">
        <v>2</v>
      </c>
      <c r="E2" s="109" t="s">
        <v>641</v>
      </c>
      <c r="F2" s="109" t="s">
        <v>642</v>
      </c>
      <c r="G2" s="109" t="s">
        <v>643</v>
      </c>
      <c r="H2" s="110" t="s">
        <v>644</v>
      </c>
      <c r="I2" s="110" t="s">
        <v>645</v>
      </c>
      <c r="J2" s="109" t="s">
        <v>646</v>
      </c>
      <c r="K2" s="109" t="s">
        <v>647</v>
      </c>
      <c r="L2" s="109" t="s">
        <v>648</v>
      </c>
      <c r="M2" s="109" t="s">
        <v>649</v>
      </c>
      <c r="N2" s="109" t="s">
        <v>650</v>
      </c>
      <c r="O2" s="109" t="s">
        <v>651</v>
      </c>
      <c r="P2" s="109" t="s">
        <v>652</v>
      </c>
      <c r="Q2" s="109" t="s">
        <v>653</v>
      </c>
      <c r="R2" s="109" t="s">
        <v>654</v>
      </c>
      <c r="S2" s="109" t="s">
        <v>655</v>
      </c>
      <c r="T2" s="109" t="s">
        <v>656</v>
      </c>
      <c r="U2" s="109" t="s">
        <v>657</v>
      </c>
    </row>
    <row r="3" spans="1:21">
      <c r="A3" s="111">
        <v>1</v>
      </c>
      <c r="B3" s="111">
        <v>60001</v>
      </c>
      <c r="C3" s="111">
        <v>6</v>
      </c>
      <c r="D3" s="111" t="s">
        <v>658</v>
      </c>
      <c r="E3" s="111" t="s">
        <v>659</v>
      </c>
      <c r="F3" s="111" t="b">
        <v>0</v>
      </c>
      <c r="G3" s="111" t="b">
        <v>0</v>
      </c>
      <c r="H3" s="112" t="s">
        <v>660</v>
      </c>
      <c r="I3" s="112" t="s">
        <v>660</v>
      </c>
      <c r="J3" s="111">
        <v>1</v>
      </c>
      <c r="K3" s="111">
        <v>0</v>
      </c>
      <c r="L3" s="111">
        <v>5</v>
      </c>
      <c r="M3" s="111">
        <v>1</v>
      </c>
      <c r="N3" s="111">
        <v>4</v>
      </c>
      <c r="O3" s="111">
        <v>0</v>
      </c>
      <c r="P3" s="111" t="b">
        <v>1</v>
      </c>
      <c r="Q3" s="111" t="s">
        <v>661</v>
      </c>
      <c r="R3" s="111" t="s">
        <v>662</v>
      </c>
      <c r="S3" s="111" t="s">
        <v>663</v>
      </c>
      <c r="T3" s="111" t="s">
        <v>664</v>
      </c>
      <c r="U3" s="111" t="str">
        <f>"&lt;PropertyItem&gt;"&amp;CHAR(10)&amp;"&lt;Number&gt;"&amp;A3&amp;"&lt;/Number&gt;"&amp;CHAR(10)&amp;"&lt;Id&gt;"&amp;B3&amp;"&lt;/Id&gt;"&amp;CHAR(10)&amp;"&lt;Type&gt;"&amp;C3&amp;"&lt;/Type&gt;"&amp;CHAR(10)&amp;"&lt;Name&gt;"&amp;D3&amp;"&lt;/Name&gt;"&amp;CHAR(10)&amp;"&lt;Tag&gt;"&amp;E3&amp;"&lt;/Tag&gt;"&amp;CHAR(10)&amp;"&lt;IsNew&gt;"&amp;F3&amp;"&lt;/IsNew&gt;"&amp;CHAR(10)&amp;"&lt;IsCampain&gt;"&amp;G3&amp;"&lt;/IsCampain&gt;"&amp;CHAR(10)&amp;"&lt;StartTime&gt;"&amp;TEXT(H3,"yyyy-MM-dd HH:mm")&amp;"&lt;/StartTime&gt;"&amp;CHAR(10)&amp;"&lt;EndTime&gt;"&amp;TEXT(I3,"yyyy-MM-dd HH:mm")&amp;"&lt;/EndTime&gt;"&amp;CHAR(10)&amp;"&lt;UnlockLevel&gt;"&amp;J3&amp;"&lt;/UnlockLevel&gt;"&amp;CHAR(10)&amp;"&lt;Rarity&gt;"&amp;K3&amp;"&lt;/Rarity&gt;"&amp;CHAR(10)&amp;"&lt;Price&gt;"&amp;L3&amp;"&lt;/Price&gt;"&amp;CHAR(10)&amp;"&lt;Sale&gt;"&amp;M3&amp;"&lt;/Sale&gt;"&amp;CHAR(10)&amp;"&lt;Hp&gt;"&amp;N3&amp;"&lt;/Hp&gt;"&amp;CHAR(10)&amp;"&lt;Exp&gt;"&amp;O3&amp;"&lt;/Exp&gt;"&amp;CHAR(10)&amp;"&lt;IsShow&gt;"&amp;P3&amp;"&lt;/IsShow&gt;"&amp;CHAR(10)&amp;"&lt;AcquireWay&gt;"&amp;Q3&amp;"&lt;/AcquireWay&gt;"&amp;CHAR(10)&amp;"&lt;DefaultIcon&gt;"&amp;R3&amp;"&lt;/DefaultIcon&gt;"&amp;CHAR(10)&amp;"&lt;HighLightIcon&gt;"&amp;S3&amp;"&lt;/HighLightIcon&gt;"&amp;CHAR(10)&amp;"&lt;ReactionAnim&gt;"&amp;T3&amp;"&lt;/ReactionAnim&gt;"&amp;CHAR(10)&amp;"&lt;/PropertyItem&gt;"</f>
        <v>&lt;PropertyItem&gt;&lt;Number&gt;1&lt;/Number&gt;&lt;Id&gt;60001&lt;/Id&gt;&lt;Type&gt;6&lt;/Type&gt;&lt;Name&gt;bread&lt;/Name&gt;&lt;Tag&gt;mainFood&lt;/Tag&gt;&lt;IsNew&gt;FALSE&lt;/IsNew&gt;&lt;IsCampain&gt;FALSE&lt;/IsCampain&gt;&lt;StartTime&gt;null&lt;/StartTime&gt;&lt;EndTime&gt;null&lt;/EndTime&gt;&lt;UnlockLevel&gt;1&lt;/UnlockLevel&gt;&lt;Rarity&gt;0&lt;/Rarity&gt;&lt;Price&gt;5&lt;/Price&gt;&lt;Sale&gt;1&lt;/Sale&gt;&lt;Hp&gt;4&lt;/Hp&gt;&lt;Exp&gt;0&lt;/Exp&gt;&lt;IsShow&gt;TRUE&lt;/IsShow&gt;&lt;AcquireWay&gt;Coin&lt;/AcquireWay&gt;&lt;DefaultIcon&gt;food_bread_small&lt;/DefaultIcon&gt;&lt;HighLightIcon&gt;food_bread&lt;/HighLightIcon&gt;&lt;ReactionAnim&gt;NINJI:1;SANSA:1;PURPIE:1;DONNY:1;YOYO:1;NUO:1&lt;/ReactionAnim&gt;&lt;/PropertyItem&gt;</v>
      </c>
    </row>
    <row r="4" spans="1:21">
      <c r="A4" s="111">
        <f>IF(ISNUMBER(A3),A3+1,1)</f>
        <v>2</v>
      </c>
      <c r="B4" s="111">
        <v>60002</v>
      </c>
      <c r="C4" s="111">
        <v>6</v>
      </c>
      <c r="D4" s="111" t="s">
        <v>665</v>
      </c>
      <c r="E4" s="111" t="s">
        <v>666</v>
      </c>
      <c r="F4" s="111" t="b">
        <v>0</v>
      </c>
      <c r="G4" s="111" t="b">
        <v>0</v>
      </c>
      <c r="H4" s="112" t="s">
        <v>660</v>
      </c>
      <c r="I4" s="112" t="s">
        <v>660</v>
      </c>
      <c r="J4" s="111">
        <v>1</v>
      </c>
      <c r="K4" s="111">
        <v>0</v>
      </c>
      <c r="L4" s="111">
        <v>10</v>
      </c>
      <c r="M4" s="111">
        <v>1</v>
      </c>
      <c r="N4" s="111">
        <v>8</v>
      </c>
      <c r="O4" s="111">
        <v>0</v>
      </c>
      <c r="P4" s="111" t="b">
        <v>1</v>
      </c>
      <c r="Q4" s="111" t="s">
        <v>661</v>
      </c>
      <c r="R4" s="111" t="s">
        <v>667</v>
      </c>
      <c r="S4" s="111" t="s">
        <v>668</v>
      </c>
      <c r="T4" s="111" t="s">
        <v>669</v>
      </c>
      <c r="U4" s="111" t="str">
        <f t="shared" ref="U4:U32" si="0">"&lt;PropertyItem&gt;"&amp;CHAR(10)&amp;"&lt;Number&gt;"&amp;A4&amp;"&lt;/Number&gt;"&amp;CHAR(10)&amp;"&lt;Id&gt;"&amp;B4&amp;"&lt;/Id&gt;"&amp;CHAR(10)&amp;"&lt;Type&gt;"&amp;C4&amp;"&lt;/Type&gt;"&amp;CHAR(10)&amp;"&lt;Name&gt;"&amp;D4&amp;"&lt;/Name&gt;"&amp;CHAR(10)&amp;"&lt;Tag&gt;"&amp;E4&amp;"&lt;/Tag&gt;"&amp;CHAR(10)&amp;"&lt;IsNew&gt;"&amp;F4&amp;"&lt;/IsNew&gt;"&amp;CHAR(10)&amp;"&lt;IsCampain&gt;"&amp;G4&amp;"&lt;/IsCampain&gt;"&amp;CHAR(10)&amp;"&lt;StartTime&gt;"&amp;TEXT(H4,"yyyy-MM-dd HH:mm")&amp;"&lt;/StartTime&gt;"&amp;CHAR(10)&amp;"&lt;EndTime&gt;"&amp;TEXT(I4,"yyyy-MM-dd HH:mm")&amp;"&lt;/EndTime&gt;"&amp;CHAR(10)&amp;"&lt;UnlockLevel&gt;"&amp;J4&amp;"&lt;/UnlockLevel&gt;"&amp;CHAR(10)&amp;"&lt;Rarity&gt;"&amp;K4&amp;"&lt;/Rarity&gt;"&amp;CHAR(10)&amp;"&lt;Price&gt;"&amp;L4&amp;"&lt;/Price&gt;"&amp;CHAR(10)&amp;"&lt;Sale&gt;"&amp;M4&amp;"&lt;/Sale&gt;"&amp;CHAR(10)&amp;"&lt;Hp&gt;"&amp;N4&amp;"&lt;/Hp&gt;"&amp;CHAR(10)&amp;"&lt;Exp&gt;"&amp;O4&amp;"&lt;/Exp&gt;"&amp;CHAR(10)&amp;"&lt;IsShow&gt;"&amp;P4&amp;"&lt;/IsShow&gt;"&amp;CHAR(10)&amp;"&lt;AcquireWay&gt;"&amp;Q4&amp;"&lt;/AcquireWay&gt;"&amp;CHAR(10)&amp;"&lt;DefaultIcon&gt;"&amp;R4&amp;"&lt;/DefaultIcon&gt;"&amp;CHAR(10)&amp;"&lt;HighLightIcon&gt;"&amp;S4&amp;"&lt;/HighLightIcon&gt;"&amp;CHAR(10)&amp;"&lt;ReactionAnim&gt;"&amp;T4&amp;"&lt;/ReactionAnim&gt;"&amp;CHAR(10)&amp;"&lt;/PropertyItem&gt;"</f>
        <v>&lt;PropertyItem&gt;&lt;Number&gt;2&lt;/Number&gt;&lt;Id&gt;60002&lt;/Id&gt;&lt;Type&gt;6&lt;/Type&gt;&lt;Name&gt;milk&lt;/Name&gt;&lt;Tag&gt;drink&lt;/Tag&gt;&lt;IsNew&gt;FALSE&lt;/IsNew&gt;&lt;IsCampain&gt;FALSE&lt;/IsCampain&gt;&lt;StartTime&gt;null&lt;/StartTime&gt;&lt;EndTime&gt;null&lt;/EndTime&gt;&lt;UnlockLevel&gt;1&lt;/UnlockLevel&gt;&lt;Rarity&gt;0&lt;/Rarity&gt;&lt;Price&gt;10&lt;/Price&gt;&lt;Sale&gt;1&lt;/Sale&gt;&lt;Hp&gt;8&lt;/Hp&gt;&lt;Exp&gt;0&lt;/Exp&gt;&lt;IsShow&gt;TRUE&lt;/IsShow&gt;&lt;AcquireWay&gt;Coin&lt;/AcquireWay&gt;&lt;DefaultIcon&gt;food_milk_small&lt;/DefaultIcon&gt;&lt;HighLightIcon&gt;food_milk&lt;/HighLightIcon&gt;&lt;ReactionAnim&gt;NINJI:2;SANSA:1;PURPIE:2;DONNY:1;YOYO:1;NUO:3&lt;/ReactionAnim&gt;&lt;/PropertyItem&gt;</v>
      </c>
    </row>
    <row r="5" spans="1:21">
      <c r="A5" s="111">
        <f t="shared" ref="A5:A32" si="1">IF(ISNUMBER(A4),A4+1,1)</f>
        <v>3</v>
      </c>
      <c r="B5" s="111">
        <v>60003</v>
      </c>
      <c r="C5" s="111">
        <v>6</v>
      </c>
      <c r="D5" s="111" t="s">
        <v>670</v>
      </c>
      <c r="E5" s="111" t="s">
        <v>659</v>
      </c>
      <c r="F5" s="111" t="b">
        <v>0</v>
      </c>
      <c r="G5" s="111" t="b">
        <v>0</v>
      </c>
      <c r="H5" s="112" t="s">
        <v>660</v>
      </c>
      <c r="I5" s="112" t="s">
        <v>660</v>
      </c>
      <c r="J5" s="111">
        <v>1</v>
      </c>
      <c r="K5" s="111">
        <v>0</v>
      </c>
      <c r="L5" s="111">
        <v>20</v>
      </c>
      <c r="M5" s="111">
        <v>1</v>
      </c>
      <c r="N5" s="111">
        <v>16</v>
      </c>
      <c r="O5" s="111">
        <v>1</v>
      </c>
      <c r="P5" s="111" t="b">
        <v>1</v>
      </c>
      <c r="Q5" s="111" t="s">
        <v>661</v>
      </c>
      <c r="R5" s="111" t="s">
        <v>671</v>
      </c>
      <c r="S5" s="111" t="s">
        <v>672</v>
      </c>
      <c r="T5" s="111" t="s">
        <v>673</v>
      </c>
      <c r="U5" s="111" t="str">
        <f t="shared" si="0"/>
        <v>&lt;PropertyItem&gt;&lt;Number&gt;3&lt;/Number&gt;&lt;Id&gt;60003&lt;/Id&gt;&lt;Type&gt;6&lt;/Type&gt;&lt;Name&gt;rice&lt;/Name&gt;&lt;Tag&gt;mainFood&lt;/Tag&gt;&lt;IsNew&gt;FALSE&lt;/IsNew&gt;&lt;IsCampain&gt;FALSE&lt;/IsCampain&gt;&lt;StartTime&gt;null&lt;/StartTime&gt;&lt;EndTime&gt;null&lt;/EndTime&gt;&lt;UnlockLevel&gt;1&lt;/UnlockLevel&gt;&lt;Rarity&gt;0&lt;/Rarity&gt;&lt;Price&gt;20&lt;/Price&gt;&lt;Sale&gt;1&lt;/Sale&gt;&lt;Hp&gt;16&lt;/Hp&gt;&lt;Exp&gt;1&lt;/Exp&gt;&lt;IsShow&gt;TRUE&lt;/IsShow&gt;&lt;AcquireWay&gt;Coin&lt;/AcquireWay&gt;&lt;DefaultIcon&gt;food_rice_small&lt;/DefaultIcon&gt;&lt;HighLightIcon&gt;food_rice&lt;/HighLightIcon&gt;&lt;ReactionAnim&gt;NINJI:1;SANSA:1;PURPIE:1;DONNY:1;YOYO:2;NUO:1&lt;/ReactionAnim&gt;&lt;/PropertyItem&gt;</v>
      </c>
    </row>
    <row r="6" spans="1:21">
      <c r="A6" s="111">
        <f t="shared" si="1"/>
        <v>4</v>
      </c>
      <c r="B6" s="111">
        <v>60004</v>
      </c>
      <c r="C6" s="111">
        <v>6</v>
      </c>
      <c r="D6" s="111" t="s">
        <v>674</v>
      </c>
      <c r="E6" s="111" t="s">
        <v>675</v>
      </c>
      <c r="F6" s="111" t="b">
        <v>0</v>
      </c>
      <c r="G6" s="111" t="b">
        <v>0</v>
      </c>
      <c r="H6" s="112" t="s">
        <v>660</v>
      </c>
      <c r="I6" s="112" t="s">
        <v>660</v>
      </c>
      <c r="J6" s="111">
        <v>3</v>
      </c>
      <c r="K6" s="111">
        <v>5</v>
      </c>
      <c r="L6" s="111">
        <v>20</v>
      </c>
      <c r="M6" s="111">
        <v>1</v>
      </c>
      <c r="N6" s="111">
        <v>20</v>
      </c>
      <c r="O6" s="111">
        <v>0</v>
      </c>
      <c r="P6" s="111" t="b">
        <v>1</v>
      </c>
      <c r="Q6" s="111" t="s">
        <v>661</v>
      </c>
      <c r="R6" s="111" t="s">
        <v>676</v>
      </c>
      <c r="S6" s="111" t="s">
        <v>677</v>
      </c>
      <c r="T6" s="111" t="s">
        <v>678</v>
      </c>
      <c r="U6" s="111" t="str">
        <f t="shared" si="0"/>
        <v>&lt;PropertyItem&gt;&lt;Number&gt;4&lt;/Number&gt;&lt;Id&gt;60004&lt;/Id&gt;&lt;Type&gt;6&lt;/Type&gt;&lt;Name&gt;donut&lt;/Name&gt;&lt;Tag&gt;snack&lt;/Tag&gt;&lt;IsNew&gt;FALSE&lt;/IsNew&gt;&lt;IsCampain&gt;FALSE&lt;/IsCampain&gt;&lt;StartTime&gt;null&lt;/StartTime&gt;&lt;EndTime&gt;null&lt;/EndTime&gt;&lt;UnlockLevel&gt;3&lt;/UnlockLevel&gt;&lt;Rarity&gt;5&lt;/Rarity&gt;&lt;Price&gt;20&lt;/Price&gt;&lt;Sale&gt;1&lt;/Sale&gt;&lt;Hp&gt;20&lt;/Hp&gt;&lt;Exp&gt;0&lt;/Exp&gt;&lt;IsShow&gt;TRUE&lt;/IsShow&gt;&lt;AcquireWay&gt;Coin&lt;/AcquireWay&gt;&lt;DefaultIcon&gt;food_donut_small&lt;/DefaultIcon&gt;&lt;HighLightIcon&gt;food_donut&lt;/HighLightIcon&gt;&lt;ReactionAnim&gt;NINJI:3;SANSA:3;PURPIE:1;DONNY:3;YOYO:1;NUO:1&lt;/ReactionAnim&gt;&lt;/PropertyItem&gt;</v>
      </c>
    </row>
    <row r="7" spans="1:21">
      <c r="A7" s="111">
        <f t="shared" si="1"/>
        <v>5</v>
      </c>
      <c r="B7" s="111">
        <v>60005</v>
      </c>
      <c r="C7" s="111">
        <v>6</v>
      </c>
      <c r="D7" s="111" t="s">
        <v>679</v>
      </c>
      <c r="E7" s="111" t="s">
        <v>675</v>
      </c>
      <c r="F7" s="111" t="b">
        <v>0</v>
      </c>
      <c r="G7" s="111" t="b">
        <v>0</v>
      </c>
      <c r="H7" s="112" t="s">
        <v>660</v>
      </c>
      <c r="I7" s="112" t="s">
        <v>660</v>
      </c>
      <c r="J7" s="111">
        <v>5</v>
      </c>
      <c r="K7" s="111">
        <v>10</v>
      </c>
      <c r="L7" s="111">
        <v>30</v>
      </c>
      <c r="M7" s="111">
        <v>1</v>
      </c>
      <c r="N7" s="111">
        <v>25</v>
      </c>
      <c r="O7" s="111">
        <v>2</v>
      </c>
      <c r="P7" s="111" t="b">
        <v>1</v>
      </c>
      <c r="Q7" s="111" t="s">
        <v>661</v>
      </c>
      <c r="R7" s="111" t="s">
        <v>680</v>
      </c>
      <c r="S7" s="111" t="s">
        <v>681</v>
      </c>
      <c r="T7" s="111" t="s">
        <v>682</v>
      </c>
      <c r="U7" s="111" t="str">
        <f t="shared" si="0"/>
        <v>&lt;PropertyItem&gt;&lt;Number&gt;5&lt;/Number&gt;&lt;Id&gt;60005&lt;/Id&gt;&lt;Type&gt;6&lt;/Type&gt;&lt;Name&gt;salad&lt;/Name&gt;&lt;Tag&gt;snack&lt;/Tag&gt;&lt;IsNew&gt;FALSE&lt;/IsNew&gt;&lt;IsCampain&gt;FALSE&lt;/IsCampain&gt;&lt;StartTime&gt;null&lt;/StartTime&gt;&lt;EndTime&gt;null&lt;/EndTime&gt;&lt;UnlockLevel&gt;5&lt;/UnlockLevel&gt;&lt;Rarity&gt;10&lt;/Rarity&gt;&lt;Price&gt;30&lt;/Price&gt;&lt;Sale&gt;1&lt;/Sale&gt;&lt;Hp&gt;25&lt;/Hp&gt;&lt;Exp&gt;2&lt;/Exp&gt;&lt;IsShow&gt;TRUE&lt;/IsShow&gt;&lt;AcquireWay&gt;Coin&lt;/AcquireWay&gt;&lt;DefaultIcon&gt;food_salad_small&lt;/DefaultIcon&gt;&lt;HighLightIcon&gt;food_salad&lt;/HighLightIcon&gt;&lt;ReactionAnim&gt;NINJI:1;SANSA:2;PURPIE:1;DONNY:1;YOYO:1;NUO:1&lt;/ReactionAnim&gt;&lt;/PropertyItem&gt;</v>
      </c>
    </row>
    <row r="8" spans="1:21">
      <c r="A8" s="111">
        <f t="shared" si="1"/>
        <v>6</v>
      </c>
      <c r="B8" s="111">
        <v>60006</v>
      </c>
      <c r="C8" s="111">
        <v>6</v>
      </c>
      <c r="D8" s="111" t="s">
        <v>683</v>
      </c>
      <c r="E8" s="111" t="s">
        <v>675</v>
      </c>
      <c r="F8" s="111" t="b">
        <v>0</v>
      </c>
      <c r="G8" s="111" t="b">
        <v>0</v>
      </c>
      <c r="H8" s="112" t="s">
        <v>660</v>
      </c>
      <c r="I8" s="112" t="s">
        <v>660</v>
      </c>
      <c r="J8" s="111">
        <v>8</v>
      </c>
      <c r="K8" s="111">
        <v>20</v>
      </c>
      <c r="L8" s="111">
        <v>40</v>
      </c>
      <c r="M8" s="111">
        <v>1</v>
      </c>
      <c r="N8" s="111">
        <v>34</v>
      </c>
      <c r="O8" s="111">
        <v>5</v>
      </c>
      <c r="P8" s="111" t="b">
        <v>1</v>
      </c>
      <c r="Q8" s="111" t="s">
        <v>661</v>
      </c>
      <c r="R8" s="111" t="s">
        <v>684</v>
      </c>
      <c r="S8" s="111" t="s">
        <v>685</v>
      </c>
      <c r="T8" s="111" t="s">
        <v>686</v>
      </c>
      <c r="U8" s="111" t="str">
        <f t="shared" si="0"/>
        <v>&lt;PropertyItem&gt;&lt;Number&gt;6&lt;/Number&gt;&lt;Id&gt;60006&lt;/Id&gt;&lt;Type&gt;6&lt;/Type&gt;&lt;Name&gt;chocolate&lt;/Name&gt;&lt;Tag&gt;snack&lt;/Tag&gt;&lt;IsNew&gt;FALSE&lt;/IsNew&gt;&lt;IsCampain&gt;FALSE&lt;/IsCampain&gt;&lt;StartTime&gt;null&lt;/StartTime&gt;&lt;EndTime&gt;null&lt;/EndTime&gt;&lt;UnlockLevel&gt;8&lt;/UnlockLevel&gt;&lt;Rarity&gt;20&lt;/Rarity&gt;&lt;Price&gt;40&lt;/Price&gt;&lt;Sale&gt;1&lt;/Sale&gt;&lt;Hp&gt;34&lt;/Hp&gt;&lt;Exp&gt;5&lt;/Exp&gt;&lt;IsShow&gt;TRUE&lt;/IsShow&gt;&lt;AcquireWay&gt;Coin&lt;/AcquireWay&gt;&lt;DefaultIcon&gt;food_chocolate_small&lt;/DefaultIcon&gt;&lt;HighLightIcon&gt;food_chocolate&lt;/HighLightIcon&gt;&lt;ReactionAnim&gt;NINJI:1;SANSA:1;PURPIE:2;DONNY:3;YOYO:2;NUO:3&lt;/ReactionAnim&gt;&lt;/PropertyItem&gt;</v>
      </c>
    </row>
    <row r="9" spans="1:21">
      <c r="A9" s="111">
        <f t="shared" si="1"/>
        <v>7</v>
      </c>
      <c r="B9" s="111">
        <v>69001</v>
      </c>
      <c r="C9" s="111">
        <v>6</v>
      </c>
      <c r="D9" s="111" t="s">
        <v>687</v>
      </c>
      <c r="E9" s="111" t="s">
        <v>659</v>
      </c>
      <c r="F9" s="111" t="b">
        <v>0</v>
      </c>
      <c r="G9" s="111" t="b">
        <v>1</v>
      </c>
      <c r="H9" s="112">
        <v>43719</v>
      </c>
      <c r="I9" s="112">
        <v>43732.999305555597</v>
      </c>
      <c r="J9" s="111">
        <v>1</v>
      </c>
      <c r="K9" s="111">
        <v>0</v>
      </c>
      <c r="L9" s="111">
        <v>20</v>
      </c>
      <c r="M9" s="111">
        <v>1</v>
      </c>
      <c r="N9" s="111">
        <v>25</v>
      </c>
      <c r="O9" s="111">
        <v>2</v>
      </c>
      <c r="P9" s="111" t="b">
        <v>1</v>
      </c>
      <c r="Q9" s="111" t="s">
        <v>661</v>
      </c>
      <c r="R9" s="111" t="s">
        <v>688</v>
      </c>
      <c r="S9" s="111" t="s">
        <v>689</v>
      </c>
      <c r="T9" s="111" t="s">
        <v>690</v>
      </c>
      <c r="U9" s="111" t="str">
        <f t="shared" si="0"/>
        <v>&lt;PropertyItem&gt;&lt;Number&gt;7&lt;/Number&gt;&lt;Id&gt;69001&lt;/Id&gt;&lt;Type&gt;6&lt;/Type&gt;&lt;Name&gt;pork mooncake&lt;/Name&gt;&lt;Tag&gt;mainFood&lt;/Tag&gt;&lt;IsNew&gt;FALSE&lt;/IsNew&gt;&lt;IsCampain&gt;TRUE&lt;/IsCampain&gt;&lt;StartTime&gt;2019-09-11 00:00&lt;/StartTime&gt;&lt;EndTime&gt;2019-09-24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moomcake_small&lt;/DefaultIcon&gt;&lt;HighLightIcon&gt;moomcake01&lt;/HighLightIcon&gt;&lt;ReactionAnim&gt;NINJI:3;SANSA:1;PURPIE:3;DONNY:1;YOYO:1;NUO:2&lt;/ReactionAnim&gt;&lt;/PropertyItem&gt;</v>
      </c>
    </row>
    <row r="10" spans="1:21">
      <c r="A10" s="111">
        <f t="shared" si="1"/>
        <v>8</v>
      </c>
      <c r="B10" s="111">
        <v>69002</v>
      </c>
      <c r="C10" s="111">
        <v>6</v>
      </c>
      <c r="D10" s="111" t="s">
        <v>691</v>
      </c>
      <c r="E10" s="111" t="s">
        <v>659</v>
      </c>
      <c r="F10" s="111" t="b">
        <v>0</v>
      </c>
      <c r="G10" s="111" t="b">
        <v>1</v>
      </c>
      <c r="H10" s="112">
        <v>43719</v>
      </c>
      <c r="I10" s="112">
        <v>43732.999305555597</v>
      </c>
      <c r="J10" s="111">
        <v>1</v>
      </c>
      <c r="K10" s="111">
        <v>0</v>
      </c>
      <c r="L10" s="111">
        <v>20</v>
      </c>
      <c r="M10" s="111">
        <v>1</v>
      </c>
      <c r="N10" s="111">
        <v>25</v>
      </c>
      <c r="O10" s="111">
        <v>2</v>
      </c>
      <c r="P10" s="111" t="b">
        <v>1</v>
      </c>
      <c r="Q10" s="111" t="s">
        <v>661</v>
      </c>
      <c r="R10" s="111" t="s">
        <v>692</v>
      </c>
      <c r="S10" s="111" t="s">
        <v>693</v>
      </c>
      <c r="T10" s="111" t="s">
        <v>694</v>
      </c>
      <c r="U10" s="111" t="str">
        <f t="shared" si="0"/>
        <v>&lt;PropertyItem&gt;&lt;Number&gt;8&lt;/Number&gt;&lt;Id&gt;69002&lt;/Id&gt;&lt;Type&gt;6&lt;/Type&gt;&lt;Name&gt;yolk mooncake&lt;/Name&gt;&lt;Tag&gt;mainFood&lt;/Tag&gt;&lt;IsNew&gt;FALSE&lt;/IsNew&gt;&lt;IsCampain&gt;TRUE&lt;/IsCampain&gt;&lt;StartTime&gt;2019-09-11 00:00&lt;/StartTime&gt;&lt;EndTime&gt;2019-09-24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yolk_small&lt;/DefaultIcon&gt;&lt;HighLightIcon&gt;yolkmcake&lt;/HighLightIcon&gt;&lt;ReactionAnim&gt;NINJI:1;SANSA:2;PURPIE:1;DONNY2;YOYO:3;NUO:1&lt;/ReactionAnim&gt;&lt;/PropertyItem&gt;</v>
      </c>
    </row>
    <row r="11" spans="1:21">
      <c r="A11" s="111">
        <f t="shared" si="1"/>
        <v>9</v>
      </c>
      <c r="B11" s="111">
        <v>69003</v>
      </c>
      <c r="C11" s="111">
        <v>6</v>
      </c>
      <c r="D11" s="111" t="s">
        <v>695</v>
      </c>
      <c r="E11" s="111" t="s">
        <v>659</v>
      </c>
      <c r="F11" s="111" t="b">
        <v>0</v>
      </c>
      <c r="G11" s="111" t="b">
        <v>1</v>
      </c>
      <c r="H11" s="112">
        <v>43719</v>
      </c>
      <c r="I11" s="112">
        <v>43732.999305555597</v>
      </c>
      <c r="J11" s="111">
        <v>1</v>
      </c>
      <c r="K11" s="111">
        <v>0</v>
      </c>
      <c r="L11" s="111">
        <v>20</v>
      </c>
      <c r="M11" s="111">
        <v>1</v>
      </c>
      <c r="N11" s="111">
        <v>25</v>
      </c>
      <c r="O11" s="111">
        <v>2</v>
      </c>
      <c r="P11" s="111" t="b">
        <v>1</v>
      </c>
      <c r="Q11" s="111" t="s">
        <v>661</v>
      </c>
      <c r="R11" s="111" t="s">
        <v>696</v>
      </c>
      <c r="S11" s="111" t="s">
        <v>697</v>
      </c>
      <c r="T11" s="111" t="s">
        <v>698</v>
      </c>
      <c r="U11" s="111" t="str">
        <f t="shared" si="0"/>
        <v>&lt;PropertyItem&gt;&lt;Number&gt;9&lt;/Number&gt;&lt;Id&gt;69003&lt;/Id&gt;&lt;Type&gt;6&lt;/Type&gt;&lt;Name&gt;kernel mooncake&lt;/Name&gt;&lt;Tag&gt;mainFood&lt;/Tag&gt;&lt;IsNew&gt;FALSE&lt;/IsNew&gt;&lt;IsCampain&gt;TRUE&lt;/IsCampain&gt;&lt;StartTime&gt;2019-09-11 00:00&lt;/StartTime&gt;&lt;EndTime&gt;2019-09-24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taro_small&lt;/DefaultIcon&gt;&lt;HighLightIcon&gt;taro001&lt;/HighLightIcon&gt;&lt;ReactionAnim&gt;NINJI:2;SANSA:1;PURPIE:2;DONNY:1;YOYO:1;NUO:2&lt;/ReactionAnim&gt;&lt;/PropertyItem&gt;</v>
      </c>
    </row>
    <row r="12" spans="1:21">
      <c r="A12" s="111">
        <f t="shared" si="1"/>
        <v>10</v>
      </c>
      <c r="B12" s="111">
        <v>69004</v>
      </c>
      <c r="C12" s="111">
        <v>6</v>
      </c>
      <c r="D12" s="111" t="s">
        <v>699</v>
      </c>
      <c r="E12" s="111" t="s">
        <v>659</v>
      </c>
      <c r="F12" s="111" t="b">
        <v>0</v>
      </c>
      <c r="G12" s="111" t="b">
        <v>1</v>
      </c>
      <c r="H12" s="112">
        <v>43735</v>
      </c>
      <c r="I12" s="112">
        <v>43764.999988425901</v>
      </c>
      <c r="J12" s="111">
        <v>1</v>
      </c>
      <c r="K12" s="111">
        <v>0</v>
      </c>
      <c r="L12" s="111">
        <v>20</v>
      </c>
      <c r="M12" s="111">
        <v>1</v>
      </c>
      <c r="N12" s="111">
        <v>25</v>
      </c>
      <c r="O12" s="111">
        <v>2</v>
      </c>
      <c r="P12" s="111" t="b">
        <v>1</v>
      </c>
      <c r="Q12" s="111" t="s">
        <v>661</v>
      </c>
      <c r="R12" s="111" t="s">
        <v>700</v>
      </c>
      <c r="S12" s="111" t="s">
        <v>701</v>
      </c>
      <c r="T12" s="111" t="s">
        <v>702</v>
      </c>
      <c r="U12" s="111" t="str">
        <f t="shared" si="0"/>
        <v>&lt;PropertyItem&gt;&lt;Number&gt;10&lt;/Number&gt;&lt;Id&gt;69004&lt;/Id&gt;&lt;Type&gt;6&lt;/Type&gt;&lt;Name&gt;flagjuice&lt;/Name&gt;&lt;Tag&gt;mainFood&lt;/Tag&gt;&lt;IsNew&gt;FALSE&lt;/IsNew&gt;&lt;IsCampain&gt;TRUE&lt;/IsCampain&gt;&lt;StartTime&gt;2019-09-27 00:00&lt;/StartTime&gt;&lt;EndTime&gt;2019-10-26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food_flagjuice_small&lt;/DefaultIcon&gt;&lt;HighLightIcon&gt;food_flagjuice&lt;/HighLightIcon&gt;&lt;ReactionAnim&gt;NINJI:1;SANSA:2;PURPIE:1;DONNY:1;YOYO:2;NUO:1&lt;/ReactionAnim&gt;&lt;/PropertyItem&gt;</v>
      </c>
    </row>
    <row r="13" spans="1:21">
      <c r="A13" s="111">
        <f t="shared" si="1"/>
        <v>11</v>
      </c>
      <c r="B13" s="111">
        <v>69005</v>
      </c>
      <c r="C13" s="111">
        <v>6</v>
      </c>
      <c r="D13" s="111" t="s">
        <v>703</v>
      </c>
      <c r="E13" s="111" t="s">
        <v>659</v>
      </c>
      <c r="F13" s="111" t="b">
        <v>0</v>
      </c>
      <c r="G13" s="111" t="b">
        <v>1</v>
      </c>
      <c r="H13" s="112">
        <v>43735</v>
      </c>
      <c r="I13" s="112">
        <v>43764.999988425901</v>
      </c>
      <c r="J13" s="111">
        <v>1</v>
      </c>
      <c r="K13" s="111">
        <v>0</v>
      </c>
      <c r="L13" s="111">
        <v>20</v>
      </c>
      <c r="M13" s="111">
        <v>1</v>
      </c>
      <c r="N13" s="111">
        <v>25</v>
      </c>
      <c r="O13" s="111">
        <v>2</v>
      </c>
      <c r="P13" s="111" t="b">
        <v>1</v>
      </c>
      <c r="Q13" s="111" t="s">
        <v>661</v>
      </c>
      <c r="R13" s="111" t="s">
        <v>704</v>
      </c>
      <c r="S13" s="111" t="s">
        <v>705</v>
      </c>
      <c r="T13" s="111" t="s">
        <v>706</v>
      </c>
      <c r="U13" s="111" t="str">
        <f t="shared" si="0"/>
        <v>&lt;PropertyItem&gt;&lt;Number&gt;11&lt;/Number&gt;&lt;Id&gt;69005&lt;/Id&gt;&lt;Type&gt;6&lt;/Type&gt;&lt;Name&gt;bombmuffin&lt;/Name&gt;&lt;Tag&gt;mainFood&lt;/Tag&gt;&lt;IsNew&gt;FALSE&lt;/IsNew&gt;&lt;IsCampain&gt;TRUE&lt;/IsCampain&gt;&lt;StartTime&gt;2019-09-27 00:00&lt;/StartTime&gt;&lt;EndTime&gt;2019-10-26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food_bombmuffin_small&lt;/DefaultIcon&gt;&lt;HighLightIcon&gt;food_bombmuffin&lt;/HighLightIcon&gt;&lt;ReactionAnim&gt;NINJI:2;SANSA:1;PURPIE:1;DONNY:2;YOYO:1;NUO:1&lt;/ReactionAnim&gt;&lt;/PropertyItem&gt;</v>
      </c>
    </row>
    <row r="14" spans="1:21">
      <c r="A14" s="111">
        <f t="shared" si="1"/>
        <v>12</v>
      </c>
      <c r="B14" s="111">
        <v>69006</v>
      </c>
      <c r="C14" s="111">
        <v>6</v>
      </c>
      <c r="D14" s="111" t="s">
        <v>707</v>
      </c>
      <c r="E14" s="111" t="s">
        <v>659</v>
      </c>
      <c r="F14" s="111" t="b">
        <v>0</v>
      </c>
      <c r="G14" s="111" t="b">
        <v>1</v>
      </c>
      <c r="H14" s="112">
        <v>43735</v>
      </c>
      <c r="I14" s="112">
        <v>43764.999988425901</v>
      </c>
      <c r="J14" s="111">
        <v>1</v>
      </c>
      <c r="K14" s="111">
        <v>0</v>
      </c>
      <c r="L14" s="111">
        <v>20</v>
      </c>
      <c r="M14" s="111">
        <v>1</v>
      </c>
      <c r="N14" s="111">
        <v>25</v>
      </c>
      <c r="O14" s="111">
        <v>2</v>
      </c>
      <c r="P14" s="111" t="b">
        <v>1</v>
      </c>
      <c r="Q14" s="111" t="s">
        <v>661</v>
      </c>
      <c r="R14" s="111" t="s">
        <v>708</v>
      </c>
      <c r="S14" s="111" t="s">
        <v>709</v>
      </c>
      <c r="T14" s="111" t="s">
        <v>710</v>
      </c>
      <c r="U14" s="111" t="str">
        <f t="shared" si="0"/>
        <v>&lt;PropertyItem&gt;&lt;Number&gt;12&lt;/Number&gt;&lt;Id&gt;69006&lt;/Id&gt;&lt;Type&gt;6&lt;/Type&gt;&lt;Name&gt;nestcake&lt;/Name&gt;&lt;Tag&gt;mainFood&lt;/Tag&gt;&lt;IsNew&gt;FALSE&lt;/IsNew&gt;&lt;IsCampain&gt;TRUE&lt;/IsCampain&gt;&lt;StartTime&gt;2019-09-27 00:00&lt;/StartTime&gt;&lt;EndTime&gt;2019-10-26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food_nestcake_small&lt;/DefaultIcon&gt;&lt;HighLightIcon&gt;food_nestcake&lt;/HighLightIcon&gt;&lt;ReactionAnim&gt;NINJI:3;SANSA:1;PURPIE:2;DONNY:1;YOYO:1;NUO:3&lt;/ReactionAnim&gt;&lt;/PropertyItem&gt;</v>
      </c>
    </row>
    <row r="15" spans="1:21">
      <c r="A15" s="111">
        <f t="shared" si="1"/>
        <v>13</v>
      </c>
      <c r="B15" s="111">
        <v>69007</v>
      </c>
      <c r="C15" s="111">
        <v>6</v>
      </c>
      <c r="D15" s="111" t="s">
        <v>711</v>
      </c>
      <c r="E15" s="111" t="s">
        <v>659</v>
      </c>
      <c r="F15" s="111" t="b">
        <v>0</v>
      </c>
      <c r="G15" s="111" t="b">
        <v>1</v>
      </c>
      <c r="H15" s="112">
        <v>43735</v>
      </c>
      <c r="I15" s="112">
        <v>43764.999988425901</v>
      </c>
      <c r="J15" s="111">
        <v>1</v>
      </c>
      <c r="K15" s="111">
        <v>0</v>
      </c>
      <c r="L15" s="111">
        <v>20</v>
      </c>
      <c r="M15" s="111">
        <v>1</v>
      </c>
      <c r="N15" s="111">
        <v>25</v>
      </c>
      <c r="O15" s="111">
        <v>2</v>
      </c>
      <c r="P15" s="111" t="b">
        <v>1</v>
      </c>
      <c r="Q15" s="111" t="s">
        <v>661</v>
      </c>
      <c r="R15" s="111" t="s">
        <v>712</v>
      </c>
      <c r="S15" s="111" t="s">
        <v>713</v>
      </c>
      <c r="T15" s="111" t="s">
        <v>714</v>
      </c>
      <c r="U15" s="111" t="str">
        <f t="shared" si="0"/>
        <v>&lt;PropertyItem&gt;&lt;Number&gt;13&lt;/Number&gt;&lt;Id&gt;69007&lt;/Id&gt;&lt;Type&gt;6&lt;/Type&gt;&lt;Name&gt;rocketcookie&lt;/Name&gt;&lt;Tag&gt;mainFood&lt;/Tag&gt;&lt;IsNew&gt;FALSE&lt;/IsNew&gt;&lt;IsCampain&gt;TRUE&lt;/IsCampain&gt;&lt;StartTime&gt;2019-09-27 00:00&lt;/StartTime&gt;&lt;EndTime&gt;2019-10-26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food_rocketcookie_small&lt;/DefaultIcon&gt;&lt;HighLightIcon&gt;food_rocketcookie&lt;/HighLightIcon&gt;&lt;ReactionAnim&gt;NINJI:1;SANSA:3;PURPIE:1;DONNY:3;YOYO:1;NUO:2&lt;/ReactionAnim&gt;&lt;/PropertyItem&gt;</v>
      </c>
    </row>
    <row r="16" spans="1:21">
      <c r="A16" s="111">
        <f t="shared" si="1"/>
        <v>14</v>
      </c>
      <c r="B16" s="111">
        <v>69008</v>
      </c>
      <c r="C16" s="111">
        <v>6</v>
      </c>
      <c r="D16" s="111" t="s">
        <v>715</v>
      </c>
      <c r="E16" s="111" t="s">
        <v>675</v>
      </c>
      <c r="F16" s="111" t="b">
        <v>1</v>
      </c>
      <c r="G16" s="111" t="b">
        <v>1</v>
      </c>
      <c r="H16" s="112">
        <v>43765</v>
      </c>
      <c r="I16" s="112">
        <v>43795.999305555597</v>
      </c>
      <c r="J16" s="111">
        <v>1</v>
      </c>
      <c r="K16" s="111">
        <v>0</v>
      </c>
      <c r="L16" s="111">
        <v>10</v>
      </c>
      <c r="M16" s="111">
        <v>1</v>
      </c>
      <c r="N16" s="111">
        <v>10</v>
      </c>
      <c r="O16" s="111">
        <v>0</v>
      </c>
      <c r="P16" s="111" t="b">
        <v>1</v>
      </c>
      <c r="Q16" s="111" t="s">
        <v>661</v>
      </c>
      <c r="R16" s="111" t="s">
        <v>716</v>
      </c>
      <c r="S16" s="111" t="s">
        <v>717</v>
      </c>
      <c r="T16" s="111" t="s">
        <v>718</v>
      </c>
      <c r="U16" s="111" t="str">
        <f t="shared" si="0"/>
        <v>&lt;PropertyItem&gt;&lt;Number&gt;14&lt;/Number&gt;&lt;Id&gt;69008&lt;/Id&gt;&lt;Type&gt;6&lt;/Type&gt;&lt;Name&gt;spider cake&lt;/Name&gt;&lt;Tag&gt;snack&lt;/Tag&gt;&lt;IsNew&gt;TRUE&lt;/IsNew&gt;&lt;IsCampain&gt;TRUE&lt;/IsCampain&gt;&lt;StartTime&gt;2019-10-27 00:00&lt;/StartTime&gt;&lt;EndTime&gt;2019-11-26 23:59&lt;/EndTime&gt;&lt;UnlockLevel&gt;1&lt;/UnlockLevel&gt;&lt;Rarity&gt;0&lt;/Rarity&gt;&lt;Price&gt;10&lt;/Price&gt;&lt;Sale&gt;1&lt;/Sale&gt;&lt;Hp&gt;10&lt;/Hp&gt;&lt;Exp&gt;0&lt;/Exp&gt;&lt;IsShow&gt;TRUE&lt;/IsShow&gt;&lt;AcquireWay&gt;Coin&lt;/AcquireWay&gt;&lt;DefaultIcon&gt;food_spider_cake_small&lt;/DefaultIcon&gt;&lt;HighLightIcon&gt;food_spider_cake&lt;/HighLightIcon&gt;&lt;ReactionAnim&gt;NINJI:2;SANSA:1;PURPIE:3;DONNY:1;YOYO:3;NUO:1&lt;/ReactionAnim&gt;&lt;/PropertyItem&gt;</v>
      </c>
    </row>
    <row r="17" spans="1:21">
      <c r="A17" s="111">
        <f t="shared" si="1"/>
        <v>15</v>
      </c>
      <c r="B17" s="111">
        <v>69009</v>
      </c>
      <c r="C17" s="111">
        <v>6</v>
      </c>
      <c r="D17" s="111" t="s">
        <v>719</v>
      </c>
      <c r="E17" s="111" t="s">
        <v>720</v>
      </c>
      <c r="F17" s="111" t="b">
        <v>1</v>
      </c>
      <c r="G17" s="111" t="b">
        <v>1</v>
      </c>
      <c r="H17" s="112">
        <v>43765</v>
      </c>
      <c r="I17" s="112">
        <v>43795.999305555597</v>
      </c>
      <c r="J17" s="111">
        <v>1</v>
      </c>
      <c r="K17" s="111">
        <v>0</v>
      </c>
      <c r="L17" s="111">
        <v>8</v>
      </c>
      <c r="M17" s="111">
        <v>1</v>
      </c>
      <c r="N17" s="111">
        <v>6</v>
      </c>
      <c r="O17" s="111">
        <v>0</v>
      </c>
      <c r="P17" s="111" t="b">
        <v>1</v>
      </c>
      <c r="Q17" s="111" t="s">
        <v>661</v>
      </c>
      <c r="R17" s="111" t="s">
        <v>721</v>
      </c>
      <c r="S17" s="111" t="s">
        <v>722</v>
      </c>
      <c r="T17" s="111" t="s">
        <v>723</v>
      </c>
      <c r="U17" s="111" t="str">
        <f t="shared" si="0"/>
        <v>&lt;PropertyItem&gt;&lt;Number&gt;15&lt;/Number&gt;&lt;Id&gt;69009&lt;/Id&gt;&lt;Type&gt;6&lt;/Type&gt;&lt;Name&gt;toffee apple&lt;/Name&gt;&lt;Tag&gt;fruit&lt;/Tag&gt;&lt;IsNew&gt;TRUE&lt;/IsNew&gt;&lt;IsCampain&gt;TRUE&lt;/IsCampain&gt;&lt;StartTime&gt;2019-10-27 00:00&lt;/StartTime&gt;&lt;EndTime&gt;2019-11-26 23:59&lt;/EndTime&gt;&lt;UnlockLevel&gt;1&lt;/UnlockLevel&gt;&lt;Rarity&gt;0&lt;/Rarity&gt;&lt;Price&gt;8&lt;/Price&gt;&lt;Sale&gt;1&lt;/Sale&gt;&lt;Hp&gt;6&lt;/Hp&gt;&lt;Exp&gt;0&lt;/Exp&gt;&lt;IsShow&gt;TRUE&lt;/IsShow&gt;&lt;AcquireWay&gt;Coin&lt;/AcquireWay&gt;&lt;DefaultIcon&gt;food_toffee_apple_small&lt;/DefaultIcon&gt;&lt;HighLightIcon&gt;food_toffee_apple&lt;/HighLightIcon&gt;&lt;ReactionAnim&gt;NINJI:1;SANSA:2;PURPIE:2;DONNY:1;YOYO:1;NUO:1&lt;/ReactionAnim&gt;&lt;/PropertyItem&gt;</v>
      </c>
    </row>
    <row r="18" spans="1:21">
      <c r="A18" s="111">
        <f t="shared" si="1"/>
        <v>16</v>
      </c>
      <c r="B18" s="111">
        <v>69010</v>
      </c>
      <c r="C18" s="111">
        <v>6</v>
      </c>
      <c r="D18" s="111" t="s">
        <v>724</v>
      </c>
      <c r="E18" s="111" t="s">
        <v>675</v>
      </c>
      <c r="F18" s="111" t="b">
        <v>1</v>
      </c>
      <c r="G18" s="111" t="b">
        <v>1</v>
      </c>
      <c r="H18" s="112">
        <v>43765</v>
      </c>
      <c r="I18" s="112">
        <v>43795.999305555597</v>
      </c>
      <c r="J18" s="111">
        <v>1</v>
      </c>
      <c r="K18" s="111">
        <v>0</v>
      </c>
      <c r="L18" s="111">
        <v>40</v>
      </c>
      <c r="M18" s="111">
        <v>1</v>
      </c>
      <c r="N18" s="111">
        <v>40</v>
      </c>
      <c r="O18" s="111">
        <v>6</v>
      </c>
      <c r="P18" s="111" t="b">
        <v>1</v>
      </c>
      <c r="Q18" s="111" t="s">
        <v>661</v>
      </c>
      <c r="R18" s="111" t="s">
        <v>725</v>
      </c>
      <c r="S18" s="111" t="s">
        <v>726</v>
      </c>
      <c r="T18" s="111" t="s">
        <v>727</v>
      </c>
      <c r="U18" s="111" t="str">
        <f t="shared" si="0"/>
        <v>&lt;PropertyItem&gt;&lt;Number&gt;16&lt;/Number&gt;&lt;Id&gt;69010&lt;/Id&gt;&lt;Type&gt;6&lt;/Type&gt;&lt;Name&gt;mummy chocolate&lt;/Name&gt;&lt;Tag&gt;snack&lt;/Tag&gt;&lt;IsNew&gt;TRUE&lt;/IsNew&gt;&lt;IsCampain&gt;TRUE&lt;/IsCampain&gt;&lt;StartTime&gt;2019-10-27 00:00&lt;/StartTime&gt;&lt;EndTime&gt;2019-11-26 23:59&lt;/EndTime&gt;&lt;UnlockLevel&gt;1&lt;/UnlockLevel&gt;&lt;Rarity&gt;0&lt;/Rarity&gt;&lt;Price&gt;40&lt;/Price&gt;&lt;Sale&gt;1&lt;/Sale&gt;&lt;Hp&gt;40&lt;/Hp&gt;&lt;Exp&gt;6&lt;/Exp&gt;&lt;IsShow&gt;TRUE&lt;/IsShow&gt;&lt;AcquireWay&gt;Coin&lt;/AcquireWay&gt;&lt;DefaultIcon&gt;food_mummy_chocolate_small&lt;/DefaultIcon&gt;&lt;HighLightIcon&gt;food_mummy_chocolate&lt;/HighLightIcon&gt;&lt;ReactionAnim&gt;NINJI:2;SANSA:1;PURPIE:1;DONNY:2;YOYO:2;NUO:3&lt;/ReactionAnim&gt;&lt;/PropertyItem&gt;</v>
      </c>
    </row>
    <row r="19" spans="1:21">
      <c r="A19" s="111">
        <f t="shared" si="1"/>
        <v>17</v>
      </c>
      <c r="B19" s="111">
        <v>69011</v>
      </c>
      <c r="C19" s="111">
        <v>6</v>
      </c>
      <c r="D19" s="111" t="s">
        <v>728</v>
      </c>
      <c r="E19" s="111" t="s">
        <v>675</v>
      </c>
      <c r="F19" s="111" t="b">
        <v>1</v>
      </c>
      <c r="G19" s="111" t="b">
        <v>1</v>
      </c>
      <c r="H19" s="112">
        <v>43765</v>
      </c>
      <c r="I19" s="112">
        <v>43795.999305555597</v>
      </c>
      <c r="J19" s="111">
        <v>1</v>
      </c>
      <c r="K19" s="111">
        <v>0</v>
      </c>
      <c r="L19" s="111">
        <v>20</v>
      </c>
      <c r="M19" s="111">
        <v>1</v>
      </c>
      <c r="N19" s="111">
        <v>25</v>
      </c>
      <c r="O19" s="111">
        <v>2</v>
      </c>
      <c r="P19" s="111" t="b">
        <v>1</v>
      </c>
      <c r="Q19" s="111" t="s">
        <v>661</v>
      </c>
      <c r="R19" s="111" t="s">
        <v>729</v>
      </c>
      <c r="S19" s="111" t="s">
        <v>730</v>
      </c>
      <c r="T19" s="111" t="s">
        <v>731</v>
      </c>
      <c r="U19" s="111" t="str">
        <f t="shared" si="0"/>
        <v>&lt;PropertyItem&gt;&lt;Number&gt;17&lt;/Number&gt;&lt;Id&gt;69011&lt;/Id&gt;&lt;Type&gt;6&lt;/Type&gt;&lt;Name&gt;skull cookie&lt;/Name&gt;&lt;Tag&gt;snack&lt;/Tag&gt;&lt;IsNew&gt;TRUE&lt;/IsNew&gt;&lt;IsCampain&gt;TRUE&lt;/IsCampain&gt;&lt;StartTime&gt;2019-10-27 00:00&lt;/StartTime&gt;&lt;EndTime&gt;2019-11-26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food_skull_cookie_small&lt;/DefaultIcon&gt;&lt;HighLightIcon&gt;food_skull_cookie&lt;/HighLightIcon&gt;&lt;ReactionAnim&gt;NINJI:3;SANSA:1;PURPIE:1;DONNY:2;YOYO:3;NUO:1&lt;/ReactionAnim&gt;&lt;/PropertyItem&gt;</v>
      </c>
    </row>
    <row r="20" spans="1:21">
      <c r="A20" s="111">
        <f t="shared" si="1"/>
        <v>18</v>
      </c>
      <c r="B20" s="111">
        <v>69012</v>
      </c>
      <c r="C20" s="111">
        <v>6</v>
      </c>
      <c r="D20" s="111" t="s">
        <v>732</v>
      </c>
      <c r="E20" s="111" t="s">
        <v>659</v>
      </c>
      <c r="F20" s="111" t="b">
        <v>1</v>
      </c>
      <c r="G20" s="111" t="b">
        <v>1</v>
      </c>
      <c r="H20" s="112">
        <v>43796</v>
      </c>
      <c r="I20" s="112">
        <v>43818.999305555597</v>
      </c>
      <c r="J20" s="111">
        <v>1</v>
      </c>
      <c r="K20" s="111">
        <v>0</v>
      </c>
      <c r="L20" s="111">
        <v>20</v>
      </c>
      <c r="M20" s="111">
        <v>1</v>
      </c>
      <c r="N20" s="111">
        <v>24</v>
      </c>
      <c r="O20" s="111">
        <v>5</v>
      </c>
      <c r="P20" s="111" t="b">
        <v>1</v>
      </c>
      <c r="Q20" s="111" t="s">
        <v>661</v>
      </c>
      <c r="R20" s="111" t="s">
        <v>733</v>
      </c>
      <c r="S20" s="111" t="s">
        <v>734</v>
      </c>
      <c r="T20" s="111" t="s">
        <v>664</v>
      </c>
      <c r="U20" s="111" t="str">
        <f t="shared" si="0"/>
        <v>&lt;PropertyItem&gt;&lt;Number&gt;18&lt;/Number&gt;&lt;Id&gt;69012&lt;/Id&gt;&lt;Type&gt;6&lt;/Type&gt;&lt;Name&gt;opensandwich&lt;/Name&gt;&lt;Tag&gt;mainFood&lt;/Tag&gt;&lt;IsNew&gt;TRUE&lt;/IsNew&gt;&lt;IsCampain&gt;TRUE&lt;/IsCampain&gt;&lt;StartTime&gt;2019-11-27 00:00&lt;/StartTime&gt;&lt;EndTime&gt;2019-12-19 23:59&lt;/EndTime&gt;&lt;UnlockLevel&gt;1&lt;/UnlockLevel&gt;&lt;Rarity&gt;0&lt;/Rarity&gt;&lt;Price&gt;20&lt;/Price&gt;&lt;Sale&gt;1&lt;/Sale&gt;&lt;Hp&gt;24&lt;/Hp&gt;&lt;Exp&gt;5&lt;/Exp&gt;&lt;IsShow&gt;TRUE&lt;/IsShow&gt;&lt;AcquireWay&gt;Coin&lt;/AcquireWay&gt;&lt;DefaultIcon&gt;food_opensandwich_small&lt;/DefaultIcon&gt;&lt;HighLightIcon&gt;food_opensandwich&lt;/HighLightIcon&gt;&lt;ReactionAnim&gt;NINJI:1;SANSA:1;PURPIE:1;DONNY:1;YOYO:1;NUO:1&lt;/ReactionAnim&gt;&lt;/PropertyItem&gt;</v>
      </c>
    </row>
    <row r="21" spans="1:21">
      <c r="A21" s="111">
        <f t="shared" si="1"/>
        <v>19</v>
      </c>
      <c r="B21" s="111">
        <v>69013</v>
      </c>
      <c r="C21" s="111">
        <v>6</v>
      </c>
      <c r="D21" s="111" t="s">
        <v>735</v>
      </c>
      <c r="E21" s="111" t="s">
        <v>675</v>
      </c>
      <c r="F21" s="111" t="b">
        <v>1</v>
      </c>
      <c r="G21" s="111" t="b">
        <v>1</v>
      </c>
      <c r="H21" s="112">
        <v>43796</v>
      </c>
      <c r="I21" s="112">
        <v>43818.999305555597</v>
      </c>
      <c r="J21" s="111">
        <v>1</v>
      </c>
      <c r="K21" s="111">
        <v>0</v>
      </c>
      <c r="L21" s="111">
        <v>15</v>
      </c>
      <c r="M21" s="111">
        <v>1</v>
      </c>
      <c r="N21" s="111">
        <v>18</v>
      </c>
      <c r="O21" s="111">
        <v>2</v>
      </c>
      <c r="P21" s="111" t="b">
        <v>1</v>
      </c>
      <c r="Q21" s="111" t="s">
        <v>661</v>
      </c>
      <c r="R21" s="111" t="s">
        <v>736</v>
      </c>
      <c r="S21" s="111" t="s">
        <v>737</v>
      </c>
      <c r="T21" s="111" t="s">
        <v>738</v>
      </c>
      <c r="U21" s="111" t="str">
        <f t="shared" si="0"/>
        <v>&lt;PropertyItem&gt;&lt;Number&gt;19&lt;/Number&gt;&lt;Id&gt;69013&lt;/Id&gt;&lt;Type&gt;6&lt;/Type&gt;&lt;Name&gt;fruitdanish&lt;/Name&gt;&lt;Tag&gt;snack&lt;/Tag&gt;&lt;IsNew&gt;TRUE&lt;/IsNew&gt;&lt;IsCampain&gt;TRUE&lt;/IsCampain&gt;&lt;StartTime&gt;2019-11-27 00:00&lt;/StartTime&gt;&lt;EndTime&gt;2019-12-19 23:59&lt;/EndTime&gt;&lt;UnlockLevel&gt;1&lt;/UnlockLevel&gt;&lt;Rarity&gt;0&lt;/Rarity&gt;&lt;Price&gt;15&lt;/Price&gt;&lt;Sale&gt;1&lt;/Sale&gt;&lt;Hp&gt;18&lt;/Hp&gt;&lt;Exp&gt;2&lt;/Exp&gt;&lt;IsShow&gt;TRUE&lt;/IsShow&gt;&lt;AcquireWay&gt;Coin&lt;/AcquireWay&gt;&lt;DefaultIcon&gt;food_fruitdanish_small&lt;/DefaultIcon&gt;&lt;HighLightIcon&gt;food_fruitdanish&lt;/HighLightIcon&gt;&lt;ReactionAnim&gt;NINJI:1;SANSA:2;PURPIE:3;DONNY:1;YOYO:1;NUO:2&lt;/ReactionAnim&gt;&lt;/PropertyItem&gt;</v>
      </c>
    </row>
    <row r="22" spans="1:21">
      <c r="A22" s="111">
        <f t="shared" si="1"/>
        <v>20</v>
      </c>
      <c r="B22" s="111">
        <v>69014</v>
      </c>
      <c r="C22" s="111">
        <v>6</v>
      </c>
      <c r="D22" s="111" t="s">
        <v>739</v>
      </c>
      <c r="E22" s="111" t="s">
        <v>740</v>
      </c>
      <c r="F22" s="111" t="b">
        <v>1</v>
      </c>
      <c r="G22" s="111" t="b">
        <v>1</v>
      </c>
      <c r="H22" s="112">
        <v>43796</v>
      </c>
      <c r="I22" s="112">
        <v>43818.999305555597</v>
      </c>
      <c r="J22" s="111">
        <v>1</v>
      </c>
      <c r="K22" s="111">
        <v>0</v>
      </c>
      <c r="L22" s="111">
        <v>10</v>
      </c>
      <c r="M22" s="111">
        <v>1</v>
      </c>
      <c r="N22" s="111">
        <v>8</v>
      </c>
      <c r="O22" s="111">
        <v>5</v>
      </c>
      <c r="P22" s="111" t="b">
        <v>1</v>
      </c>
      <c r="Q22" s="111" t="s">
        <v>661</v>
      </c>
      <c r="R22" s="111" t="s">
        <v>741</v>
      </c>
      <c r="S22" s="111" t="s">
        <v>742</v>
      </c>
      <c r="T22" s="111" t="s">
        <v>743</v>
      </c>
      <c r="U22" s="111" t="str">
        <f t="shared" si="0"/>
        <v>&lt;PropertyItem&gt;&lt;Number&gt;20&lt;/Number&gt;&lt;Id&gt;69014&lt;/Id&gt;&lt;Type&gt;6&lt;/Type&gt;&lt;Name&gt;herring&lt;/Name&gt;&lt;Tag&gt;fish&lt;/Tag&gt;&lt;IsNew&gt;TRUE&lt;/IsNew&gt;&lt;IsCampain&gt;TRUE&lt;/IsCampain&gt;&lt;StartTime&gt;2019-11-27 00:00&lt;/StartTime&gt;&lt;EndTime&gt;2019-12-19 23:59&lt;/EndTime&gt;&lt;UnlockLevel&gt;1&lt;/UnlockLevel&gt;&lt;Rarity&gt;0&lt;/Rarity&gt;&lt;Price&gt;10&lt;/Price&gt;&lt;Sale&gt;1&lt;/Sale&gt;&lt;Hp&gt;8&lt;/Hp&gt;&lt;Exp&gt;5&lt;/Exp&gt;&lt;IsShow&gt;TRUE&lt;/IsShow&gt;&lt;AcquireWay&gt;Coin&lt;/AcquireWay&gt;&lt;DefaultIcon&gt;food_herring_small&lt;/DefaultIcon&gt;&lt;HighLightIcon&gt;food_herring&lt;/HighLightIcon&gt;&lt;ReactionAnim&gt;NINJI:2;SANSA:1;PURPIE:2;DONNY:1;YOYO:3;NUO:2&lt;/ReactionAnim&gt;&lt;/PropertyItem&gt;</v>
      </c>
    </row>
    <row r="23" spans="1:21">
      <c r="A23" s="111">
        <f t="shared" si="1"/>
        <v>21</v>
      </c>
      <c r="B23" s="111">
        <v>69015</v>
      </c>
      <c r="C23" s="111">
        <v>6</v>
      </c>
      <c r="D23" s="111" t="s">
        <v>744</v>
      </c>
      <c r="E23" s="111" t="s">
        <v>659</v>
      </c>
      <c r="F23" s="111" t="b">
        <v>1</v>
      </c>
      <c r="G23" s="111" t="b">
        <v>1</v>
      </c>
      <c r="H23" s="112">
        <v>43796</v>
      </c>
      <c r="I23" s="112">
        <v>43818.999305555597</v>
      </c>
      <c r="J23" s="111">
        <v>1</v>
      </c>
      <c r="K23" s="111">
        <v>0</v>
      </c>
      <c r="L23" s="111">
        <v>40</v>
      </c>
      <c r="M23" s="111">
        <v>1</v>
      </c>
      <c r="N23" s="111">
        <v>50</v>
      </c>
      <c r="O23" s="111">
        <v>0</v>
      </c>
      <c r="P23" s="111" t="b">
        <v>1</v>
      </c>
      <c r="Q23" s="111" t="s">
        <v>661</v>
      </c>
      <c r="R23" s="111" t="s">
        <v>745</v>
      </c>
      <c r="S23" s="111" t="s">
        <v>746</v>
      </c>
      <c r="T23" s="111" t="s">
        <v>673</v>
      </c>
      <c r="U23" s="111" t="str">
        <f t="shared" si="0"/>
        <v>&lt;PropertyItem&gt;&lt;Number&gt;21&lt;/Number&gt;&lt;Id&gt;69015&lt;/Id&gt;&lt;Type&gt;6&lt;/Type&gt;&lt;Name&gt;meatball&lt;/Name&gt;&lt;Tag&gt;mainFood&lt;/Tag&gt;&lt;IsNew&gt;TRUE&lt;/IsNew&gt;&lt;IsCampain&gt;TRUE&lt;/IsCampain&gt;&lt;StartTime&gt;2019-11-27 00:00&lt;/StartTime&gt;&lt;EndTime&gt;2019-12-19 23:59&lt;/EndTime&gt;&lt;UnlockLevel&gt;1&lt;/UnlockLevel&gt;&lt;Rarity&gt;0&lt;/Rarity&gt;&lt;Price&gt;40&lt;/Price&gt;&lt;Sale&gt;1&lt;/Sale&gt;&lt;Hp&gt;50&lt;/Hp&gt;&lt;Exp&gt;0&lt;/Exp&gt;&lt;IsShow&gt;TRUE&lt;/IsShow&gt;&lt;AcquireWay&gt;Coin&lt;/AcquireWay&gt;&lt;DefaultIcon&gt;food_meatball_small&lt;/DefaultIcon&gt;&lt;HighLightIcon&gt;food_meatball&lt;/HighLightIcon&gt;&lt;ReactionAnim&gt;NINJI:1;SANSA:1;PURPIE:1;DONNY:1;YOYO:2;NUO:1&lt;/ReactionAnim&gt;&lt;/PropertyItem&gt;</v>
      </c>
    </row>
    <row r="24" spans="1:21">
      <c r="A24" s="111">
        <f t="shared" si="1"/>
        <v>22</v>
      </c>
      <c r="B24" s="111">
        <v>69016</v>
      </c>
      <c r="C24" s="111">
        <v>6</v>
      </c>
      <c r="D24" s="111" t="s">
        <v>747</v>
      </c>
      <c r="E24" s="111" t="s">
        <v>659</v>
      </c>
      <c r="F24" s="111" t="b">
        <v>1</v>
      </c>
      <c r="G24" s="111" t="b">
        <v>1</v>
      </c>
      <c r="H24" s="112">
        <v>43823</v>
      </c>
      <c r="I24" s="112">
        <v>43851</v>
      </c>
      <c r="J24" s="111">
        <v>1</v>
      </c>
      <c r="K24" s="111">
        <v>0</v>
      </c>
      <c r="L24" s="111">
        <v>30</v>
      </c>
      <c r="M24" s="111">
        <v>1</v>
      </c>
      <c r="N24" s="111">
        <v>35</v>
      </c>
      <c r="O24" s="111">
        <v>8</v>
      </c>
      <c r="P24" s="111" t="b">
        <v>1</v>
      </c>
      <c r="Q24" s="111" t="s">
        <v>661</v>
      </c>
      <c r="R24" s="111" t="s">
        <v>748</v>
      </c>
      <c r="S24" s="111" t="s">
        <v>749</v>
      </c>
      <c r="T24" s="111" t="s">
        <v>664</v>
      </c>
      <c r="U24" s="111" t="str">
        <f t="shared" si="0"/>
        <v>&lt;PropertyItem&gt;&lt;Number&gt;22&lt;/Number&gt;&lt;Id&gt;69016&lt;/Id&gt;&lt;Type&gt;6&lt;/Type&gt;&lt;Name&gt;cake&lt;/Name&gt;&lt;Tag&gt;mainFood&lt;/Tag&gt;&lt;IsNew&gt;TRUE&lt;/IsNew&gt;&lt;IsCampain&gt;TRUE&lt;/IsCampain&gt;&lt;StartTime&gt;2019-12-24 00:00&lt;/StartTime&gt;&lt;EndTime&gt;2020-01-21 00:00&lt;/EndTime&gt;&lt;UnlockLevel&gt;1&lt;/UnlockLevel&gt;&lt;Rarity&gt;0&lt;/Rarity&gt;&lt;Price&gt;30&lt;/Price&gt;&lt;Sale&gt;1&lt;/Sale&gt;&lt;Hp&gt;35&lt;/Hp&gt;&lt;Exp&gt;8&lt;/Exp&gt;&lt;IsShow&gt;TRUE&lt;/IsShow&gt;&lt;AcquireWay&gt;Coin&lt;/AcquireWay&gt;&lt;DefaultIcon&gt;food_cake_small&lt;/DefaultIcon&gt;&lt;HighLightIcon&gt;food_cake&lt;/HighLightIcon&gt;&lt;ReactionAnim&gt;NINJI:1;SANSA:1;PURPIE:1;DONNY:1;YOYO:1;NUO:1&lt;/ReactionAnim&gt;&lt;/PropertyItem&gt;</v>
      </c>
    </row>
    <row r="25" spans="1:21">
      <c r="A25" s="111">
        <f t="shared" si="1"/>
        <v>23</v>
      </c>
      <c r="B25" s="111">
        <v>69017</v>
      </c>
      <c r="C25" s="111">
        <v>6</v>
      </c>
      <c r="D25" s="111" t="s">
        <v>750</v>
      </c>
      <c r="E25" s="111" t="s">
        <v>675</v>
      </c>
      <c r="F25" s="111" t="b">
        <v>1</v>
      </c>
      <c r="G25" s="111" t="b">
        <v>1</v>
      </c>
      <c r="H25" s="112">
        <v>43823</v>
      </c>
      <c r="I25" s="112">
        <v>43851</v>
      </c>
      <c r="J25" s="111">
        <v>1</v>
      </c>
      <c r="K25" s="111">
        <v>0</v>
      </c>
      <c r="L25" s="111">
        <v>15</v>
      </c>
      <c r="M25" s="111">
        <v>1</v>
      </c>
      <c r="N25" s="111">
        <v>20</v>
      </c>
      <c r="O25" s="111">
        <v>2</v>
      </c>
      <c r="P25" s="111" t="b">
        <v>1</v>
      </c>
      <c r="Q25" s="111" t="s">
        <v>661</v>
      </c>
      <c r="R25" s="111" t="s">
        <v>751</v>
      </c>
      <c r="S25" s="111" t="s">
        <v>752</v>
      </c>
      <c r="T25" s="111" t="s">
        <v>753</v>
      </c>
      <c r="U25" s="111" t="str">
        <f t="shared" si="0"/>
        <v>&lt;PropertyItem&gt;&lt;Number&gt;23&lt;/Number&gt;&lt;Id&gt;69017&lt;/Id&gt;&lt;Type&gt;6&lt;/Type&gt;&lt;Name&gt;candy&lt;/Name&gt;&lt;Tag&gt;snack&lt;/Tag&gt;&lt;IsNew&gt;TRUE&lt;/IsNew&gt;&lt;IsCampain&gt;TRUE&lt;/IsCampain&gt;&lt;StartTime&gt;2019-12-24 00:00&lt;/StartTime&gt;&lt;EndTime&gt;2020-01-21 00:00&lt;/EndTime&gt;&lt;UnlockLevel&gt;1&lt;/UnlockLevel&gt;&lt;Rarity&gt;0&lt;/Rarity&gt;&lt;Price&gt;15&lt;/Price&gt;&lt;Sale&gt;1&lt;/Sale&gt;&lt;Hp&gt;20&lt;/Hp&gt;&lt;Exp&gt;2&lt;/Exp&gt;&lt;IsShow&gt;TRUE&lt;/IsShow&gt;&lt;AcquireWay&gt;Coin&lt;/AcquireWay&gt;&lt;DefaultIcon&gt;food_candy_small&lt;/DefaultIcon&gt;&lt;HighLightIcon&gt;food_candy&lt;/HighLightIcon&gt;&lt;ReactionAnim&gt;NINJI:3;SANSA:1;PURPIE:2;DONNY:1;YOYO:2;NUO:1&lt;/ReactionAnim&gt;&lt;/PropertyItem&gt;</v>
      </c>
    </row>
    <row r="26" spans="1:21">
      <c r="A26" s="111">
        <f t="shared" si="1"/>
        <v>24</v>
      </c>
      <c r="B26" s="111">
        <v>69018</v>
      </c>
      <c r="C26" s="111">
        <v>6</v>
      </c>
      <c r="D26" s="111" t="s">
        <v>754</v>
      </c>
      <c r="E26" s="111" t="s">
        <v>659</v>
      </c>
      <c r="F26" s="111" t="b">
        <v>1</v>
      </c>
      <c r="G26" s="111" t="b">
        <v>1</v>
      </c>
      <c r="H26" s="112">
        <v>43823</v>
      </c>
      <c r="I26" s="112">
        <v>43851</v>
      </c>
      <c r="J26" s="111">
        <v>1</v>
      </c>
      <c r="K26" s="111">
        <v>0</v>
      </c>
      <c r="L26" s="111">
        <v>40</v>
      </c>
      <c r="M26" s="111">
        <v>1</v>
      </c>
      <c r="N26" s="111">
        <v>45</v>
      </c>
      <c r="O26" s="111">
        <v>20</v>
      </c>
      <c r="P26" s="111" t="b">
        <v>1</v>
      </c>
      <c r="Q26" s="111" t="s">
        <v>661</v>
      </c>
      <c r="R26" s="111" t="s">
        <v>755</v>
      </c>
      <c r="S26" s="111" t="s">
        <v>756</v>
      </c>
      <c r="T26" s="111" t="s">
        <v>757</v>
      </c>
      <c r="U26" s="111" t="str">
        <f t="shared" si="0"/>
        <v>&lt;PropertyItem&gt;&lt;Number&gt;24&lt;/Number&gt;&lt;Id&gt;69018&lt;/Id&gt;&lt;Type&gt;6&lt;/Type&gt;&lt;Name&gt;chicken&lt;/Name&gt;&lt;Tag&gt;mainFood&lt;/Tag&gt;&lt;IsNew&gt;TRUE&lt;/IsNew&gt;&lt;IsCampain&gt;TRUE&lt;/IsCampain&gt;&lt;StartTime&gt;2019-12-24 00:00&lt;/StartTime&gt;&lt;EndTime&gt;2020-01-21 00:00&lt;/EndTime&gt;&lt;UnlockLevel&gt;1&lt;/UnlockLevel&gt;&lt;Rarity&gt;0&lt;/Rarity&gt;&lt;Price&gt;40&lt;/Price&gt;&lt;Sale&gt;1&lt;/Sale&gt;&lt;Hp&gt;45&lt;/Hp&gt;&lt;Exp&gt;20&lt;/Exp&gt;&lt;IsShow&gt;TRUE&lt;/IsShow&gt;&lt;AcquireWay&gt;Coin&lt;/AcquireWay&gt;&lt;DefaultIcon&gt;food_chicken_small&lt;/DefaultIcon&gt;&lt;HighLightIcon&gt;food_chicken&lt;/HighLightIcon&gt;&lt;ReactionAnim&gt;NINJI:1;SANSA:3;PURPIE:1;DONNY:2;YOYO:1;NUO:1&lt;/ReactionAnim&gt;&lt;/PropertyItem&gt;</v>
      </c>
    </row>
    <row r="27" spans="1:21">
      <c r="A27" s="111">
        <f t="shared" si="1"/>
        <v>25</v>
      </c>
      <c r="B27" s="111">
        <v>69019</v>
      </c>
      <c r="C27" s="111">
        <v>6</v>
      </c>
      <c r="D27" s="111" t="s">
        <v>758</v>
      </c>
      <c r="E27" s="111" t="s">
        <v>659</v>
      </c>
      <c r="F27" s="111" t="b">
        <v>1</v>
      </c>
      <c r="G27" s="111" t="b">
        <v>1</v>
      </c>
      <c r="H27" s="112">
        <v>43823</v>
      </c>
      <c r="I27" s="112">
        <v>43851</v>
      </c>
      <c r="J27" s="111">
        <v>1</v>
      </c>
      <c r="K27" s="111">
        <v>0</v>
      </c>
      <c r="L27" s="111">
        <v>30</v>
      </c>
      <c r="M27" s="111">
        <v>1</v>
      </c>
      <c r="N27" s="111">
        <v>35</v>
      </c>
      <c r="O27" s="111">
        <v>8</v>
      </c>
      <c r="P27" s="111" t="b">
        <v>1</v>
      </c>
      <c r="Q27" s="111" t="s">
        <v>661</v>
      </c>
      <c r="R27" s="111" t="s">
        <v>759</v>
      </c>
      <c r="S27" s="111" t="s">
        <v>760</v>
      </c>
      <c r="T27" s="111" t="s">
        <v>761</v>
      </c>
      <c r="U27" s="111" t="str">
        <f t="shared" si="0"/>
        <v>&lt;PropertyItem&gt;&lt;Number&gt;25&lt;/Number&gt;&lt;Id&gt;69019&lt;/Id&gt;&lt;Type&gt;6&lt;/Type&gt;&lt;Name&gt;ginger bread&lt;/Name&gt;&lt;Tag&gt;mainFood&lt;/Tag&gt;&lt;IsNew&gt;TRUE&lt;/IsNew&gt;&lt;IsCampain&gt;TRUE&lt;/IsCampain&gt;&lt;StartTime&gt;2019-12-24 00:00&lt;/StartTime&gt;&lt;EndTime&gt;2020-01-21 00:00&lt;/EndTime&gt;&lt;UnlockLevel&gt;1&lt;/UnlockLevel&gt;&lt;Rarity&gt;0&lt;/Rarity&gt;&lt;Price&gt;30&lt;/Price&gt;&lt;Sale&gt;1&lt;/Sale&gt;&lt;Hp&gt;35&lt;/Hp&gt;&lt;Exp&gt;8&lt;/Exp&gt;&lt;IsShow&gt;TRUE&lt;/IsShow&gt;&lt;AcquireWay&gt;Coin&lt;/AcquireWay&gt;&lt;DefaultIcon&gt;food_gingerbread_small&lt;/DefaultIcon&gt;&lt;HighLightIcon&gt;food_gingerbread&lt;/HighLightIcon&gt;&lt;ReactionAnim&gt;NINJI:1;SANSA:1;PURPIE:2;DONNY:3;YOYO:1;NUO:2&lt;/ReactionAnim&gt;&lt;/PropertyItem&gt;</v>
      </c>
    </row>
    <row r="28" spans="1:21">
      <c r="A28" s="111">
        <f t="shared" si="1"/>
        <v>26</v>
      </c>
      <c r="B28" s="111">
        <v>69020</v>
      </c>
      <c r="C28" s="111">
        <v>6</v>
      </c>
      <c r="D28" s="111" t="s">
        <v>762</v>
      </c>
      <c r="E28" s="111" t="s">
        <v>675</v>
      </c>
      <c r="F28" s="111" t="b">
        <v>1</v>
      </c>
      <c r="G28" s="111" t="b">
        <v>1</v>
      </c>
      <c r="H28" s="112">
        <v>43823</v>
      </c>
      <c r="I28" s="112">
        <v>43851</v>
      </c>
      <c r="J28" s="111">
        <v>1</v>
      </c>
      <c r="K28" s="111">
        <v>0</v>
      </c>
      <c r="L28" s="111">
        <v>10</v>
      </c>
      <c r="M28" s="111">
        <v>1</v>
      </c>
      <c r="N28" s="111">
        <v>12</v>
      </c>
      <c r="O28" s="111">
        <v>3</v>
      </c>
      <c r="P28" s="111" t="b">
        <v>1</v>
      </c>
      <c r="Q28" s="111" t="s">
        <v>661</v>
      </c>
      <c r="R28" s="111" t="s">
        <v>763</v>
      </c>
      <c r="S28" s="111" t="s">
        <v>764</v>
      </c>
      <c r="T28" s="111" t="s">
        <v>765</v>
      </c>
      <c r="U28" s="111" t="str">
        <f t="shared" si="0"/>
        <v>&lt;PropertyItem&gt;&lt;Number&gt;26&lt;/Number&gt;&lt;Id&gt;69020&lt;/Id&gt;&lt;Type&gt;6&lt;/Type&gt;&lt;Name&gt;pudding&lt;/Name&gt;&lt;Tag&gt;snack&lt;/Tag&gt;&lt;IsNew&gt;TRUE&lt;/IsNew&gt;&lt;IsCampain&gt;TRUE&lt;/IsCampain&gt;&lt;StartTime&gt;2019-12-24 00:00&lt;/StartTime&gt;&lt;EndTime&gt;2020-01-21 00:00&lt;/EndTime&gt;&lt;UnlockLevel&gt;1&lt;/UnlockLevel&gt;&lt;Rarity&gt;0&lt;/Rarity&gt;&lt;Price&gt;10&lt;/Price&gt;&lt;Sale&gt;1&lt;/Sale&gt;&lt;Hp&gt;12&lt;/Hp&gt;&lt;Exp&gt;3&lt;/Exp&gt;&lt;IsShow&gt;TRUE&lt;/IsShow&gt;&lt;AcquireWay&gt;Coin&lt;/AcquireWay&gt;&lt;DefaultIcon&gt;food_pudding_small&lt;/DefaultIcon&gt;&lt;HighLightIcon&gt;food_pudding&lt;/HighLightIcon&gt;&lt;ReactionAnim&gt;NINJI:3;SANSA:2;PURPIE:1;DONNY:1;YOYO:2;NUO:3&lt;/ReactionAnim&gt;&lt;/PropertyItem&gt;</v>
      </c>
    </row>
    <row r="29" spans="1:21">
      <c r="A29" s="111">
        <f t="shared" si="1"/>
        <v>27</v>
      </c>
      <c r="B29" s="111">
        <v>69021</v>
      </c>
      <c r="C29" s="111">
        <v>6</v>
      </c>
      <c r="D29" s="111" t="s">
        <v>766</v>
      </c>
      <c r="E29" s="111"/>
      <c r="F29" s="111" t="b">
        <v>1</v>
      </c>
      <c r="G29" s="111" t="b">
        <v>1</v>
      </c>
      <c r="H29" s="112">
        <v>43488</v>
      </c>
      <c r="I29" s="113">
        <v>43908</v>
      </c>
      <c r="J29" s="111">
        <v>1</v>
      </c>
      <c r="K29" s="111">
        <v>0</v>
      </c>
      <c r="L29" s="114">
        <v>20</v>
      </c>
      <c r="M29" s="114">
        <v>1</v>
      </c>
      <c r="N29" s="114">
        <v>28</v>
      </c>
      <c r="O29" s="114">
        <v>2</v>
      </c>
      <c r="P29" s="111" t="b">
        <v>1</v>
      </c>
      <c r="Q29" s="111" t="s">
        <v>661</v>
      </c>
      <c r="R29" s="111" t="s">
        <v>767</v>
      </c>
      <c r="S29" s="111" t="s">
        <v>766</v>
      </c>
      <c r="T29" s="114" t="s">
        <v>768</v>
      </c>
      <c r="U29" s="111" t="str">
        <f t="shared" si="0"/>
        <v>&lt;PropertyItem&gt;&lt;Number&gt;27&lt;/Number&gt;&lt;Id&gt;69021&lt;/Id&gt;&lt;Type&gt;6&lt;/Type&gt;&lt;Name&gt;food_dumplings&lt;/Name&gt;&lt;Tag&gt;&lt;/Tag&gt;&lt;IsNew&gt;TRUE&lt;/IsNew&gt;&lt;IsCampain&gt;TRUE&lt;/IsCampain&gt;&lt;StartTime&gt;2019-01-23 00:00&lt;/StartTime&gt;&lt;EndTime&gt;2020-03-18 00:00&lt;/EndTime&gt;&lt;UnlockLevel&gt;1&lt;/UnlockLevel&gt;&lt;Rarity&gt;0&lt;/Rarity&gt;&lt;Price&gt;20&lt;/Price&gt;&lt;Sale&gt;1&lt;/Sale&gt;&lt;Hp&gt;28&lt;/Hp&gt;&lt;Exp&gt;2&lt;/Exp&gt;&lt;IsShow&gt;TRUE&lt;/IsShow&gt;&lt;AcquireWay&gt;Coin&lt;/AcquireWay&gt;&lt;DefaultIcon&gt;food_dumplings_small&lt;/DefaultIcon&gt;&lt;HighLightIcon&gt;food_dumplings&lt;/HighLightIcon&gt;&lt;ReactionAnim&gt;NINJI:1;SANSA:2;PURPIE:1;DONNY:3;YOYO:1;NUO:1&lt;/ReactionAnim&gt;&lt;/PropertyItem&gt;</v>
      </c>
    </row>
    <row r="30" spans="1:21">
      <c r="A30" s="111">
        <f t="shared" si="1"/>
        <v>28</v>
      </c>
      <c r="B30" s="111">
        <v>69022</v>
      </c>
      <c r="C30" s="111">
        <v>6</v>
      </c>
      <c r="D30" s="111" t="s">
        <v>769</v>
      </c>
      <c r="E30" s="111"/>
      <c r="F30" s="111" t="b">
        <v>1</v>
      </c>
      <c r="G30" s="111" t="b">
        <v>1</v>
      </c>
      <c r="H30" s="112">
        <v>43488</v>
      </c>
      <c r="I30" s="113">
        <v>43908</v>
      </c>
      <c r="J30" s="111">
        <v>1</v>
      </c>
      <c r="K30" s="111">
        <v>0</v>
      </c>
      <c r="L30" s="114">
        <v>8</v>
      </c>
      <c r="M30" s="114">
        <v>1</v>
      </c>
      <c r="N30" s="114">
        <v>10</v>
      </c>
      <c r="O30" s="114">
        <v>1</v>
      </c>
      <c r="P30" s="111" t="b">
        <v>1</v>
      </c>
      <c r="Q30" s="111" t="s">
        <v>661</v>
      </c>
      <c r="R30" s="111" t="s">
        <v>770</v>
      </c>
      <c r="S30" s="111" t="s">
        <v>769</v>
      </c>
      <c r="T30" s="114" t="s">
        <v>771</v>
      </c>
      <c r="U30" s="111" t="str">
        <f t="shared" si="0"/>
        <v>&lt;PropertyItem&gt;&lt;Number&gt;28&lt;/Number&gt;&lt;Id&gt;69022&lt;/Id&gt;&lt;Type&gt;6&lt;/Type&gt;&lt;Name&gt;food_orange&lt;/Name&gt;&lt;Tag&gt;&lt;/Tag&gt;&lt;IsNew&gt;TRUE&lt;/IsNew&gt;&lt;IsCampain&gt;TRUE&lt;/IsCampain&gt;&lt;StartTime&gt;2019-01-23 00:00&lt;/StartTime&gt;&lt;EndTime&gt;2020-03-18 00:00&lt;/EndTime&gt;&lt;UnlockLevel&gt;1&lt;/UnlockLevel&gt;&lt;Rarity&gt;0&lt;/Rarity&gt;&lt;Price&gt;8&lt;/Price&gt;&lt;Sale&gt;1&lt;/Sale&gt;&lt;Hp&gt;10&lt;/Hp&gt;&lt;Exp&gt;1&lt;/Exp&gt;&lt;IsShow&gt;TRUE&lt;/IsShow&gt;&lt;AcquireWay&gt;Coin&lt;/AcquireWay&gt;&lt;DefaultIcon&gt;food_orange_small&lt;/DefaultIcon&gt;&lt;HighLightIcon&gt;food_orange&lt;/HighLightIcon&gt;&lt;ReactionAnim&gt;NINJI:2;SANSA:2;PURPIE:1;DONNY:1;YOYO:3;NUO:1&lt;/ReactionAnim&gt;&lt;/PropertyItem&gt;</v>
      </c>
    </row>
    <row r="31" spans="1:21">
      <c r="A31" s="111">
        <f t="shared" si="1"/>
        <v>29</v>
      </c>
      <c r="B31" s="111">
        <v>69023</v>
      </c>
      <c r="C31" s="111">
        <v>6</v>
      </c>
      <c r="D31" s="111" t="s">
        <v>772</v>
      </c>
      <c r="E31" s="111"/>
      <c r="F31" s="111" t="b">
        <v>1</v>
      </c>
      <c r="G31" s="111" t="b">
        <v>1</v>
      </c>
      <c r="H31" s="112">
        <v>43488</v>
      </c>
      <c r="I31" s="113">
        <v>43908</v>
      </c>
      <c r="J31" s="111">
        <v>1</v>
      </c>
      <c r="K31" s="111">
        <v>0</v>
      </c>
      <c r="L31" s="114">
        <v>25</v>
      </c>
      <c r="M31" s="114">
        <v>1</v>
      </c>
      <c r="N31" s="114">
        <v>30</v>
      </c>
      <c r="O31" s="114">
        <v>10</v>
      </c>
      <c r="P31" s="111" t="b">
        <v>1</v>
      </c>
      <c r="Q31" s="111" t="s">
        <v>661</v>
      </c>
      <c r="R31" s="111" t="s">
        <v>773</v>
      </c>
      <c r="S31" s="111" t="s">
        <v>772</v>
      </c>
      <c r="T31" s="114" t="s">
        <v>774</v>
      </c>
      <c r="U31" s="111" t="str">
        <f t="shared" si="0"/>
        <v>&lt;PropertyItem&gt;&lt;Number&gt;29&lt;/Number&gt;&lt;Id&gt;69023&lt;/Id&gt;&lt;Type&gt;6&lt;/Type&gt;&lt;Name&gt;food_ricecakefish&lt;/Name&gt;&lt;Tag&gt;&lt;/Tag&gt;&lt;IsNew&gt;TRUE&lt;/IsNew&gt;&lt;IsCampain&gt;TRUE&lt;/IsCampain&gt;&lt;StartTime&gt;2019-01-23 00:00&lt;/StartTime&gt;&lt;EndTime&gt;2020-03-18 00:00&lt;/EndTime&gt;&lt;UnlockLevel&gt;1&lt;/UnlockLevel&gt;&lt;Rarity&gt;0&lt;/Rarity&gt;&lt;Price&gt;25&lt;/Price&gt;&lt;Sale&gt;1&lt;/Sale&gt;&lt;Hp&gt;30&lt;/Hp&gt;&lt;Exp&gt;10&lt;/Exp&gt;&lt;IsShow&gt;TRUE&lt;/IsShow&gt;&lt;AcquireWay&gt;Coin&lt;/AcquireWay&gt;&lt;DefaultIcon&gt;food_ricecakefish_small&lt;/DefaultIcon&gt;&lt;HighLightIcon&gt;food_ricecakefish&lt;/HighLightIcon&gt;&lt;ReactionAnim&gt;NINJI:1;SANSA:3;PURPIE:2;DONNY:2;YOYO:1;NUO:2&lt;/ReactionAnim&gt;&lt;/PropertyItem&gt;</v>
      </c>
    </row>
    <row r="32" spans="1:21">
      <c r="A32" s="111">
        <f t="shared" si="1"/>
        <v>30</v>
      </c>
      <c r="B32" s="111">
        <v>69024</v>
      </c>
      <c r="C32" s="111">
        <v>6</v>
      </c>
      <c r="D32" s="111" t="s">
        <v>775</v>
      </c>
      <c r="E32" s="111"/>
      <c r="F32" s="111" t="b">
        <v>1</v>
      </c>
      <c r="G32" s="111" t="b">
        <v>1</v>
      </c>
      <c r="H32" s="112">
        <v>43488</v>
      </c>
      <c r="I32" s="113">
        <v>43908</v>
      </c>
      <c r="J32" s="111">
        <v>1</v>
      </c>
      <c r="K32" s="111">
        <v>0</v>
      </c>
      <c r="L32" s="114">
        <v>40</v>
      </c>
      <c r="M32" s="114">
        <v>1</v>
      </c>
      <c r="N32" s="114">
        <v>55</v>
      </c>
      <c r="O32" s="114">
        <v>5</v>
      </c>
      <c r="P32" s="111" t="b">
        <v>1</v>
      </c>
      <c r="Q32" s="111" t="s">
        <v>661</v>
      </c>
      <c r="R32" s="111" t="s">
        <v>776</v>
      </c>
      <c r="S32" s="111" t="s">
        <v>775</v>
      </c>
      <c r="T32" s="114" t="s">
        <v>777</v>
      </c>
      <c r="U32" s="111" t="str">
        <f t="shared" si="0"/>
        <v>&lt;PropertyItem&gt;&lt;Number&gt;30&lt;/Number&gt;&lt;Id&gt;69024&lt;/Id&gt;&lt;Type&gt;6&lt;/Type&gt;&lt;Name&gt;food_sausage&lt;/Name&gt;&lt;Tag&gt;&lt;/Tag&gt;&lt;IsNew&gt;TRUE&lt;/IsNew&gt;&lt;IsCampain&gt;TRUE&lt;/IsCampain&gt;&lt;StartTime&gt;2019-01-23 00:00&lt;/StartTime&gt;&lt;EndTime&gt;2020-03-18 00:00&lt;/EndTime&gt;&lt;UnlockLevel&gt;1&lt;/UnlockLevel&gt;&lt;Rarity&gt;0&lt;/Rarity&gt;&lt;Price&gt;40&lt;/Price&gt;&lt;Sale&gt;1&lt;/Sale&gt;&lt;Hp&gt;55&lt;/Hp&gt;&lt;Exp&gt;5&lt;/Exp&gt;&lt;IsShow&gt;TRUE&lt;/IsShow&gt;&lt;AcquireWay&gt;Coin&lt;/AcquireWay&gt;&lt;DefaultIcon&gt;food_sausage_small&lt;/DefaultIcon&gt;&lt;HighLightIcon&gt;food_sausage&lt;/HighLightIcon&gt;&lt;ReactionAnim&gt;NINJI:3;SANSA:1;PURPIE:3;DONNY:1;YOYO:2;NUO:1&lt;/ReactionAnim&gt;&lt;/PropertyItem&gt;</v>
      </c>
    </row>
    <row r="33" spans="1:21">
      <c r="A33" s="111"/>
      <c r="B33" s="111"/>
      <c r="C33" s="111"/>
      <c r="D33" s="111"/>
      <c r="E33" s="111"/>
      <c r="F33" s="111"/>
      <c r="G33" s="111"/>
      <c r="H33" s="112"/>
      <c r="I33" s="112"/>
      <c r="J33" s="111"/>
      <c r="K33" s="111"/>
      <c r="L33" s="111"/>
      <c r="M33" s="111"/>
      <c r="N33" s="111"/>
      <c r="O33" s="111"/>
      <c r="P33" s="111"/>
      <c r="Q33" s="111"/>
      <c r="R33" s="111"/>
      <c r="S33" s="111"/>
      <c r="T33" s="111"/>
      <c r="U33" s="111"/>
    </row>
  </sheetData>
  <phoneticPr fontId="17" type="noConversion"/>
  <pageMargins left="0.75" right="0.75" top="1" bottom="1" header="0.51180555555555596" footer="0.51180555555555596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>
  <dimension ref="A1:W102"/>
  <sheetViews>
    <sheetView tabSelected="1" workbookViewId="0">
      <pane xSplit="4" ySplit="2" topLeftCell="Q17" activePane="bottomRight" state="frozen"/>
      <selection pane="topRight"/>
      <selection pane="bottomLeft"/>
      <selection pane="bottomRight" activeCell="W17" sqref="W17:W34"/>
    </sheetView>
  </sheetViews>
  <sheetFormatPr defaultColWidth="8.875" defaultRowHeight="13.5"/>
  <cols>
    <col min="1" max="1" width="6.875" style="14" customWidth="1"/>
    <col min="2" max="2" width="6.375" style="12" customWidth="1"/>
    <col min="3" max="3" width="9.5" style="12" customWidth="1"/>
    <col min="4" max="4" width="19.375" style="14" customWidth="1"/>
    <col min="5" max="5" width="20.375" style="14" customWidth="1"/>
    <col min="6" max="6" width="23.875" style="14" bestFit="1" customWidth="1"/>
    <col min="7" max="7" width="32.75" style="14" bestFit="1" customWidth="1"/>
    <col min="8" max="8" width="17.125" style="14" customWidth="1"/>
    <col min="9" max="9" width="9.375" style="14" customWidth="1"/>
    <col min="10" max="10" width="6.375" style="77" customWidth="1"/>
    <col min="11" max="11" width="7.125" style="77" customWidth="1"/>
    <col min="12" max="12" width="16.625" style="78" customWidth="1"/>
    <col min="13" max="13" width="16.625" style="12" customWidth="1"/>
    <col min="14" max="19" width="8.875" style="12"/>
    <col min="20" max="20" width="8.5" style="14" customWidth="1"/>
    <col min="21" max="21" width="0.875" style="13" customWidth="1"/>
    <col min="22" max="16384" width="8.875" style="14"/>
  </cols>
  <sheetData>
    <row r="1" spans="1:23" s="15" customFormat="1">
      <c r="A1" s="79" t="s">
        <v>778</v>
      </c>
      <c r="B1" s="79" t="s">
        <v>621</v>
      </c>
      <c r="C1" s="79" t="s">
        <v>779</v>
      </c>
      <c r="D1" s="79" t="s">
        <v>622</v>
      </c>
      <c r="E1" s="79" t="s">
        <v>780</v>
      </c>
      <c r="F1" s="79" t="s">
        <v>781</v>
      </c>
      <c r="G1" s="79" t="s">
        <v>782</v>
      </c>
      <c r="H1" s="79" t="s">
        <v>783</v>
      </c>
      <c r="I1" s="79" t="s">
        <v>784</v>
      </c>
      <c r="J1" s="79" t="s">
        <v>785</v>
      </c>
      <c r="K1" s="87" t="s">
        <v>786</v>
      </c>
      <c r="L1" s="88" t="s">
        <v>787</v>
      </c>
      <c r="M1" s="88" t="s">
        <v>788</v>
      </c>
      <c r="N1" s="79" t="s">
        <v>628</v>
      </c>
      <c r="O1" s="79" t="s">
        <v>789</v>
      </c>
      <c r="P1" s="79" t="s">
        <v>790</v>
      </c>
      <c r="Q1" s="79" t="s">
        <v>791</v>
      </c>
      <c r="R1" s="79" t="s">
        <v>792</v>
      </c>
      <c r="S1" s="79" t="s">
        <v>793</v>
      </c>
      <c r="T1" s="79" t="s">
        <v>794</v>
      </c>
      <c r="U1" s="100"/>
      <c r="V1" s="79" t="s">
        <v>13</v>
      </c>
      <c r="W1" s="79" t="s">
        <v>795</v>
      </c>
    </row>
    <row r="2" spans="1:23" s="15" customFormat="1">
      <c r="A2" s="15" t="s">
        <v>0</v>
      </c>
      <c r="B2" s="15" t="s">
        <v>1</v>
      </c>
      <c r="C2" s="15" t="s">
        <v>796</v>
      </c>
      <c r="D2" s="15" t="s">
        <v>2</v>
      </c>
      <c r="E2" s="15" t="s">
        <v>4</v>
      </c>
      <c r="F2" s="15" t="s">
        <v>797</v>
      </c>
      <c r="G2" s="15" t="s">
        <v>798</v>
      </c>
      <c r="H2" s="15" t="s">
        <v>799</v>
      </c>
      <c r="I2" s="15" t="s">
        <v>800</v>
      </c>
      <c r="J2" s="15" t="s">
        <v>648</v>
      </c>
      <c r="K2" s="77" t="s">
        <v>651</v>
      </c>
      <c r="L2" s="89" t="s">
        <v>644</v>
      </c>
      <c r="M2" s="89" t="s">
        <v>645</v>
      </c>
      <c r="N2" s="15" t="s">
        <v>801</v>
      </c>
      <c r="O2" s="15" t="s">
        <v>802</v>
      </c>
      <c r="P2" s="15" t="s">
        <v>803</v>
      </c>
      <c r="Q2" s="15" t="s">
        <v>804</v>
      </c>
      <c r="R2" s="15" t="s">
        <v>805</v>
      </c>
      <c r="S2" s="15" t="s">
        <v>806</v>
      </c>
      <c r="T2" s="15" t="s">
        <v>807</v>
      </c>
      <c r="U2" s="101"/>
      <c r="V2" s="15" t="s">
        <v>657</v>
      </c>
      <c r="W2" s="15" t="s">
        <v>808</v>
      </c>
    </row>
    <row r="3" spans="1:23" ht="14.25">
      <c r="A3" s="12">
        <v>20001</v>
      </c>
      <c r="B3" s="12">
        <v>1</v>
      </c>
      <c r="C3" s="80">
        <v>14</v>
      </c>
      <c r="D3" t="s">
        <v>809</v>
      </c>
      <c r="E3" s="14" t="s">
        <v>810</v>
      </c>
      <c r="F3" s="14" t="s">
        <v>811</v>
      </c>
      <c r="G3" s="14" t="s">
        <v>812</v>
      </c>
      <c r="H3" s="14" t="str">
        <f>IF(B3=1,"Dummy_head",IF(B3=2,"Dummy_wing",IF(B3=4,"Dummy_taozhuang",IF(B3=5,"TopLeft",IF(B3=6,"BottomRight","")))))</f>
        <v>Dummy_head</v>
      </c>
      <c r="I3" s="14" t="s">
        <v>661</v>
      </c>
      <c r="J3" s="14">
        <v>200</v>
      </c>
      <c r="K3" s="90">
        <v>10</v>
      </c>
      <c r="L3" s="91" t="s">
        <v>660</v>
      </c>
      <c r="M3" s="91" t="s">
        <v>660</v>
      </c>
      <c r="N3" s="12">
        <v>1</v>
      </c>
      <c r="O3" s="12">
        <v>1</v>
      </c>
      <c r="P3" s="12">
        <v>1</v>
      </c>
      <c r="Q3" s="12">
        <v>1</v>
      </c>
      <c r="R3" s="12">
        <v>1</v>
      </c>
      <c r="S3" s="12">
        <v>1</v>
      </c>
      <c r="T3" s="12">
        <v>1</v>
      </c>
      <c r="U3" s="102"/>
      <c r="V3" s="14" t="str">
        <f>IF(AND(A3&lt;&gt;"",B3&lt;&gt;""),"&lt;Accessory ID="""&amp;A3&amp;""" Type="""&amp;B3&amp;""" Index="""&amp;C3&amp;""" Name="""&amp;D3&amp;""" Icon="""&amp;E3&amp;""" AB="""&amp;F3&amp;""" Prefab="""&amp;G3&amp;""" Region="""&amp;H3&amp;""" Purchase="""&amp;I3&amp;""" Price="""&amp;J3&amp;""" Exp="""&amp;K3&amp;""" StartTime="""&amp;TEXT(L3,"yyyy-MM-dd HH:mm")&amp;""" EndTime="""&amp;TEXT(M3,"yyyy-MM-dd HH:mm")&amp;""" Level="""&amp;N3&amp;""" PURPIE="""&amp;O3&amp;""" DONNY="""&amp;P3&amp;""" NINJI="""&amp;Q3&amp;""" SANSA="""&amp;R3&amp;""" YOYO="""&amp;S3&amp;""" NUO="""&amp;T3&amp;""" /&gt;","")</f>
        <v>&lt;Accessory ID="20001" Type="1" Index="14" Name="wizard hat" Icon="part_head_hat" AB="role/cap" Prefab="cap_point_prefab" Region="Dummy_head" Purchase="Coin" Price="200" Exp="10" StartTime="null" EndTime="null" Level="1" PURPIE="1" DONNY="1" NINJI="1" SANSA="1" YOYO="1" NUO="1" /&gt;</v>
      </c>
      <c r="W3" s="14" t="str">
        <f>"var/vault_apk_res/Model/"&amp;F3&amp;".ab"</f>
        <v>var/vault_apk_res/Model/role/cap.ab</v>
      </c>
    </row>
    <row r="4" spans="1:23" ht="14.25">
      <c r="A4" s="12">
        <v>20002</v>
      </c>
      <c r="B4" s="12">
        <v>2</v>
      </c>
      <c r="C4" s="80">
        <v>15</v>
      </c>
      <c r="D4" t="s">
        <v>813</v>
      </c>
      <c r="E4" s="14" t="s">
        <v>814</v>
      </c>
      <c r="F4" s="14" t="s">
        <v>815</v>
      </c>
      <c r="G4" s="14" t="s">
        <v>816</v>
      </c>
      <c r="H4" s="14" t="str">
        <f t="shared" ref="H4:H67" si="0">IF(B4=1,"Dummy_head",IF(B4=2,"Dummy_wing",IF(B4=4,"Dummy_taozhuang",IF(B4=5,"TopLeft",IF(B4=6,"BottomRight","")))))</f>
        <v>Dummy_wing</v>
      </c>
      <c r="I4" s="14" t="s">
        <v>661</v>
      </c>
      <c r="J4" s="14">
        <v>500</v>
      </c>
      <c r="K4" s="90">
        <v>13</v>
      </c>
      <c r="L4" s="91" t="s">
        <v>660</v>
      </c>
      <c r="M4" s="91" t="s">
        <v>660</v>
      </c>
      <c r="N4" s="12">
        <v>6</v>
      </c>
      <c r="O4" s="12">
        <v>1</v>
      </c>
      <c r="P4" s="12">
        <v>1</v>
      </c>
      <c r="Q4" s="12">
        <v>1</v>
      </c>
      <c r="R4" s="12">
        <v>1</v>
      </c>
      <c r="S4" s="12">
        <v>1</v>
      </c>
      <c r="T4" s="12">
        <v>1</v>
      </c>
      <c r="U4" s="102"/>
      <c r="V4" s="14" t="str">
        <f t="shared" ref="V4:V27" si="1">IF(AND(A4&lt;&gt;"",B4&lt;&gt;""),"&lt;Accessory ID="""&amp;A4&amp;""" Type="""&amp;B4&amp;""" Index="""&amp;C4&amp;""" Name="""&amp;D4&amp;""" Icon="""&amp;E4&amp;""" AB="""&amp;F4&amp;""" Prefab="""&amp;G4&amp;""" Region="""&amp;H4&amp;""" Purchase="""&amp;I4&amp;""" Price="""&amp;J4&amp;""" Exp="""&amp;K4&amp;""" StartTime="""&amp;TEXT(L4,"yyyy-MM-dd HH:mm")&amp;""" EndTime="""&amp;TEXT(M4,"yyyy-MM-dd HH:mm")&amp;""" Level="""&amp;N4&amp;""" PURPIE="""&amp;O4&amp;""" DONNY="""&amp;P4&amp;""" NINJI="""&amp;Q4&amp;""" SANSA="""&amp;R4&amp;""" YOYO="""&amp;S4&amp;""" NUO="""&amp;T4&amp;""" /&gt;","")</f>
        <v>&lt;Accessory ID="20002" Type="2" Index="15" Name="devil wing" Icon="part_wing_bat" AB="role/wing" Prefab="wing_point_prefab" Region="Dummy_wing" Purchase="Coin" Price="500" Exp="13" StartTime="null" EndTime="null" Level="6" PURPIE="1" DONNY="1" NINJI="1" SANSA="1" YOYO="1" NUO="1" /&gt;</v>
      </c>
      <c r="W4" s="14" t="str">
        <f t="shared" ref="W4:W34" si="2">"var/vault_apk_res/Model/"&amp;F4&amp;".ab"</f>
        <v>var/vault_apk_res/Model/role/wing.ab</v>
      </c>
    </row>
    <row r="5" spans="1:23" ht="14.25">
      <c r="A5" s="12">
        <v>20003</v>
      </c>
      <c r="B5" s="12">
        <v>5</v>
      </c>
      <c r="C5" s="20">
        <v>15</v>
      </c>
      <c r="D5" t="s">
        <v>817</v>
      </c>
      <c r="E5" s="14" t="s">
        <v>818</v>
      </c>
      <c r="F5" s="14" t="s">
        <v>819</v>
      </c>
      <c r="G5" s="14" t="s">
        <v>820</v>
      </c>
      <c r="H5" s="14" t="str">
        <f t="shared" si="0"/>
        <v>TopLeft</v>
      </c>
      <c r="I5" s="14" t="s">
        <v>661</v>
      </c>
      <c r="J5" s="14">
        <v>2000</v>
      </c>
      <c r="K5" s="90">
        <v>28</v>
      </c>
      <c r="L5" s="91" t="s">
        <v>660</v>
      </c>
      <c r="M5" s="91" t="s">
        <v>660</v>
      </c>
      <c r="N5" s="12">
        <v>1</v>
      </c>
      <c r="O5" s="12">
        <v>1</v>
      </c>
      <c r="P5" s="12">
        <v>1</v>
      </c>
      <c r="Q5" s="12">
        <v>1</v>
      </c>
      <c r="R5" s="12">
        <v>1</v>
      </c>
      <c r="S5" s="12">
        <v>1</v>
      </c>
      <c r="T5" s="12">
        <v>1</v>
      </c>
      <c r="U5" s="102"/>
      <c r="V5" s="14" t="str">
        <f t="shared" si="1"/>
        <v>&lt;Accessory ID="20003" Type="5" Index="15" Name="ghost" Icon="elf_up_ghost" AB="role/ghost" Prefab="ghost_prefab" Region="TopLeft" Purchase="Coin" Price="2000" Exp="28" StartTime="null" EndTime="null" Level="1" PURPIE="1" DONNY="1" NINJI="1" SANSA="1" YOYO="1" NUO="1" /&gt;</v>
      </c>
      <c r="W5" s="14" t="str">
        <f t="shared" si="2"/>
        <v>var/vault_apk_res/Model/role/ghost.ab</v>
      </c>
    </row>
    <row r="6" spans="1:23" ht="14.25">
      <c r="A6" s="12">
        <v>20004</v>
      </c>
      <c r="B6" s="12">
        <v>6</v>
      </c>
      <c r="C6" s="20">
        <v>14</v>
      </c>
      <c r="D6" t="s">
        <v>821</v>
      </c>
      <c r="E6" s="14" t="s">
        <v>822</v>
      </c>
      <c r="F6" s="14" t="s">
        <v>823</v>
      </c>
      <c r="G6" s="14" t="s">
        <v>824</v>
      </c>
      <c r="H6" s="14" t="str">
        <f t="shared" si="0"/>
        <v>BottomRight</v>
      </c>
      <c r="I6" s="14" t="s">
        <v>661</v>
      </c>
      <c r="J6" s="14">
        <v>800</v>
      </c>
      <c r="K6" s="90">
        <v>16</v>
      </c>
      <c r="L6" s="91" t="s">
        <v>660</v>
      </c>
      <c r="M6" s="91" t="s">
        <v>660</v>
      </c>
      <c r="N6" s="12">
        <v>1</v>
      </c>
      <c r="O6" s="12">
        <v>1</v>
      </c>
      <c r="P6" s="12">
        <v>1</v>
      </c>
      <c r="Q6" s="12">
        <v>1</v>
      </c>
      <c r="R6" s="12">
        <v>1</v>
      </c>
      <c r="S6" s="12">
        <v>1</v>
      </c>
      <c r="T6" s="12">
        <v>1</v>
      </c>
      <c r="U6" s="102"/>
      <c r="V6" s="14" t="str">
        <f t="shared" si="1"/>
        <v>&lt;Accessory ID="20004" Type="6" Index="14" Name="pumpkin" Icon="elf_down_pumpkin" AB="role/pumpkin" Prefab="pumpkin_prefab" Region="BottomRight" Purchase="Coin" Price="800" Exp="16" StartTime="null" EndTime="null" Level="1" PURPIE="1" DONNY="1" NINJI="1" SANSA="1" YOYO="1" NUO="1" /&gt;</v>
      </c>
      <c r="W6" s="14" t="str">
        <f t="shared" si="2"/>
        <v>var/vault_apk_res/Model/role/pumpkin.ab</v>
      </c>
    </row>
    <row r="7" spans="1:23" ht="14.25">
      <c r="A7" s="12">
        <v>20005</v>
      </c>
      <c r="B7" s="12">
        <v>5</v>
      </c>
      <c r="C7" s="20">
        <v>10</v>
      </c>
      <c r="D7" t="s">
        <v>825</v>
      </c>
      <c r="E7" s="14" t="s">
        <v>826</v>
      </c>
      <c r="F7" s="14" t="s">
        <v>827</v>
      </c>
      <c r="G7" s="14" t="s">
        <v>828</v>
      </c>
      <c r="H7" s="14" t="str">
        <f t="shared" si="0"/>
        <v>TopLeft</v>
      </c>
      <c r="I7" s="14" t="s">
        <v>661</v>
      </c>
      <c r="J7" s="14">
        <v>2500</v>
      </c>
      <c r="K7" s="90">
        <v>33</v>
      </c>
      <c r="L7" s="91" t="s">
        <v>660</v>
      </c>
      <c r="M7" s="91" t="s">
        <v>660</v>
      </c>
      <c r="N7" s="12">
        <v>1</v>
      </c>
      <c r="O7" s="12">
        <v>1</v>
      </c>
      <c r="P7" s="12">
        <v>1</v>
      </c>
      <c r="Q7" s="12">
        <v>1</v>
      </c>
      <c r="R7" s="12">
        <v>1</v>
      </c>
      <c r="S7" s="12">
        <v>1</v>
      </c>
      <c r="T7" s="12">
        <v>1</v>
      </c>
      <c r="U7" s="102"/>
      <c r="V7" s="14" t="str">
        <f t="shared" si="1"/>
        <v>&lt;Accessory ID="20005" Type="5" Index="10" Name="snow cloud" Icon="elf_up_cloud" AB="role/cloud_snow" Prefab="cloud_snow_prefab" Region="TopLeft" Purchase="Coin" Price="2500" Exp="33" StartTime="null" EndTime="null" Level="1" PURPIE="1" DONNY="1" NINJI="1" SANSA="1" YOYO="1" NUO="1" /&gt;</v>
      </c>
      <c r="W7" s="14" t="str">
        <f t="shared" si="2"/>
        <v>var/vault_apk_res/Model/role/cloud_snow.ab</v>
      </c>
    </row>
    <row r="8" spans="1:23" ht="14.25">
      <c r="A8" s="12">
        <v>20006</v>
      </c>
      <c r="B8" s="12">
        <v>2</v>
      </c>
      <c r="C8" s="80">
        <v>12</v>
      </c>
      <c r="D8" t="s">
        <v>829</v>
      </c>
      <c r="E8" s="14" t="s">
        <v>830</v>
      </c>
      <c r="F8" s="14" t="s">
        <v>831</v>
      </c>
      <c r="G8" s="14" t="s">
        <v>832</v>
      </c>
      <c r="H8" s="14" t="str">
        <f t="shared" si="0"/>
        <v>Dummy_wing</v>
      </c>
      <c r="I8" s="14" t="s">
        <v>661</v>
      </c>
      <c r="J8" s="14">
        <v>1200</v>
      </c>
      <c r="K8" s="90">
        <v>20</v>
      </c>
      <c r="L8" s="91" t="s">
        <v>660</v>
      </c>
      <c r="M8" s="91" t="s">
        <v>660</v>
      </c>
      <c r="N8" s="12">
        <v>1</v>
      </c>
      <c r="O8" s="12">
        <v>1</v>
      </c>
      <c r="P8" s="12">
        <v>1</v>
      </c>
      <c r="Q8" s="12">
        <v>1</v>
      </c>
      <c r="R8" s="12">
        <v>1</v>
      </c>
      <c r="S8" s="12">
        <v>1</v>
      </c>
      <c r="T8" s="12">
        <v>1</v>
      </c>
      <c r="U8" s="102"/>
      <c r="V8" s="14" t="str">
        <f t="shared" si="1"/>
        <v>&lt;Accessory ID="20006" Type="2" Index="12" Name="snow wing" Icon="part_wing_snow" AB="role/wing_snow" Prefab="wing_snow_prefab" Region="Dummy_wing" Purchase="Coin" Price="1200" Exp="20" StartTime="null" EndTime="null" Level="1" PURPIE="1" DONNY="1" NINJI="1" SANSA="1" YOYO="1" NUO="1" /&gt;</v>
      </c>
      <c r="W8" s="14" t="str">
        <f t="shared" si="2"/>
        <v>var/vault_apk_res/Model/role/wing_snow.ab</v>
      </c>
    </row>
    <row r="9" spans="1:23" ht="14.25">
      <c r="A9" s="12">
        <v>20007</v>
      </c>
      <c r="B9" s="12">
        <v>1</v>
      </c>
      <c r="C9" s="80">
        <v>13</v>
      </c>
      <c r="D9" t="s">
        <v>833</v>
      </c>
      <c r="E9" s="14" t="s">
        <v>834</v>
      </c>
      <c r="F9" s="14" t="s">
        <v>835</v>
      </c>
      <c r="G9" s="14" t="s">
        <v>836</v>
      </c>
      <c r="H9" s="14" t="str">
        <f t="shared" si="0"/>
        <v>Dummy_head</v>
      </c>
      <c r="I9" s="14" t="s">
        <v>661</v>
      </c>
      <c r="J9" s="14">
        <v>1800</v>
      </c>
      <c r="K9" s="90">
        <v>26</v>
      </c>
      <c r="L9" s="91" t="s">
        <v>660</v>
      </c>
      <c r="M9" s="91" t="s">
        <v>660</v>
      </c>
      <c r="N9" s="12">
        <v>1</v>
      </c>
      <c r="O9" s="12">
        <v>1</v>
      </c>
      <c r="P9" s="12">
        <v>1</v>
      </c>
      <c r="Q9" s="12">
        <v>1</v>
      </c>
      <c r="R9" s="12">
        <v>1</v>
      </c>
      <c r="S9" s="12">
        <v>1</v>
      </c>
      <c r="T9" s="12">
        <v>1</v>
      </c>
      <c r="U9" s="102"/>
      <c r="V9" s="14" t="str">
        <f t="shared" si="1"/>
        <v>&lt;Accessory ID="20007" Type="1" Index="13" Name="cornu cervi" Icon="part_head_antler" AB="role/cornu cervi" Prefab="cornu cervi_point_prefab" Region="Dummy_head" Purchase="Coin" Price="1800" Exp="26" StartTime="null" EndTime="null" Level="1" PURPIE="1" DONNY="1" NINJI="1" SANSA="1" YOYO="1" NUO="1" /&gt;</v>
      </c>
      <c r="W9" s="14" t="str">
        <f t="shared" si="2"/>
        <v>var/vault_apk_res/Model/role/cornu cervi.ab</v>
      </c>
    </row>
    <row r="10" spans="1:23" ht="14.25">
      <c r="A10" s="12">
        <v>20008</v>
      </c>
      <c r="B10" s="12">
        <v>6</v>
      </c>
      <c r="C10" s="20">
        <v>13</v>
      </c>
      <c r="D10" t="s">
        <v>837</v>
      </c>
      <c r="E10" s="14" t="s">
        <v>838</v>
      </c>
      <c r="F10" s="14" t="s">
        <v>839</v>
      </c>
      <c r="G10" s="14" t="s">
        <v>840</v>
      </c>
      <c r="H10" s="14" t="str">
        <f t="shared" si="0"/>
        <v>BottomRight</v>
      </c>
      <c r="I10" s="14" t="s">
        <v>661</v>
      </c>
      <c r="J10" s="14">
        <v>1000</v>
      </c>
      <c r="K10" s="90">
        <v>18</v>
      </c>
      <c r="L10" s="91" t="s">
        <v>660</v>
      </c>
      <c r="M10" s="91" t="s">
        <v>660</v>
      </c>
      <c r="N10" s="12">
        <v>10</v>
      </c>
      <c r="O10" s="12">
        <v>1</v>
      </c>
      <c r="P10" s="12">
        <v>1</v>
      </c>
      <c r="Q10" s="12">
        <v>1</v>
      </c>
      <c r="R10" s="12">
        <v>1</v>
      </c>
      <c r="S10" s="12">
        <v>1</v>
      </c>
      <c r="T10" s="12">
        <v>1</v>
      </c>
      <c r="U10" s="102"/>
      <c r="V10" s="14" t="str">
        <f t="shared" si="1"/>
        <v>&lt;Accessory ID="20008" Type="6" Index="13" Name="snowman" Icon="elf_down_snowman" AB="role/snowman" Prefab="snowman_prefab" Region="BottomRight" Purchase="Coin" Price="1000" Exp="18" StartTime="null" EndTime="null" Level="10" PURPIE="1" DONNY="1" NINJI="1" SANSA="1" YOYO="1" NUO="1" /&gt;</v>
      </c>
      <c r="W10" s="14" t="str">
        <f t="shared" si="2"/>
        <v>var/vault_apk_res/Model/role/snowman.ab</v>
      </c>
    </row>
    <row r="11" spans="1:23" ht="14.25">
      <c r="A11" s="12">
        <v>20009</v>
      </c>
      <c r="B11" s="12">
        <v>1</v>
      </c>
      <c r="C11" s="80">
        <v>10</v>
      </c>
      <c r="D11" s="14" t="s">
        <v>841</v>
      </c>
      <c r="E11" s="14" t="s">
        <v>842</v>
      </c>
      <c r="F11" s="14" t="s">
        <v>843</v>
      </c>
      <c r="G11" s="14" t="s">
        <v>844</v>
      </c>
      <c r="H11" s="14" t="str">
        <f t="shared" si="0"/>
        <v>Dummy_head</v>
      </c>
      <c r="I11" s="14" t="s">
        <v>661</v>
      </c>
      <c r="J11" s="14">
        <v>300</v>
      </c>
      <c r="K11" s="77">
        <v>11</v>
      </c>
      <c r="L11" s="91" t="s">
        <v>660</v>
      </c>
      <c r="M11" s="91" t="s">
        <v>660</v>
      </c>
      <c r="N11" s="12">
        <v>1</v>
      </c>
      <c r="O11" s="12">
        <v>1</v>
      </c>
      <c r="P11" s="12">
        <v>1</v>
      </c>
      <c r="Q11" s="12">
        <v>1</v>
      </c>
      <c r="R11" s="12">
        <v>1</v>
      </c>
      <c r="S11" s="12">
        <v>1</v>
      </c>
      <c r="T11" s="12">
        <v>1</v>
      </c>
      <c r="U11" s="102"/>
      <c r="V11" s="14" t="str">
        <f t="shared" si="1"/>
        <v>&lt;Accessory ID="20009" Type="1" Index="10" Name="antler ponit" Icon="part_head_antler02" AB="role/antler" Prefab="antler_ponit_prefab" Region="Dummy_head" Purchase="Coin" Price="300" Exp="11" StartTime="null" EndTime="null" Level="1" PURPIE="1" DONNY="1" NINJI="1" SANSA="1" YOYO="1" NUO="1" /&gt;</v>
      </c>
      <c r="W11" s="14" t="str">
        <f t="shared" si="2"/>
        <v>var/vault_apk_res/Model/role/antler.ab</v>
      </c>
    </row>
    <row r="12" spans="1:23" ht="14.25">
      <c r="A12" s="12">
        <v>20010</v>
      </c>
      <c r="B12" s="12">
        <v>1</v>
      </c>
      <c r="C12" s="80">
        <v>11</v>
      </c>
      <c r="D12" s="14" t="s">
        <v>845</v>
      </c>
      <c r="E12" s="14" t="s">
        <v>846</v>
      </c>
      <c r="F12" s="14" t="s">
        <v>847</v>
      </c>
      <c r="G12" s="14" t="s">
        <v>848</v>
      </c>
      <c r="H12" s="14" t="str">
        <f t="shared" si="0"/>
        <v>Dummy_head</v>
      </c>
      <c r="I12" s="14" t="s">
        <v>661</v>
      </c>
      <c r="J12" s="14">
        <v>800</v>
      </c>
      <c r="K12" s="77">
        <v>16</v>
      </c>
      <c r="L12" s="91" t="s">
        <v>660</v>
      </c>
      <c r="M12" s="91" t="s">
        <v>660</v>
      </c>
      <c r="N12" s="12">
        <v>1</v>
      </c>
      <c r="O12" s="12">
        <v>1</v>
      </c>
      <c r="P12" s="12">
        <v>1</v>
      </c>
      <c r="Q12" s="12">
        <v>1</v>
      </c>
      <c r="R12" s="12">
        <v>1</v>
      </c>
      <c r="S12" s="12">
        <v>1</v>
      </c>
      <c r="T12" s="12">
        <v>1</v>
      </c>
      <c r="U12" s="102"/>
      <c r="V12" s="14" t="str">
        <f t="shared" si="1"/>
        <v>&lt;Accessory ID="20010" Type="1" Index="11" Name="christmas hat" Icon="part_head_merryhat" AB="role/christmas hat" Prefab="christmas hat_point_prefab" Region="Dummy_head" Purchase="Coin" Price="800" Exp="16" StartTime="null" EndTime="null" Level="1" PURPIE="1" DONNY="1" NINJI="1" SANSA="1" YOYO="1" NUO="1" /&gt;</v>
      </c>
      <c r="W12" s="14" t="str">
        <f t="shared" si="2"/>
        <v>var/vault_apk_res/Model/role/christmas hat.ab</v>
      </c>
    </row>
    <row r="13" spans="1:23" ht="14.25">
      <c r="A13" s="12">
        <v>20011</v>
      </c>
      <c r="B13" s="12">
        <v>4</v>
      </c>
      <c r="C13" s="20">
        <v>2</v>
      </c>
      <c r="D13" s="14" t="s">
        <v>849</v>
      </c>
      <c r="E13" s="14" t="s">
        <v>850</v>
      </c>
      <c r="F13" s="14" t="s">
        <v>851</v>
      </c>
      <c r="G13" s="14" t="s">
        <v>852</v>
      </c>
      <c r="H13" s="14" t="str">
        <f t="shared" si="0"/>
        <v>Dummy_taozhuang</v>
      </c>
      <c r="I13" s="14" t="s">
        <v>661</v>
      </c>
      <c r="J13" s="14">
        <v>2500</v>
      </c>
      <c r="K13" s="77">
        <v>33</v>
      </c>
      <c r="L13" s="91" t="s">
        <v>660</v>
      </c>
      <c r="M13" s="91" t="s">
        <v>660</v>
      </c>
      <c r="N13" s="12">
        <v>10</v>
      </c>
      <c r="O13" s="12">
        <v>1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02"/>
      <c r="V13" s="14" t="str">
        <f t="shared" si="1"/>
        <v>&lt;Accessory ID="20011" Type="4" Index="2" Name="christmas point" Icon="suit_pur_merry" AB="role/christmas" Prefab="christmas_point_prefab" Region="Dummy_taozhuang" Purchase="Coin" Price="2500" Exp="33" StartTime="null" EndTime="null" Level="10" PURPIE="1" DONNY="0" NINJI="0" SANSA="0" YOYO="0" NUO="0" /&gt;</v>
      </c>
      <c r="W13" s="14" t="str">
        <f t="shared" si="2"/>
        <v>var/vault_apk_res/Model/role/christmas.ab</v>
      </c>
    </row>
    <row r="14" spans="1:23" ht="14.25">
      <c r="A14" s="12">
        <v>20012</v>
      </c>
      <c r="B14" s="12">
        <v>6</v>
      </c>
      <c r="C14" s="20">
        <v>8</v>
      </c>
      <c r="D14" s="14" t="s">
        <v>853</v>
      </c>
      <c r="E14" s="14" t="s">
        <v>854</v>
      </c>
      <c r="F14" s="14" t="s">
        <v>855</v>
      </c>
      <c r="G14" s="14" t="s">
        <v>856</v>
      </c>
      <c r="H14" s="14" t="str">
        <f t="shared" si="0"/>
        <v>BottomRight</v>
      </c>
      <c r="I14" s="14" t="s">
        <v>661</v>
      </c>
      <c r="J14" s="14">
        <v>1500</v>
      </c>
      <c r="K14" s="77">
        <v>23</v>
      </c>
      <c r="L14" s="91" t="s">
        <v>660</v>
      </c>
      <c r="M14" s="91" t="s">
        <v>660</v>
      </c>
      <c r="N14" s="12">
        <v>1</v>
      </c>
      <c r="O14" s="12">
        <v>1</v>
      </c>
      <c r="P14" s="12">
        <v>1</v>
      </c>
      <c r="Q14" s="12">
        <v>1</v>
      </c>
      <c r="R14" s="12">
        <v>1</v>
      </c>
      <c r="S14" s="12">
        <v>1</v>
      </c>
      <c r="T14" s="12">
        <v>1</v>
      </c>
      <c r="U14" s="102"/>
      <c r="V14" s="14" t="str">
        <f t="shared" si="1"/>
        <v>&lt;Accessory ID="20012" Type="6" Index="8" Name="elk" Icon="elf_down_deer" AB="role/elk" Prefab="elk_A_prefab" Region="BottomRight" Purchase="Coin" Price="1500" Exp="23" StartTime="null" EndTime="null" Level="1" PURPIE="1" DONNY="1" NINJI="1" SANSA="1" YOYO="1" NUO="1" /&gt;</v>
      </c>
      <c r="W14" s="14" t="str">
        <f t="shared" si="2"/>
        <v>var/vault_apk_res/Model/role/elk.ab</v>
      </c>
    </row>
    <row r="15" spans="1:23" ht="14.25">
      <c r="A15" s="12">
        <v>20013</v>
      </c>
      <c r="B15" s="12">
        <v>6</v>
      </c>
      <c r="C15" s="20">
        <v>9</v>
      </c>
      <c r="D15" s="14" t="s">
        <v>857</v>
      </c>
      <c r="E15" s="14" t="s">
        <v>858</v>
      </c>
      <c r="F15" s="14" t="s">
        <v>855</v>
      </c>
      <c r="G15" s="14" t="s">
        <v>859</v>
      </c>
      <c r="H15" s="14" t="str">
        <f t="shared" si="0"/>
        <v>BottomRight</v>
      </c>
      <c r="I15" s="14" t="s">
        <v>860</v>
      </c>
      <c r="J15" s="14">
        <v>1.99</v>
      </c>
      <c r="K15" s="77">
        <v>30</v>
      </c>
      <c r="L15" s="91" t="s">
        <v>660</v>
      </c>
      <c r="M15" s="91" t="s">
        <v>660</v>
      </c>
      <c r="N15" s="12">
        <v>1</v>
      </c>
      <c r="O15" s="12">
        <v>1</v>
      </c>
      <c r="P15" s="12">
        <v>1</v>
      </c>
      <c r="Q15" s="12">
        <v>1</v>
      </c>
      <c r="R15" s="12">
        <v>1</v>
      </c>
      <c r="S15" s="12">
        <v>1</v>
      </c>
      <c r="T15" s="12">
        <v>1</v>
      </c>
      <c r="U15" s="102"/>
      <c r="V15" s="14" t="str">
        <f t="shared" si="1"/>
        <v>&lt;Accessory ID="20013" Type="6" Index="9" Name="elk02" Icon="elf_down_deer02" AB="role/elk" Prefab="elk_B_prefab" Region="BottomRight" Purchase="Cash" Price="1.99" Exp="30" StartTime="null" EndTime="null" Level="1" PURPIE="1" DONNY="1" NINJI="1" SANSA="1" YOYO="1" NUO="1" /&gt;</v>
      </c>
      <c r="W15" s="14" t="str">
        <f t="shared" si="2"/>
        <v>var/vault_apk_res/Model/role/elk.ab</v>
      </c>
    </row>
    <row r="16" spans="1:23" ht="14.25">
      <c r="A16" s="12">
        <v>20014</v>
      </c>
      <c r="B16" s="12">
        <v>5</v>
      </c>
      <c r="C16" s="20">
        <v>11</v>
      </c>
      <c r="D16" s="14" t="s">
        <v>861</v>
      </c>
      <c r="E16" s="14" t="s">
        <v>862</v>
      </c>
      <c r="F16" s="14" t="s">
        <v>863</v>
      </c>
      <c r="G16" s="14" t="s">
        <v>864</v>
      </c>
      <c r="H16" s="14" t="str">
        <f t="shared" si="0"/>
        <v>TopLeft</v>
      </c>
      <c r="I16" s="14" t="s">
        <v>661</v>
      </c>
      <c r="J16" s="14">
        <v>1000</v>
      </c>
      <c r="K16" s="77">
        <v>18</v>
      </c>
      <c r="L16" s="91" t="s">
        <v>660</v>
      </c>
      <c r="M16" s="91" t="s">
        <v>660</v>
      </c>
      <c r="N16" s="12">
        <v>1</v>
      </c>
      <c r="O16" s="12">
        <v>1</v>
      </c>
      <c r="P16" s="12">
        <v>1</v>
      </c>
      <c r="Q16" s="12">
        <v>1</v>
      </c>
      <c r="R16" s="12">
        <v>1</v>
      </c>
      <c r="S16" s="12">
        <v>1</v>
      </c>
      <c r="T16" s="12">
        <v>1</v>
      </c>
      <c r="U16" s="102"/>
      <c r="V16" s="14" t="str">
        <f t="shared" si="1"/>
        <v>&lt;Accessory ID="20014" Type="5" Index="11" Name="giftbox" Icon="elf_up_gift" AB="role/giftbox" Prefab="giftbox_prefab" Region="TopLeft" Purchase="Coin" Price="1000" Exp="18" StartTime="null" EndTime="null" Level="1" PURPIE="1" DONNY="1" NINJI="1" SANSA="1" YOYO="1" NUO="1" /&gt;</v>
      </c>
      <c r="W16" s="14" t="str">
        <f t="shared" si="2"/>
        <v>var/vault_apk_res/Model/role/giftbox.ab</v>
      </c>
    </row>
    <row r="17" spans="1:23" ht="14.25">
      <c r="A17" s="12">
        <v>20015</v>
      </c>
      <c r="B17" s="12">
        <v>5</v>
      </c>
      <c r="C17" s="20">
        <v>12</v>
      </c>
      <c r="D17" s="14" t="s">
        <v>865</v>
      </c>
      <c r="E17" s="14" t="s">
        <v>866</v>
      </c>
      <c r="F17" s="14" t="s">
        <v>863</v>
      </c>
      <c r="G17" s="14" t="s">
        <v>867</v>
      </c>
      <c r="H17" s="14" t="str">
        <f t="shared" si="0"/>
        <v>TopLeft</v>
      </c>
      <c r="I17" s="14" t="s">
        <v>661</v>
      </c>
      <c r="J17" s="14">
        <v>1800</v>
      </c>
      <c r="K17" s="77">
        <v>26</v>
      </c>
      <c r="L17" s="91" t="s">
        <v>660</v>
      </c>
      <c r="M17" s="91" t="s">
        <v>660</v>
      </c>
      <c r="N17" s="12">
        <v>1</v>
      </c>
      <c r="O17" s="12">
        <v>1</v>
      </c>
      <c r="P17" s="12">
        <v>1</v>
      </c>
      <c r="Q17" s="12">
        <v>1</v>
      </c>
      <c r="R17" s="12">
        <v>1</v>
      </c>
      <c r="S17" s="12">
        <v>1</v>
      </c>
      <c r="T17" s="12">
        <v>1</v>
      </c>
      <c r="U17" s="102"/>
      <c r="V17" s="14" t="str">
        <f t="shared" si="1"/>
        <v>&lt;Accessory ID="20015" Type="5" Index="12" Name="giftbox02" Icon="elf_up_gift02" AB="role/giftbox" Prefab="giftbox_A_prefab" Region="TopLeft" Purchase="Coin" Price="1800" Exp="26" StartTime="null" EndTime="null" Level="1" PURPIE="1" DONNY="1" NINJI="1" SANSA="1" YOYO="1" NUO="1" /&gt;</v>
      </c>
      <c r="W17" s="14" t="str">
        <f t="shared" si="2"/>
        <v>var/vault_apk_res/Model/role/giftbox.ab</v>
      </c>
    </row>
    <row r="18" spans="1:23" s="76" customFormat="1" ht="14.25">
      <c r="A18" s="81">
        <v>20016</v>
      </c>
      <c r="B18" s="81">
        <v>1</v>
      </c>
      <c r="C18" s="82">
        <v>9</v>
      </c>
      <c r="D18" s="83" t="s">
        <v>868</v>
      </c>
      <c r="E18" s="76" t="s">
        <v>869</v>
      </c>
      <c r="F18" s="76" t="s">
        <v>811</v>
      </c>
      <c r="G18" s="76" t="s">
        <v>870</v>
      </c>
      <c r="H18" s="14" t="str">
        <f t="shared" si="0"/>
        <v>Dummy_head</v>
      </c>
      <c r="I18" s="76" t="s">
        <v>661</v>
      </c>
      <c r="J18" s="76">
        <v>300</v>
      </c>
      <c r="K18" s="92">
        <v>11</v>
      </c>
      <c r="L18" s="93">
        <v>43854.75</v>
      </c>
      <c r="M18" s="94" t="s">
        <v>660</v>
      </c>
      <c r="N18" s="81">
        <v>1</v>
      </c>
      <c r="O18" s="81">
        <v>1</v>
      </c>
      <c r="P18" s="81">
        <v>1</v>
      </c>
      <c r="Q18" s="81">
        <v>1</v>
      </c>
      <c r="R18" s="81">
        <v>1</v>
      </c>
      <c r="S18" s="81">
        <v>1</v>
      </c>
      <c r="T18" s="81">
        <v>1</v>
      </c>
      <c r="U18" s="103"/>
      <c r="V18" s="14" t="str">
        <f t="shared" si="1"/>
        <v>&lt;Accessory ID="20016" Type="1" Index="9" Name="part_head" Icon="part_head_hat02" AB="role/cap" Prefab="cap_pointA_prefab" Region="Dummy_head" Purchase="Coin" Price="300" Exp="11" StartTime="2020-01-24 18:00" EndTime="null" Level="1" PURPIE="1" DONNY="1" NINJI="1" SANSA="1" YOYO="1" NUO="1" /&gt;</v>
      </c>
      <c r="W18" s="14" t="str">
        <f t="shared" si="2"/>
        <v>var/vault_apk_res/Model/role/cap.ab</v>
      </c>
    </row>
    <row r="19" spans="1:23" s="76" customFormat="1" ht="14.25">
      <c r="A19" s="81">
        <v>20017</v>
      </c>
      <c r="B19" s="81">
        <v>1</v>
      </c>
      <c r="C19" s="82">
        <v>7</v>
      </c>
      <c r="D19" s="76" t="s">
        <v>871</v>
      </c>
      <c r="E19" s="76" t="s">
        <v>872</v>
      </c>
      <c r="F19" s="76" t="s">
        <v>873</v>
      </c>
      <c r="G19" s="76" t="s">
        <v>874</v>
      </c>
      <c r="H19" s="14" t="str">
        <f t="shared" si="0"/>
        <v>Dummy_head</v>
      </c>
      <c r="I19" s="76" t="s">
        <v>661</v>
      </c>
      <c r="J19" s="76">
        <v>900</v>
      </c>
      <c r="K19" s="92">
        <v>17</v>
      </c>
      <c r="L19" s="93">
        <v>43853.75</v>
      </c>
      <c r="M19" s="94" t="s">
        <v>660</v>
      </c>
      <c r="N19" s="81">
        <v>1</v>
      </c>
      <c r="O19" s="81">
        <v>1</v>
      </c>
      <c r="P19" s="81">
        <v>1</v>
      </c>
      <c r="Q19" s="81">
        <v>1</v>
      </c>
      <c r="R19" s="81">
        <v>1</v>
      </c>
      <c r="S19" s="81">
        <v>1</v>
      </c>
      <c r="T19" s="81">
        <v>1</v>
      </c>
      <c r="U19" s="104"/>
      <c r="V19" s="14" t="str">
        <f t="shared" si="1"/>
        <v>&lt;Accessory ID="20017" Type="1" Index="7" Name="coin hat" Icon="part_head_coinhat" AB="role/coin hat" Prefab="coin hat_point_prefab" Region="Dummy_head" Purchase="Coin" Price="900" Exp="17" StartTime="2020-01-23 18:00" EndTime="null" Level="1" PURPIE="1" DONNY="1" NINJI="1" SANSA="1" YOYO="1" NUO="1" /&gt;</v>
      </c>
      <c r="W19" s="14" t="str">
        <f t="shared" si="2"/>
        <v>var/vault_apk_res/Model/role/coin hat.ab</v>
      </c>
    </row>
    <row r="20" spans="1:23" s="76" customFormat="1" ht="14.25">
      <c r="A20" s="81">
        <v>20018</v>
      </c>
      <c r="B20" s="81">
        <v>2</v>
      </c>
      <c r="C20" s="82">
        <v>8</v>
      </c>
      <c r="D20" s="76" t="s">
        <v>875</v>
      </c>
      <c r="E20" s="76" t="s">
        <v>876</v>
      </c>
      <c r="F20" s="76" t="s">
        <v>877</v>
      </c>
      <c r="G20" s="76" t="s">
        <v>878</v>
      </c>
      <c r="H20" s="14" t="str">
        <f t="shared" si="0"/>
        <v>Dummy_wing</v>
      </c>
      <c r="I20" s="76" t="s">
        <v>661</v>
      </c>
      <c r="J20" s="76">
        <v>1000</v>
      </c>
      <c r="K20" s="92">
        <v>18</v>
      </c>
      <c r="L20" s="93">
        <v>43855.75</v>
      </c>
      <c r="M20" s="94" t="s">
        <v>660</v>
      </c>
      <c r="N20" s="81">
        <v>1</v>
      </c>
      <c r="O20" s="81">
        <v>1</v>
      </c>
      <c r="P20" s="81">
        <v>1</v>
      </c>
      <c r="Q20" s="81">
        <v>1</v>
      </c>
      <c r="R20" s="81">
        <v>1</v>
      </c>
      <c r="S20" s="81">
        <v>1</v>
      </c>
      <c r="T20" s="81">
        <v>1</v>
      </c>
      <c r="U20" s="104"/>
      <c r="V20" s="14" t="str">
        <f t="shared" si="1"/>
        <v>&lt;Accessory ID="20018" Type="2" Index="8" Name="fan wing" Icon="part_wing_fan" AB="role/fan wing" Prefab="fan wing_point_prefab" Region="Dummy_wing" Purchase="Coin" Price="1000" Exp="18" StartTime="2020-01-25 18:00" EndTime="null" Level="1" PURPIE="1" DONNY="1" NINJI="1" SANSA="1" YOYO="1" NUO="1" /&gt;</v>
      </c>
      <c r="W20" s="14" t="str">
        <f t="shared" si="2"/>
        <v>var/vault_apk_res/Model/role/fan wing.ab</v>
      </c>
    </row>
    <row r="21" spans="1:23" s="76" customFormat="1" ht="14.25">
      <c r="A21" s="81">
        <v>20019</v>
      </c>
      <c r="B21" s="81">
        <v>4</v>
      </c>
      <c r="C21" s="84">
        <v>1</v>
      </c>
      <c r="D21" s="76" t="s">
        <v>879</v>
      </c>
      <c r="E21" s="85" t="s">
        <v>880</v>
      </c>
      <c r="F21" s="76" t="s">
        <v>881</v>
      </c>
      <c r="G21" s="76" t="s">
        <v>882</v>
      </c>
      <c r="H21" s="14" t="str">
        <f t="shared" si="0"/>
        <v>Dummy_taozhuang</v>
      </c>
      <c r="I21" s="76" t="s">
        <v>661</v>
      </c>
      <c r="J21" s="76">
        <v>200</v>
      </c>
      <c r="K21" s="92">
        <v>10</v>
      </c>
      <c r="L21" s="93">
        <v>43853.75</v>
      </c>
      <c r="M21" s="94" t="s">
        <v>660</v>
      </c>
      <c r="N21" s="81">
        <v>1</v>
      </c>
      <c r="O21" s="81">
        <v>0</v>
      </c>
      <c r="P21" s="81">
        <v>0</v>
      </c>
      <c r="Q21" s="81">
        <v>0</v>
      </c>
      <c r="R21" s="81">
        <v>0</v>
      </c>
      <c r="S21" s="81">
        <v>1</v>
      </c>
      <c r="T21" s="81">
        <v>0</v>
      </c>
      <c r="U21" s="104"/>
      <c r="V21" s="14" t="str">
        <f t="shared" si="1"/>
        <v>&lt;Accessory ID="20019" Type="4" Index="1" Name="mouse spring" Icon="suit_yoyo_mousespring" AB="role/mouse spring" Prefab="mouse spring_prefab" Region="Dummy_taozhuang" Purchase="Coin" Price="200" Exp="10" StartTime="2020-01-23 18:00" EndTime="null" Level="1" PURPIE="0" DONNY="0" NINJI="0" SANSA="0" YOYO="1" NUO="0" /&gt;</v>
      </c>
      <c r="W21" s="14" t="str">
        <f t="shared" si="2"/>
        <v>var/vault_apk_res/Model/role/mouse spring.ab</v>
      </c>
    </row>
    <row r="22" spans="1:23" s="76" customFormat="1" ht="14.25">
      <c r="A22" s="81">
        <v>20020</v>
      </c>
      <c r="B22" s="81">
        <v>5</v>
      </c>
      <c r="C22" s="84">
        <v>1</v>
      </c>
      <c r="D22" s="76" t="s">
        <v>883</v>
      </c>
      <c r="E22" s="76" t="s">
        <v>884</v>
      </c>
      <c r="F22" s="76" t="s">
        <v>827</v>
      </c>
      <c r="G22" s="76" t="s">
        <v>885</v>
      </c>
      <c r="H22" s="14" t="str">
        <f t="shared" si="0"/>
        <v>TopLeft</v>
      </c>
      <c r="I22" s="76" t="s">
        <v>661</v>
      </c>
      <c r="J22" s="76">
        <v>2500</v>
      </c>
      <c r="K22" s="92">
        <v>33</v>
      </c>
      <c r="L22" s="93">
        <v>43853.75</v>
      </c>
      <c r="M22" s="94" t="s">
        <v>660</v>
      </c>
      <c r="N22" s="81">
        <v>1</v>
      </c>
      <c r="O22" s="81">
        <v>1</v>
      </c>
      <c r="P22" s="81">
        <v>1</v>
      </c>
      <c r="Q22" s="81">
        <v>1</v>
      </c>
      <c r="R22" s="81">
        <v>1</v>
      </c>
      <c r="S22" s="81">
        <v>1</v>
      </c>
      <c r="T22" s="81">
        <v>1</v>
      </c>
      <c r="U22" s="104"/>
      <c r="V22" s="14" t="str">
        <f t="shared" si="1"/>
        <v>&lt;Accessory ID="20020" Type="5" Index="1" Name="cloud02" Icon="elf_up_cloud02" AB="role/cloud_snow" Prefab="cloud_snowA_prefab" Region="TopLeft" Purchase="Coin" Price="2500" Exp="33" StartTime="2020-01-23 18:00" EndTime="null" Level="1" PURPIE="1" DONNY="1" NINJI="1" SANSA="1" YOYO="1" NUO="1" /&gt;</v>
      </c>
      <c r="W22" s="14" t="str">
        <f t="shared" si="2"/>
        <v>var/vault_apk_res/Model/role/cloud_snow.ab</v>
      </c>
    </row>
    <row r="23" spans="1:23" s="76" customFormat="1" ht="14.25">
      <c r="A23" s="81">
        <v>20021</v>
      </c>
      <c r="B23" s="81">
        <v>6</v>
      </c>
      <c r="C23" s="84">
        <v>2</v>
      </c>
      <c r="D23" s="76" t="s">
        <v>886</v>
      </c>
      <c r="E23" s="76" t="s">
        <v>887</v>
      </c>
      <c r="F23" s="76" t="s">
        <v>839</v>
      </c>
      <c r="G23" s="76" t="s">
        <v>888</v>
      </c>
      <c r="H23" s="14" t="str">
        <f t="shared" si="0"/>
        <v>BottomRight</v>
      </c>
      <c r="I23" s="76" t="s">
        <v>661</v>
      </c>
      <c r="J23" s="76">
        <v>1200</v>
      </c>
      <c r="K23" s="92">
        <v>20</v>
      </c>
      <c r="L23" s="93">
        <v>43854.75</v>
      </c>
      <c r="M23" s="94" t="s">
        <v>660</v>
      </c>
      <c r="N23" s="81">
        <v>1</v>
      </c>
      <c r="O23" s="81">
        <v>1</v>
      </c>
      <c r="P23" s="81">
        <v>1</v>
      </c>
      <c r="Q23" s="81">
        <v>1</v>
      </c>
      <c r="R23" s="81">
        <v>1</v>
      </c>
      <c r="S23" s="81">
        <v>1</v>
      </c>
      <c r="T23" s="81">
        <v>1</v>
      </c>
      <c r="U23" s="104"/>
      <c r="V23" s="14" t="str">
        <f t="shared" si="1"/>
        <v>&lt;Accessory ID="20021" Type="6" Index="2" Name="snowman02" Icon="elf_down_snowman02" AB="role/snowman" Prefab="snowmanB_prefab" Region="BottomRight" Purchase="Coin" Price="1200" Exp="20" StartTime="2020-01-24 18:00" EndTime="null" Level="1" PURPIE="1" DONNY="1" NINJI="1" SANSA="1" YOYO="1" NUO="1" /&gt;</v>
      </c>
      <c r="W23" s="14" t="str">
        <f t="shared" si="2"/>
        <v>var/vault_apk_res/Model/role/snowman.ab</v>
      </c>
    </row>
    <row r="24" spans="1:23" s="76" customFormat="1" ht="14.25">
      <c r="A24" s="81">
        <v>20022</v>
      </c>
      <c r="B24" s="81">
        <v>6</v>
      </c>
      <c r="C24" s="84">
        <v>3</v>
      </c>
      <c r="D24" s="76" t="s">
        <v>889</v>
      </c>
      <c r="E24" s="76" t="s">
        <v>890</v>
      </c>
      <c r="F24" s="76" t="s">
        <v>839</v>
      </c>
      <c r="G24" s="76" t="s">
        <v>891</v>
      </c>
      <c r="H24" s="14" t="str">
        <f t="shared" si="0"/>
        <v>BottomRight</v>
      </c>
      <c r="I24" s="76" t="s">
        <v>661</v>
      </c>
      <c r="J24" s="76">
        <v>1200</v>
      </c>
      <c r="K24" s="92">
        <v>20</v>
      </c>
      <c r="L24" s="93">
        <v>43856.75</v>
      </c>
      <c r="M24" s="94" t="s">
        <v>660</v>
      </c>
      <c r="N24" s="81">
        <v>1</v>
      </c>
      <c r="O24" s="81">
        <v>1</v>
      </c>
      <c r="P24" s="81">
        <v>1</v>
      </c>
      <c r="Q24" s="81">
        <v>1</v>
      </c>
      <c r="R24" s="81">
        <v>1</v>
      </c>
      <c r="S24" s="81">
        <v>1</v>
      </c>
      <c r="T24" s="81">
        <v>1</v>
      </c>
      <c r="U24" s="104"/>
      <c r="V24" s="14" t="str">
        <f t="shared" si="1"/>
        <v>&lt;Accessory ID="20022" Type="6" Index="3" Name="snowman03" Icon="elf_down_snowman03" AB="role/snowman" Prefab="snowmanA_prefab" Region="BottomRight" Purchase="Coin" Price="1200" Exp="20" StartTime="2020-01-26 18:00" EndTime="null" Level="1" PURPIE="1" DONNY="1" NINJI="1" SANSA="1" YOYO="1" NUO="1" /&gt;</v>
      </c>
      <c r="W24" s="14" t="str">
        <f t="shared" si="2"/>
        <v>var/vault_apk_res/Model/role/snowman.ab</v>
      </c>
    </row>
    <row r="25" spans="1:23" s="76" customFormat="1" ht="14.25">
      <c r="A25" s="81">
        <v>20023</v>
      </c>
      <c r="B25" s="81">
        <v>6</v>
      </c>
      <c r="C25" s="84">
        <v>4</v>
      </c>
      <c r="D25" s="76" t="s">
        <v>892</v>
      </c>
      <c r="E25" s="76" t="s">
        <v>893</v>
      </c>
      <c r="F25" s="76" t="s">
        <v>855</v>
      </c>
      <c r="G25" s="76" t="s">
        <v>894</v>
      </c>
      <c r="H25" s="14" t="str">
        <f t="shared" si="0"/>
        <v>BottomRight</v>
      </c>
      <c r="I25" s="76" t="s">
        <v>661</v>
      </c>
      <c r="J25" s="76">
        <v>1700</v>
      </c>
      <c r="K25" s="92">
        <v>25</v>
      </c>
      <c r="L25" s="93">
        <v>43857.75</v>
      </c>
      <c r="M25" s="94" t="s">
        <v>660</v>
      </c>
      <c r="N25" s="81">
        <v>1</v>
      </c>
      <c r="O25" s="81">
        <v>1</v>
      </c>
      <c r="P25" s="81">
        <v>1</v>
      </c>
      <c r="Q25" s="81">
        <v>1</v>
      </c>
      <c r="R25" s="81">
        <v>1</v>
      </c>
      <c r="S25" s="81">
        <v>1</v>
      </c>
      <c r="T25" s="81">
        <v>1</v>
      </c>
      <c r="U25" s="104"/>
      <c r="V25" s="14" t="str">
        <f t="shared" si="1"/>
        <v>&lt;Accessory ID="20023" Type="6" Index="4" Name="minions" Icon="elf_down_minions" AB="role/elk" Prefab="elk_C_prefab" Region="BottomRight" Purchase="Coin" Price="1700" Exp="25" StartTime="2020-01-27 18:00" EndTime="null" Level="1" PURPIE="1" DONNY="1" NINJI="1" SANSA="1" YOYO="1" NUO="1" /&gt;</v>
      </c>
      <c r="W25" s="14" t="str">
        <f t="shared" si="2"/>
        <v>var/vault_apk_res/Model/role/elk.ab</v>
      </c>
    </row>
    <row r="26" spans="1:23" s="76" customFormat="1" ht="14.25">
      <c r="A26" s="81">
        <v>20024</v>
      </c>
      <c r="B26" s="81">
        <v>6</v>
      </c>
      <c r="C26" s="84">
        <v>5</v>
      </c>
      <c r="D26" s="76" t="s">
        <v>895</v>
      </c>
      <c r="E26" s="76" t="s">
        <v>896</v>
      </c>
      <c r="F26" s="76" t="s">
        <v>855</v>
      </c>
      <c r="G26" s="76" t="s">
        <v>897</v>
      </c>
      <c r="H26" s="14" t="str">
        <f t="shared" si="0"/>
        <v>BottomRight</v>
      </c>
      <c r="I26" s="76" t="s">
        <v>661</v>
      </c>
      <c r="J26" s="76">
        <v>1700</v>
      </c>
      <c r="K26" s="92">
        <v>25</v>
      </c>
      <c r="L26" s="93">
        <v>43858.75</v>
      </c>
      <c r="M26" s="94" t="s">
        <v>660</v>
      </c>
      <c r="N26" s="81">
        <v>1</v>
      </c>
      <c r="O26" s="81">
        <v>1</v>
      </c>
      <c r="P26" s="81">
        <v>1</v>
      </c>
      <c r="Q26" s="81">
        <v>1</v>
      </c>
      <c r="R26" s="81">
        <v>1</v>
      </c>
      <c r="S26" s="81">
        <v>1</v>
      </c>
      <c r="T26" s="81">
        <v>1</v>
      </c>
      <c r="U26" s="104"/>
      <c r="V26" s="14" t="str">
        <f t="shared" si="1"/>
        <v>&lt;Accessory ID="20024" Type="6" Index="5" Name="Batman" Icon="elf_down_Batman" AB="role/elk" Prefab="elk_D_prefab" Region="BottomRight" Purchase="Coin" Price="1700" Exp="25" StartTime="2020-01-28 18:00" EndTime="null" Level="1" PURPIE="1" DONNY="1" NINJI="1" SANSA="1" YOYO="1" NUO="1" /&gt;</v>
      </c>
      <c r="W26" s="14" t="str">
        <f t="shared" si="2"/>
        <v>var/vault_apk_res/Model/role/elk.ab</v>
      </c>
    </row>
    <row r="27" spans="1:23" s="76" customFormat="1" ht="14.25">
      <c r="A27" s="81">
        <v>20025</v>
      </c>
      <c r="B27" s="81">
        <v>6</v>
      </c>
      <c r="C27" s="84">
        <v>6</v>
      </c>
      <c r="D27" s="76" t="s">
        <v>898</v>
      </c>
      <c r="E27" s="76" t="s">
        <v>899</v>
      </c>
      <c r="F27" s="76" t="s">
        <v>900</v>
      </c>
      <c r="G27" s="76" t="s">
        <v>901</v>
      </c>
      <c r="H27" s="14" t="str">
        <f t="shared" si="0"/>
        <v>BottomRight</v>
      </c>
      <c r="I27" s="95" t="s">
        <v>860</v>
      </c>
      <c r="J27" s="95">
        <v>1.99</v>
      </c>
      <c r="K27" s="92">
        <v>30</v>
      </c>
      <c r="L27" s="93">
        <v>43859.75</v>
      </c>
      <c r="M27" s="94" t="s">
        <v>660</v>
      </c>
      <c r="N27" s="81">
        <v>1</v>
      </c>
      <c r="O27" s="81">
        <v>1</v>
      </c>
      <c r="P27" s="81">
        <v>1</v>
      </c>
      <c r="Q27" s="81">
        <v>1</v>
      </c>
      <c r="R27" s="81">
        <v>1</v>
      </c>
      <c r="S27" s="81">
        <v>1</v>
      </c>
      <c r="T27" s="81">
        <v>1</v>
      </c>
      <c r="U27" s="104"/>
      <c r="V27" s="14" t="str">
        <f t="shared" si="1"/>
        <v>&lt;Accessory ID="20025" Type="6" Index="6" Name="little mouse" Icon="elf_down_lmouse" AB="role/little mouse" Prefab="little mouse_prefab" Region="BottomRight" Purchase="Cash" Price="1.99" Exp="30" StartTime="2020-01-29 18:00" EndTime="null" Level="1" PURPIE="1" DONNY="1" NINJI="1" SANSA="1" YOYO="1" NUO="1" /&gt;</v>
      </c>
      <c r="W27" s="14" t="str">
        <f t="shared" si="2"/>
        <v>var/vault_apk_res/Model/role/little mouse.ab</v>
      </c>
    </row>
    <row r="28" spans="1:23" ht="14.25">
      <c r="A28" s="12">
        <v>20026</v>
      </c>
      <c r="B28" s="12">
        <v>6</v>
      </c>
      <c r="C28" s="20">
        <v>7</v>
      </c>
      <c r="D28" s="86" t="s">
        <v>902</v>
      </c>
      <c r="E28" s="76" t="s">
        <v>903</v>
      </c>
      <c r="F28" s="86" t="s">
        <v>904</v>
      </c>
      <c r="G28" s="14" t="s">
        <v>905</v>
      </c>
      <c r="H28" s="14" t="str">
        <f t="shared" si="0"/>
        <v>BottomRight</v>
      </c>
      <c r="I28" s="14" t="s">
        <v>661</v>
      </c>
      <c r="J28" s="77">
        <v>1500</v>
      </c>
      <c r="K28" s="77">
        <v>23</v>
      </c>
      <c r="L28" s="93">
        <v>43859.75</v>
      </c>
      <c r="M28" s="94" t="s">
        <v>660</v>
      </c>
      <c r="N28" s="81">
        <v>1</v>
      </c>
      <c r="O28" s="81">
        <v>1</v>
      </c>
      <c r="P28" s="81">
        <v>1</v>
      </c>
      <c r="Q28" s="81">
        <v>1</v>
      </c>
      <c r="R28" s="81">
        <v>1</v>
      </c>
      <c r="S28" s="81">
        <v>1</v>
      </c>
      <c r="T28" s="81">
        <v>1</v>
      </c>
      <c r="U28" s="104"/>
      <c r="V28" s="14" t="str">
        <f t="shared" ref="V28:V34" si="3">IF(AND(A28&lt;&gt;"",B28&lt;&gt;""),"&lt;Accessory ID="""&amp;A28&amp;""" Type="""&amp;B28&amp;""" Index="""&amp;C28&amp;""" Name="""&amp;D28&amp;""" Icon="""&amp;E28&amp;""" AB="""&amp;F28&amp;""" Prefab="""&amp;G28&amp;""" Region="""&amp;H28&amp;""" Purchase="""&amp;I28&amp;""" Price="""&amp;J28&amp;""" Exp="""&amp;K28&amp;""" StartTime="""&amp;TEXT(L28,"yyyy-MM-dd HH:mm")&amp;""" EndTime="""&amp;TEXT(M28,"yyyy-MM-dd HH:mm")&amp;""" Level="""&amp;N28&amp;""" PURPIE="""&amp;O28&amp;""" DONNY="""&amp;P28&amp;""" NINJI="""&amp;Q28&amp;""" SANSA="""&amp;R28&amp;""" YOYO="""&amp;S28&amp;""" NUO="""&amp;T28&amp;""" /&gt;","")</f>
        <v>&lt;Accessory ID="20026" Type="6" Index="7" Name="papercut mice" Icon="elf_down_papercut_mice" AB="role/papercut mice" Prefab="papercut mice_prefab" Region="BottomRight" Purchase="Coin" Price="1500" Exp="23" StartTime="2020-01-29 18:00" EndTime="null" Level="1" PURPIE="1" DONNY="1" NINJI="1" SANSA="1" YOYO="1" NUO="1" /&gt;</v>
      </c>
      <c r="W28" s="14" t="str">
        <f t="shared" si="2"/>
        <v>var/vault_apk_res/Model/role/papercut mice.ab</v>
      </c>
    </row>
    <row r="29" spans="1:23" ht="14.25">
      <c r="A29" s="12">
        <v>20027</v>
      </c>
      <c r="B29" s="80">
        <v>1</v>
      </c>
      <c r="C29" s="82">
        <v>3</v>
      </c>
      <c r="D29" s="14" t="s">
        <v>906</v>
      </c>
      <c r="E29" s="14" t="s">
        <v>907</v>
      </c>
      <c r="F29" s="14" t="s">
        <v>2134</v>
      </c>
      <c r="G29" s="14" t="s">
        <v>2144</v>
      </c>
      <c r="H29" s="14" t="s">
        <v>2145</v>
      </c>
      <c r="I29" s="96" t="s">
        <v>860</v>
      </c>
      <c r="J29" s="96">
        <v>5.2</v>
      </c>
      <c r="K29" s="97">
        <v>80</v>
      </c>
      <c r="L29" s="98" t="s">
        <v>660</v>
      </c>
      <c r="M29" s="98" t="s">
        <v>660</v>
      </c>
      <c r="N29" s="82">
        <v>1</v>
      </c>
      <c r="O29" s="82">
        <v>1</v>
      </c>
      <c r="P29" s="82">
        <v>1</v>
      </c>
      <c r="Q29" s="82">
        <v>1</v>
      </c>
      <c r="R29" s="82">
        <v>1</v>
      </c>
      <c r="S29" s="82">
        <v>1</v>
      </c>
      <c r="T29" s="82">
        <v>1</v>
      </c>
      <c r="U29" s="105"/>
      <c r="V29" s="14" t="str">
        <f t="shared" si="3"/>
        <v>&lt;Accessory ID="20027" Type="1" Index="3" Name="giftcap" Icon="part_ head_giftcap" AB="role/lovehat" Prefab="lovehat_point_prefab" Region="Dummy_head" Purchase="Cash" Price="5.2" Exp="80" StartTime="null" EndTime="null" Level="1" PURPIE="1" DONNY="1" NINJI="1" SANSA="1" YOYO="1" NUO="1" /&gt;</v>
      </c>
      <c r="W29" s="14" t="str">
        <f t="shared" si="2"/>
        <v>var/vault_apk_res/Model/role/lovehat.ab</v>
      </c>
    </row>
    <row r="30" spans="1:23" ht="14.25">
      <c r="A30" s="12">
        <v>20028</v>
      </c>
      <c r="B30" s="80">
        <v>1</v>
      </c>
      <c r="C30" s="82">
        <v>4</v>
      </c>
      <c r="D30" s="14" t="s">
        <v>908</v>
      </c>
      <c r="E30" s="14" t="s">
        <v>909</v>
      </c>
      <c r="F30" s="14" t="s">
        <v>2135</v>
      </c>
      <c r="G30" s="14" t="s">
        <v>2143</v>
      </c>
      <c r="H30" s="14" t="s">
        <v>2145</v>
      </c>
      <c r="I30" s="96" t="s">
        <v>661</v>
      </c>
      <c r="J30" s="97">
        <v>600</v>
      </c>
      <c r="K30" s="97">
        <v>14</v>
      </c>
      <c r="L30" s="98" t="s">
        <v>660</v>
      </c>
      <c r="M30" s="98" t="s">
        <v>660</v>
      </c>
      <c r="N30" s="82">
        <v>1</v>
      </c>
      <c r="O30" s="82">
        <v>1</v>
      </c>
      <c r="P30" s="82">
        <v>1</v>
      </c>
      <c r="Q30" s="82">
        <v>1</v>
      </c>
      <c r="R30" s="82">
        <v>1</v>
      </c>
      <c r="S30" s="82">
        <v>1</v>
      </c>
      <c r="T30" s="82">
        <v>1</v>
      </c>
      <c r="U30" s="105"/>
      <c r="V30" s="14" t="str">
        <f t="shared" si="3"/>
        <v>&lt;Accessory ID="20028" Type="1" Index="4" Name="glasses" Icon="part_ head_glasses" AB="role/glasses" Prefab="glasses_point_prefab" Region="Dummy_head" Purchase="Coin" Price="600" Exp="14" StartTime="null" EndTime="null" Level="1" PURPIE="1" DONNY="1" NINJI="1" SANSA="1" YOYO="1" NUO="1" /&gt;</v>
      </c>
      <c r="W30" s="14" t="str">
        <f t="shared" si="2"/>
        <v>var/vault_apk_res/Model/role/glasses.ab</v>
      </c>
    </row>
    <row r="31" spans="1:23" ht="14.25">
      <c r="A31" s="12">
        <v>20029</v>
      </c>
      <c r="B31" s="80">
        <v>1</v>
      </c>
      <c r="C31" s="82">
        <v>2</v>
      </c>
      <c r="D31" s="14" t="s">
        <v>910</v>
      </c>
      <c r="E31" s="14" t="s">
        <v>911</v>
      </c>
      <c r="F31" s="14" t="s">
        <v>2136</v>
      </c>
      <c r="G31" s="14" t="s">
        <v>2142</v>
      </c>
      <c r="H31" s="14" t="s">
        <v>2145</v>
      </c>
      <c r="I31" s="96" t="s">
        <v>661</v>
      </c>
      <c r="J31" s="97">
        <v>300</v>
      </c>
      <c r="K31" s="97">
        <v>11</v>
      </c>
      <c r="L31" s="98" t="s">
        <v>660</v>
      </c>
      <c r="M31" s="98" t="s">
        <v>660</v>
      </c>
      <c r="N31" s="82">
        <v>1</v>
      </c>
      <c r="O31" s="82">
        <v>1</v>
      </c>
      <c r="P31" s="82">
        <v>1</v>
      </c>
      <c r="Q31" s="82">
        <v>1</v>
      </c>
      <c r="R31" s="82">
        <v>1</v>
      </c>
      <c r="S31" s="82">
        <v>1</v>
      </c>
      <c r="T31" s="82">
        <v>1</v>
      </c>
      <c r="U31" s="105"/>
      <c r="V31" s="14" t="str">
        <f t="shared" si="3"/>
        <v>&lt;Accessory ID="20029" Type="1" Index="2" Name="halo" Icon="part_ head_halo" AB="role/suit_valentine01" Prefab="suit_valentine01_point_prefab" Region="Dummy_head" Purchase="Coin" Price="300" Exp="11" StartTime="null" EndTime="null" Level="1" PURPIE="1" DONNY="1" NINJI="1" SANSA="1" YOYO="1" NUO="1" /&gt;</v>
      </c>
      <c r="W31" s="14" t="str">
        <f t="shared" si="2"/>
        <v>var/vault_apk_res/Model/role/suit_valentine01.ab</v>
      </c>
    </row>
    <row r="32" spans="1:23" ht="14.25">
      <c r="A32" s="12">
        <v>20030</v>
      </c>
      <c r="B32" s="80">
        <v>1</v>
      </c>
      <c r="C32" s="82">
        <v>6</v>
      </c>
      <c r="D32" s="14" t="s">
        <v>912</v>
      </c>
      <c r="E32" s="14" t="s">
        <v>913</v>
      </c>
      <c r="F32" s="14" t="s">
        <v>2133</v>
      </c>
      <c r="G32" s="14" t="s">
        <v>2141</v>
      </c>
      <c r="H32" s="14" t="s">
        <v>2145</v>
      </c>
      <c r="I32" s="96" t="s">
        <v>661</v>
      </c>
      <c r="J32" s="97">
        <v>1000</v>
      </c>
      <c r="K32" s="97">
        <v>18</v>
      </c>
      <c r="L32" s="99">
        <v>43889.75</v>
      </c>
      <c r="M32" s="98" t="s">
        <v>660</v>
      </c>
      <c r="N32" s="82">
        <v>1</v>
      </c>
      <c r="O32" s="82">
        <v>1</v>
      </c>
      <c r="P32" s="82">
        <v>1</v>
      </c>
      <c r="Q32" s="82">
        <v>1</v>
      </c>
      <c r="R32" s="82">
        <v>1</v>
      </c>
      <c r="S32" s="82">
        <v>1</v>
      </c>
      <c r="T32" s="82">
        <v>1</v>
      </c>
      <c r="U32" s="105"/>
      <c r="V32" s="14" t="str">
        <f t="shared" si="3"/>
        <v>&lt;Accessory ID="20030" Type="1" Index="6" Name="rose" Icon="part_ head_rose" AB="role/garland" Prefab="garland_point_prefab" Region="Dummy_head" Purchase="Coin" Price="1000" Exp="18" StartTime="2020-02-28 18:00" EndTime="null" Level="1" PURPIE="1" DONNY="1" NINJI="1" SANSA="1" YOYO="1" NUO="1" /&gt;</v>
      </c>
      <c r="W32" s="14" t="str">
        <f t="shared" si="2"/>
        <v>var/vault_apk_res/Model/role/garland.ab</v>
      </c>
    </row>
    <row r="33" spans="1:23" ht="14.25">
      <c r="A33" s="12">
        <v>20031</v>
      </c>
      <c r="B33" s="80">
        <v>2</v>
      </c>
      <c r="C33" s="82">
        <v>5</v>
      </c>
      <c r="D33" s="14" t="s">
        <v>914</v>
      </c>
      <c r="E33" s="14" t="s">
        <v>915</v>
      </c>
      <c r="F33" s="14" t="s">
        <v>2137</v>
      </c>
      <c r="G33" s="14" t="s">
        <v>2140</v>
      </c>
      <c r="H33" s="14" t="s">
        <v>2146</v>
      </c>
      <c r="I33" s="96" t="s">
        <v>661</v>
      </c>
      <c r="J33" s="97">
        <v>800</v>
      </c>
      <c r="K33" s="97">
        <v>10</v>
      </c>
      <c r="L33" s="99">
        <v>43888.75</v>
      </c>
      <c r="M33" s="98" t="s">
        <v>660</v>
      </c>
      <c r="N33" s="82">
        <v>1</v>
      </c>
      <c r="O33" s="82">
        <v>1</v>
      </c>
      <c r="P33" s="82">
        <v>1</v>
      </c>
      <c r="Q33" s="82">
        <v>1</v>
      </c>
      <c r="R33" s="82">
        <v>1</v>
      </c>
      <c r="S33" s="82">
        <v>1</v>
      </c>
      <c r="T33" s="82">
        <v>1</v>
      </c>
      <c r="U33" s="105"/>
      <c r="V33" s="14" t="str">
        <f t="shared" si="3"/>
        <v>&lt;Accessory ID="20031" Type="2" Index="5" Name="bow" Icon="part_ wing_bow" AB="role/suit_valentine" Prefab="suit_valentine_point_prefab" Region="Dummy_wing" Purchase="Coin" Price="800" Exp="10" StartTime="2020-02-27 18:00" EndTime="null" Level="1" PURPIE="1" DONNY="1" NINJI="1" SANSA="1" YOYO="1" NUO="1" /&gt;</v>
      </c>
      <c r="W33" s="14" t="str">
        <f t="shared" si="2"/>
        <v>var/vault_apk_res/Model/role/suit_valentine.ab</v>
      </c>
    </row>
    <row r="34" spans="1:23" ht="14.25">
      <c r="A34" s="12">
        <v>20032</v>
      </c>
      <c r="B34" s="80">
        <v>2</v>
      </c>
      <c r="C34" s="82">
        <v>1</v>
      </c>
      <c r="D34" s="14" t="s">
        <v>916</v>
      </c>
      <c r="E34" s="14" t="s">
        <v>917</v>
      </c>
      <c r="F34" s="14" t="s">
        <v>2138</v>
      </c>
      <c r="G34" s="14" t="s">
        <v>2139</v>
      </c>
      <c r="H34" s="14" t="s">
        <v>2146</v>
      </c>
      <c r="I34" s="96" t="s">
        <v>661</v>
      </c>
      <c r="J34" s="97">
        <v>500</v>
      </c>
      <c r="K34" s="97">
        <v>25</v>
      </c>
      <c r="L34" s="98" t="s">
        <v>660</v>
      </c>
      <c r="M34" s="98" t="s">
        <v>660</v>
      </c>
      <c r="N34" s="82">
        <v>1</v>
      </c>
      <c r="O34" s="82">
        <v>1</v>
      </c>
      <c r="P34" s="82">
        <v>1</v>
      </c>
      <c r="Q34" s="82">
        <v>1</v>
      </c>
      <c r="R34" s="82">
        <v>1</v>
      </c>
      <c r="S34" s="82">
        <v>1</v>
      </c>
      <c r="T34" s="82">
        <v>1</v>
      </c>
      <c r="U34" s="105"/>
      <c r="V34" s="14" t="str">
        <f t="shared" si="3"/>
        <v>&lt;Accessory ID="20032" Type="2" Index="1" Name="love" Icon="part_ wing_love" AB="role/suit_valentine02" Prefab="suit_valentine02_point_prefab" Region="Dummy_wing" Purchase="Coin" Price="500" Exp="25" StartTime="null" EndTime="null" Level="1" PURPIE="1" DONNY="1" NINJI="1" SANSA="1" YOYO="1" NUO="1" /&gt;</v>
      </c>
      <c r="W34" s="14" t="str">
        <f t="shared" si="2"/>
        <v>var/vault_apk_res/Model/role/suit_valentine02.ab</v>
      </c>
    </row>
    <row r="35" spans="1:23">
      <c r="H35" s="14" t="str">
        <f t="shared" si="0"/>
        <v/>
      </c>
      <c r="U35" s="105"/>
    </row>
    <row r="36" spans="1:23">
      <c r="H36" s="14" t="str">
        <f t="shared" si="0"/>
        <v/>
      </c>
      <c r="U36" s="105"/>
    </row>
    <row r="37" spans="1:23">
      <c r="H37" s="14" t="str">
        <f t="shared" si="0"/>
        <v/>
      </c>
      <c r="U37" s="105"/>
    </row>
    <row r="38" spans="1:23">
      <c r="H38" s="14" t="str">
        <f t="shared" si="0"/>
        <v/>
      </c>
      <c r="U38" s="105"/>
    </row>
    <row r="39" spans="1:23">
      <c r="H39" s="14" t="str">
        <f t="shared" si="0"/>
        <v/>
      </c>
      <c r="U39" s="105"/>
    </row>
    <row r="40" spans="1:23">
      <c r="H40" s="14" t="str">
        <f t="shared" si="0"/>
        <v/>
      </c>
      <c r="U40" s="105"/>
    </row>
    <row r="41" spans="1:23">
      <c r="H41" s="14" t="str">
        <f t="shared" si="0"/>
        <v/>
      </c>
      <c r="U41" s="105"/>
    </row>
    <row r="42" spans="1:23">
      <c r="H42" s="14" t="str">
        <f t="shared" si="0"/>
        <v/>
      </c>
      <c r="U42" s="105"/>
    </row>
    <row r="43" spans="1:23">
      <c r="H43" s="14" t="str">
        <f t="shared" si="0"/>
        <v/>
      </c>
      <c r="U43" s="105"/>
    </row>
    <row r="44" spans="1:23">
      <c r="H44" s="14" t="str">
        <f t="shared" si="0"/>
        <v/>
      </c>
      <c r="U44" s="105"/>
    </row>
    <row r="45" spans="1:23">
      <c r="H45" s="14" t="str">
        <f t="shared" si="0"/>
        <v/>
      </c>
      <c r="U45" s="105"/>
    </row>
    <row r="46" spans="1:23">
      <c r="H46" s="14" t="str">
        <f t="shared" si="0"/>
        <v/>
      </c>
      <c r="U46" s="105"/>
    </row>
    <row r="47" spans="1:23">
      <c r="H47" s="14" t="str">
        <f t="shared" si="0"/>
        <v/>
      </c>
      <c r="U47" s="105"/>
    </row>
    <row r="48" spans="1:23">
      <c r="H48" s="14" t="str">
        <f t="shared" si="0"/>
        <v/>
      </c>
      <c r="U48" s="105"/>
    </row>
    <row r="49" spans="8:21">
      <c r="H49" s="14" t="str">
        <f t="shared" si="0"/>
        <v/>
      </c>
      <c r="U49" s="105"/>
    </row>
    <row r="50" spans="8:21">
      <c r="H50" s="14" t="str">
        <f t="shared" si="0"/>
        <v/>
      </c>
      <c r="U50" s="105"/>
    </row>
    <row r="51" spans="8:21">
      <c r="H51" s="14" t="str">
        <f t="shared" si="0"/>
        <v/>
      </c>
      <c r="U51" s="105"/>
    </row>
    <row r="52" spans="8:21">
      <c r="H52" s="14" t="str">
        <f t="shared" si="0"/>
        <v/>
      </c>
      <c r="U52" s="105"/>
    </row>
    <row r="53" spans="8:21">
      <c r="H53" s="14" t="str">
        <f t="shared" si="0"/>
        <v/>
      </c>
      <c r="U53" s="105"/>
    </row>
    <row r="54" spans="8:21">
      <c r="H54" s="14" t="str">
        <f t="shared" si="0"/>
        <v/>
      </c>
      <c r="U54" s="105"/>
    </row>
    <row r="55" spans="8:21">
      <c r="H55" s="14" t="str">
        <f t="shared" si="0"/>
        <v/>
      </c>
      <c r="U55" s="105"/>
    </row>
    <row r="56" spans="8:21">
      <c r="H56" s="14" t="str">
        <f t="shared" si="0"/>
        <v/>
      </c>
      <c r="U56" s="105"/>
    </row>
    <row r="57" spans="8:21">
      <c r="H57" s="14" t="str">
        <f t="shared" si="0"/>
        <v/>
      </c>
      <c r="U57" s="105"/>
    </row>
    <row r="58" spans="8:21">
      <c r="H58" s="14" t="str">
        <f t="shared" si="0"/>
        <v/>
      </c>
      <c r="U58" s="105"/>
    </row>
    <row r="59" spans="8:21">
      <c r="H59" s="14" t="str">
        <f t="shared" si="0"/>
        <v/>
      </c>
      <c r="U59" s="105"/>
    </row>
    <row r="60" spans="8:21">
      <c r="H60" s="14" t="str">
        <f t="shared" si="0"/>
        <v/>
      </c>
      <c r="U60" s="105"/>
    </row>
    <row r="61" spans="8:21">
      <c r="H61" s="14" t="str">
        <f t="shared" si="0"/>
        <v/>
      </c>
      <c r="U61" s="105"/>
    </row>
    <row r="62" spans="8:21">
      <c r="H62" s="14" t="str">
        <f t="shared" si="0"/>
        <v/>
      </c>
      <c r="U62" s="105"/>
    </row>
    <row r="63" spans="8:21">
      <c r="H63" s="14" t="str">
        <f t="shared" si="0"/>
        <v/>
      </c>
      <c r="U63" s="105"/>
    </row>
    <row r="64" spans="8:21">
      <c r="H64" s="14" t="str">
        <f t="shared" si="0"/>
        <v/>
      </c>
      <c r="U64" s="105"/>
    </row>
    <row r="65" spans="8:21">
      <c r="H65" s="14" t="str">
        <f t="shared" si="0"/>
        <v/>
      </c>
      <c r="U65" s="105"/>
    </row>
    <row r="66" spans="8:21">
      <c r="H66" s="14" t="str">
        <f t="shared" si="0"/>
        <v/>
      </c>
      <c r="U66" s="105"/>
    </row>
    <row r="67" spans="8:21">
      <c r="H67" s="14" t="str">
        <f t="shared" si="0"/>
        <v/>
      </c>
      <c r="U67" s="105"/>
    </row>
    <row r="68" spans="8:21">
      <c r="H68" s="14" t="str">
        <f t="shared" ref="H68:H102" si="4">IF(B68=1,"Dummy_head",IF(B68=2,"Dummy_wing",IF(B68=4,"Dummy_taozhuang",IF(B68=5,"TopLeft",IF(B68=6,"BottomRight","")))))</f>
        <v/>
      </c>
      <c r="U68" s="105"/>
    </row>
    <row r="69" spans="8:21">
      <c r="H69" s="14" t="str">
        <f t="shared" si="4"/>
        <v/>
      </c>
      <c r="U69" s="105"/>
    </row>
    <row r="70" spans="8:21">
      <c r="H70" s="14" t="str">
        <f t="shared" si="4"/>
        <v/>
      </c>
      <c r="U70" s="105"/>
    </row>
    <row r="71" spans="8:21">
      <c r="H71" s="14" t="str">
        <f t="shared" si="4"/>
        <v/>
      </c>
      <c r="U71" s="105"/>
    </row>
    <row r="72" spans="8:21">
      <c r="H72" s="14" t="str">
        <f t="shared" si="4"/>
        <v/>
      </c>
      <c r="U72" s="105"/>
    </row>
    <row r="73" spans="8:21">
      <c r="H73" s="14" t="str">
        <f t="shared" si="4"/>
        <v/>
      </c>
      <c r="U73" s="105"/>
    </row>
    <row r="74" spans="8:21">
      <c r="H74" s="14" t="str">
        <f t="shared" si="4"/>
        <v/>
      </c>
      <c r="U74" s="105"/>
    </row>
    <row r="75" spans="8:21">
      <c r="H75" s="14" t="str">
        <f t="shared" si="4"/>
        <v/>
      </c>
      <c r="U75" s="105"/>
    </row>
    <row r="76" spans="8:21">
      <c r="H76" s="14" t="str">
        <f t="shared" si="4"/>
        <v/>
      </c>
      <c r="U76" s="105"/>
    </row>
    <row r="77" spans="8:21">
      <c r="H77" s="14" t="str">
        <f t="shared" si="4"/>
        <v/>
      </c>
      <c r="U77" s="105"/>
    </row>
    <row r="78" spans="8:21">
      <c r="H78" s="14" t="str">
        <f t="shared" si="4"/>
        <v/>
      </c>
      <c r="U78" s="105"/>
    </row>
    <row r="79" spans="8:21">
      <c r="H79" s="14" t="str">
        <f t="shared" si="4"/>
        <v/>
      </c>
      <c r="U79" s="105"/>
    </row>
    <row r="80" spans="8:21">
      <c r="H80" s="14" t="str">
        <f t="shared" si="4"/>
        <v/>
      </c>
      <c r="U80" s="105"/>
    </row>
    <row r="81" spans="8:21">
      <c r="H81" s="14" t="str">
        <f t="shared" si="4"/>
        <v/>
      </c>
      <c r="U81" s="105"/>
    </row>
    <row r="82" spans="8:21">
      <c r="H82" s="14" t="str">
        <f t="shared" si="4"/>
        <v/>
      </c>
      <c r="U82" s="105"/>
    </row>
    <row r="83" spans="8:21">
      <c r="H83" s="14" t="str">
        <f t="shared" si="4"/>
        <v/>
      </c>
      <c r="U83" s="105"/>
    </row>
    <row r="84" spans="8:21">
      <c r="H84" s="14" t="str">
        <f t="shared" si="4"/>
        <v/>
      </c>
      <c r="U84" s="105"/>
    </row>
    <row r="85" spans="8:21">
      <c r="H85" s="14" t="str">
        <f t="shared" si="4"/>
        <v/>
      </c>
      <c r="U85" s="105"/>
    </row>
    <row r="86" spans="8:21">
      <c r="H86" s="14" t="str">
        <f t="shared" si="4"/>
        <v/>
      </c>
      <c r="U86" s="105"/>
    </row>
    <row r="87" spans="8:21">
      <c r="H87" s="14" t="str">
        <f t="shared" si="4"/>
        <v/>
      </c>
      <c r="U87" s="105"/>
    </row>
    <row r="88" spans="8:21">
      <c r="H88" s="14" t="str">
        <f t="shared" si="4"/>
        <v/>
      </c>
      <c r="U88" s="105"/>
    </row>
    <row r="89" spans="8:21">
      <c r="H89" s="14" t="str">
        <f t="shared" si="4"/>
        <v/>
      </c>
      <c r="U89" s="105"/>
    </row>
    <row r="90" spans="8:21">
      <c r="H90" s="14" t="str">
        <f t="shared" si="4"/>
        <v/>
      </c>
      <c r="U90" s="105"/>
    </row>
    <row r="91" spans="8:21">
      <c r="H91" s="14" t="str">
        <f t="shared" si="4"/>
        <v/>
      </c>
      <c r="U91" s="105"/>
    </row>
    <row r="92" spans="8:21">
      <c r="H92" s="14" t="str">
        <f t="shared" si="4"/>
        <v/>
      </c>
      <c r="U92" s="105"/>
    </row>
    <row r="93" spans="8:21">
      <c r="H93" s="14" t="str">
        <f t="shared" si="4"/>
        <v/>
      </c>
      <c r="U93" s="105"/>
    </row>
    <row r="94" spans="8:21">
      <c r="H94" s="14" t="str">
        <f t="shared" si="4"/>
        <v/>
      </c>
      <c r="U94" s="105"/>
    </row>
    <row r="95" spans="8:21">
      <c r="H95" s="14" t="str">
        <f t="shared" si="4"/>
        <v/>
      </c>
      <c r="U95" s="105"/>
    </row>
    <row r="96" spans="8:21">
      <c r="H96" s="14" t="str">
        <f t="shared" si="4"/>
        <v/>
      </c>
      <c r="U96" s="105"/>
    </row>
    <row r="97" spans="8:21">
      <c r="H97" s="14" t="str">
        <f t="shared" si="4"/>
        <v/>
      </c>
      <c r="U97" s="105"/>
    </row>
    <row r="98" spans="8:21">
      <c r="H98" s="14" t="str">
        <f t="shared" si="4"/>
        <v/>
      </c>
      <c r="U98" s="105"/>
    </row>
    <row r="99" spans="8:21">
      <c r="H99" s="14" t="str">
        <f t="shared" si="4"/>
        <v/>
      </c>
      <c r="U99" s="105"/>
    </row>
    <row r="100" spans="8:21">
      <c r="H100" s="14" t="str">
        <f t="shared" si="4"/>
        <v/>
      </c>
      <c r="U100" s="105"/>
    </row>
    <row r="101" spans="8:21">
      <c r="H101" s="14" t="str">
        <f t="shared" si="4"/>
        <v/>
      </c>
      <c r="U101" s="105"/>
    </row>
    <row r="102" spans="8:21">
      <c r="H102" s="14" t="str">
        <f t="shared" si="4"/>
        <v/>
      </c>
      <c r="U102" s="105"/>
    </row>
  </sheetData>
  <autoFilter ref="A1:T102"/>
  <phoneticPr fontId="17" type="noConversion"/>
  <dataValidations count="2">
    <dataValidation type="list" allowBlank="1" showInputMessage="1" showErrorMessage="1" sqref="H1:H1048576">
      <formula1>"Dummy_head,Dummy_wing,Host"</formula1>
    </dataValidation>
    <dataValidation type="list" allowBlank="1" showInputMessage="1" showErrorMessage="1" sqref="I1:I1048576">
      <formula1>"Coin,Cash"</formula1>
    </dataValidation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26"/>
  <sheetViews>
    <sheetView workbookViewId="0"/>
  </sheetViews>
  <sheetFormatPr defaultColWidth="8.875" defaultRowHeight="13.5"/>
  <cols>
    <col min="1" max="3" width="14.125" customWidth="1"/>
    <col min="6" max="6" width="8.875" style="73"/>
    <col min="7" max="7" width="20" style="74" customWidth="1"/>
  </cols>
  <sheetData>
    <row r="1" spans="1:7">
      <c r="A1">
        <v>1</v>
      </c>
      <c r="B1">
        <v>1</v>
      </c>
      <c r="C1">
        <v>0</v>
      </c>
      <c r="D1">
        <f>IF(MOD(A1,2)=0,0,1)</f>
        <v>1</v>
      </c>
      <c r="E1">
        <v>0</v>
      </c>
      <c r="F1" s="73">
        <f>IF(MOD(D1,21)=1,E1*21+B1,(E1+1)*21+B1)</f>
        <v>1</v>
      </c>
      <c r="G1" s="74" t="str">
        <f>"atom_icon"&amp;TEXT(F1,"0000")</f>
        <v>atom_icon0001</v>
      </c>
    </row>
    <row r="2" spans="1:7">
      <c r="A2">
        <v>2</v>
      </c>
      <c r="B2">
        <v>1</v>
      </c>
      <c r="C2">
        <v>1</v>
      </c>
      <c r="D2">
        <f t="shared" ref="D2:D65" si="0">IF(MOD(A2,2)=0,0,1)</f>
        <v>0</v>
      </c>
      <c r="E2">
        <v>0</v>
      </c>
      <c r="F2" s="73">
        <f t="shared" ref="F2:F65" si="1">IF(MOD(D2,21)=1,E2*21+B2,(E2+1)*21+B2)</f>
        <v>22</v>
      </c>
      <c r="G2" s="74" t="str">
        <f t="shared" ref="G2:G65" si="2">"atom_icon"&amp;TEXT(F2,"0000")</f>
        <v>atom_icon0022</v>
      </c>
    </row>
    <row r="3" spans="1:7">
      <c r="A3">
        <v>3</v>
      </c>
      <c r="B3">
        <f>IF(B2=B1,B2+1,B2)</f>
        <v>2</v>
      </c>
      <c r="C3">
        <v>2</v>
      </c>
      <c r="D3">
        <f t="shared" si="0"/>
        <v>1</v>
      </c>
      <c r="E3">
        <v>0</v>
      </c>
      <c r="F3" s="73">
        <f t="shared" si="1"/>
        <v>2</v>
      </c>
      <c r="G3" s="74" t="str">
        <f t="shared" si="2"/>
        <v>atom_icon0002</v>
      </c>
    </row>
    <row r="4" spans="1:7">
      <c r="A4">
        <v>4</v>
      </c>
      <c r="B4">
        <f>IF(B3=B2,B3+1,B3)</f>
        <v>2</v>
      </c>
      <c r="C4">
        <v>3</v>
      </c>
      <c r="D4">
        <f t="shared" si="0"/>
        <v>0</v>
      </c>
      <c r="E4">
        <v>0</v>
      </c>
      <c r="F4" s="73">
        <f t="shared" si="1"/>
        <v>23</v>
      </c>
      <c r="G4" s="74" t="str">
        <f t="shared" si="2"/>
        <v>atom_icon0023</v>
      </c>
    </row>
    <row r="5" spans="1:7">
      <c r="A5">
        <v>5</v>
      </c>
      <c r="B5">
        <f>IF(B4=B3,B4+1,B4)</f>
        <v>3</v>
      </c>
      <c r="C5">
        <v>4</v>
      </c>
      <c r="D5">
        <f t="shared" si="0"/>
        <v>1</v>
      </c>
      <c r="E5">
        <v>0</v>
      </c>
      <c r="F5" s="73">
        <f t="shared" si="1"/>
        <v>3</v>
      </c>
      <c r="G5" s="74" t="str">
        <f t="shared" si="2"/>
        <v>atom_icon0003</v>
      </c>
    </row>
    <row r="6" spans="1:7">
      <c r="A6">
        <v>6</v>
      </c>
      <c r="B6">
        <f>IF(B5=B4,B5+1,B5)</f>
        <v>3</v>
      </c>
      <c r="C6">
        <v>5</v>
      </c>
      <c r="D6">
        <f t="shared" si="0"/>
        <v>0</v>
      </c>
      <c r="E6">
        <v>0</v>
      </c>
      <c r="F6" s="73">
        <f t="shared" si="1"/>
        <v>24</v>
      </c>
      <c r="G6" s="74" t="str">
        <f t="shared" si="2"/>
        <v>atom_icon0024</v>
      </c>
    </row>
    <row r="7" spans="1:7">
      <c r="A7">
        <v>7</v>
      </c>
      <c r="B7">
        <f t="shared" ref="B7:B70" si="3">IF(B6=B5,B6+1,B6)</f>
        <v>4</v>
      </c>
      <c r="C7">
        <v>6</v>
      </c>
      <c r="D7">
        <f t="shared" si="0"/>
        <v>1</v>
      </c>
      <c r="E7">
        <v>0</v>
      </c>
      <c r="F7" s="73">
        <f t="shared" si="1"/>
        <v>4</v>
      </c>
      <c r="G7" s="74" t="str">
        <f t="shared" si="2"/>
        <v>atom_icon0004</v>
      </c>
    </row>
    <row r="8" spans="1:7">
      <c r="A8">
        <v>8</v>
      </c>
      <c r="B8">
        <f t="shared" si="3"/>
        <v>4</v>
      </c>
      <c r="C8">
        <v>7</v>
      </c>
      <c r="D8">
        <f t="shared" si="0"/>
        <v>0</v>
      </c>
      <c r="E8">
        <v>0</v>
      </c>
      <c r="F8" s="73">
        <f t="shared" si="1"/>
        <v>25</v>
      </c>
      <c r="G8" s="74" t="str">
        <f t="shared" si="2"/>
        <v>atom_icon0025</v>
      </c>
    </row>
    <row r="9" spans="1:7">
      <c r="A9">
        <v>9</v>
      </c>
      <c r="B9">
        <f t="shared" si="3"/>
        <v>5</v>
      </c>
      <c r="C9">
        <v>8</v>
      </c>
      <c r="D9">
        <f t="shared" si="0"/>
        <v>1</v>
      </c>
      <c r="E9">
        <v>0</v>
      </c>
      <c r="F9" s="73">
        <f t="shared" si="1"/>
        <v>5</v>
      </c>
      <c r="G9" s="74" t="str">
        <f t="shared" si="2"/>
        <v>atom_icon0005</v>
      </c>
    </row>
    <row r="10" spans="1:7">
      <c r="A10">
        <v>10</v>
      </c>
      <c r="B10">
        <f t="shared" si="3"/>
        <v>5</v>
      </c>
      <c r="C10">
        <v>9</v>
      </c>
      <c r="D10">
        <f t="shared" si="0"/>
        <v>0</v>
      </c>
      <c r="E10">
        <v>0</v>
      </c>
      <c r="F10" s="73">
        <f t="shared" si="1"/>
        <v>26</v>
      </c>
      <c r="G10" s="74" t="str">
        <f t="shared" si="2"/>
        <v>atom_icon0026</v>
      </c>
    </row>
    <row r="11" spans="1:7">
      <c r="A11">
        <v>11</v>
      </c>
      <c r="B11">
        <f t="shared" si="3"/>
        <v>6</v>
      </c>
      <c r="C11">
        <v>10</v>
      </c>
      <c r="D11">
        <f t="shared" si="0"/>
        <v>1</v>
      </c>
      <c r="E11">
        <v>0</v>
      </c>
      <c r="F11" s="73">
        <f t="shared" si="1"/>
        <v>6</v>
      </c>
      <c r="G11" s="74" t="str">
        <f t="shared" si="2"/>
        <v>atom_icon0006</v>
      </c>
    </row>
    <row r="12" spans="1:7">
      <c r="A12">
        <v>12</v>
      </c>
      <c r="B12">
        <f t="shared" si="3"/>
        <v>6</v>
      </c>
      <c r="C12">
        <v>11</v>
      </c>
      <c r="D12">
        <f t="shared" si="0"/>
        <v>0</v>
      </c>
      <c r="E12">
        <v>0</v>
      </c>
      <c r="F12" s="73">
        <f t="shared" si="1"/>
        <v>27</v>
      </c>
      <c r="G12" s="74" t="str">
        <f t="shared" si="2"/>
        <v>atom_icon0027</v>
      </c>
    </row>
    <row r="13" spans="1:7">
      <c r="A13">
        <v>13</v>
      </c>
      <c r="B13">
        <f t="shared" si="3"/>
        <v>7</v>
      </c>
      <c r="C13">
        <v>12</v>
      </c>
      <c r="D13">
        <f t="shared" si="0"/>
        <v>1</v>
      </c>
      <c r="E13">
        <v>0</v>
      </c>
      <c r="F13" s="73">
        <f t="shared" si="1"/>
        <v>7</v>
      </c>
      <c r="G13" s="74" t="str">
        <f t="shared" si="2"/>
        <v>atom_icon0007</v>
      </c>
    </row>
    <row r="14" spans="1:7">
      <c r="A14">
        <v>14</v>
      </c>
      <c r="B14">
        <f t="shared" si="3"/>
        <v>7</v>
      </c>
      <c r="C14">
        <v>13</v>
      </c>
      <c r="D14">
        <f t="shared" si="0"/>
        <v>0</v>
      </c>
      <c r="E14">
        <v>0</v>
      </c>
      <c r="F14" s="73">
        <f t="shared" si="1"/>
        <v>28</v>
      </c>
      <c r="G14" s="74" t="str">
        <f t="shared" si="2"/>
        <v>atom_icon0028</v>
      </c>
    </row>
    <row r="15" spans="1:7">
      <c r="A15">
        <v>15</v>
      </c>
      <c r="B15">
        <f t="shared" si="3"/>
        <v>8</v>
      </c>
      <c r="C15">
        <v>14</v>
      </c>
      <c r="D15">
        <f t="shared" si="0"/>
        <v>1</v>
      </c>
      <c r="E15">
        <v>0</v>
      </c>
      <c r="F15" s="73">
        <f t="shared" si="1"/>
        <v>8</v>
      </c>
      <c r="G15" s="74" t="str">
        <f t="shared" si="2"/>
        <v>atom_icon0008</v>
      </c>
    </row>
    <row r="16" spans="1:7">
      <c r="A16">
        <v>16</v>
      </c>
      <c r="B16">
        <f t="shared" si="3"/>
        <v>8</v>
      </c>
      <c r="C16">
        <v>15</v>
      </c>
      <c r="D16">
        <f t="shared" si="0"/>
        <v>0</v>
      </c>
      <c r="E16">
        <v>0</v>
      </c>
      <c r="F16" s="73">
        <f t="shared" si="1"/>
        <v>29</v>
      </c>
      <c r="G16" s="74" t="str">
        <f t="shared" si="2"/>
        <v>atom_icon0029</v>
      </c>
    </row>
    <row r="17" spans="1:7">
      <c r="A17">
        <v>17</v>
      </c>
      <c r="B17">
        <f t="shared" si="3"/>
        <v>9</v>
      </c>
      <c r="C17">
        <v>16</v>
      </c>
      <c r="D17">
        <f t="shared" si="0"/>
        <v>1</v>
      </c>
      <c r="E17">
        <v>0</v>
      </c>
      <c r="F17" s="73">
        <f t="shared" si="1"/>
        <v>9</v>
      </c>
      <c r="G17" s="74" t="str">
        <f t="shared" si="2"/>
        <v>atom_icon0009</v>
      </c>
    </row>
    <row r="18" spans="1:7">
      <c r="A18">
        <v>18</v>
      </c>
      <c r="B18">
        <f t="shared" si="3"/>
        <v>9</v>
      </c>
      <c r="C18">
        <v>17</v>
      </c>
      <c r="D18">
        <f t="shared" si="0"/>
        <v>0</v>
      </c>
      <c r="E18">
        <v>0</v>
      </c>
      <c r="F18" s="73">
        <f t="shared" si="1"/>
        <v>30</v>
      </c>
      <c r="G18" s="74" t="str">
        <f t="shared" si="2"/>
        <v>atom_icon0030</v>
      </c>
    </row>
    <row r="19" spans="1:7">
      <c r="A19">
        <v>19</v>
      </c>
      <c r="B19">
        <f t="shared" si="3"/>
        <v>10</v>
      </c>
      <c r="C19">
        <v>18</v>
      </c>
      <c r="D19">
        <f t="shared" si="0"/>
        <v>1</v>
      </c>
      <c r="E19">
        <v>0</v>
      </c>
      <c r="F19" s="73">
        <f t="shared" si="1"/>
        <v>10</v>
      </c>
      <c r="G19" s="74" t="str">
        <f t="shared" si="2"/>
        <v>atom_icon0010</v>
      </c>
    </row>
    <row r="20" spans="1:7">
      <c r="A20">
        <v>20</v>
      </c>
      <c r="B20">
        <f t="shared" si="3"/>
        <v>10</v>
      </c>
      <c r="C20">
        <v>19</v>
      </c>
      <c r="D20">
        <f t="shared" si="0"/>
        <v>0</v>
      </c>
      <c r="E20">
        <v>0</v>
      </c>
      <c r="F20" s="73">
        <f t="shared" si="1"/>
        <v>31</v>
      </c>
      <c r="G20" s="74" t="str">
        <f t="shared" si="2"/>
        <v>atom_icon0031</v>
      </c>
    </row>
    <row r="21" spans="1:7">
      <c r="A21">
        <v>21</v>
      </c>
      <c r="B21">
        <f t="shared" si="3"/>
        <v>11</v>
      </c>
      <c r="C21">
        <v>20</v>
      </c>
      <c r="D21">
        <f t="shared" si="0"/>
        <v>1</v>
      </c>
      <c r="E21">
        <v>0</v>
      </c>
      <c r="F21" s="73">
        <f t="shared" si="1"/>
        <v>11</v>
      </c>
      <c r="G21" s="74" t="str">
        <f t="shared" si="2"/>
        <v>atom_icon0011</v>
      </c>
    </row>
    <row r="22" spans="1:7">
      <c r="A22">
        <v>22</v>
      </c>
      <c r="B22">
        <f t="shared" si="3"/>
        <v>11</v>
      </c>
      <c r="C22">
        <v>21</v>
      </c>
      <c r="D22">
        <f t="shared" si="0"/>
        <v>0</v>
      </c>
      <c r="E22">
        <v>0</v>
      </c>
      <c r="F22" s="73">
        <f t="shared" si="1"/>
        <v>32</v>
      </c>
      <c r="G22" s="74" t="str">
        <f t="shared" si="2"/>
        <v>atom_icon0032</v>
      </c>
    </row>
    <row r="23" spans="1:7">
      <c r="A23">
        <v>23</v>
      </c>
      <c r="B23">
        <f t="shared" si="3"/>
        <v>12</v>
      </c>
      <c r="C23">
        <v>22</v>
      </c>
      <c r="D23">
        <f t="shared" si="0"/>
        <v>1</v>
      </c>
      <c r="E23">
        <v>0</v>
      </c>
      <c r="F23" s="73">
        <f t="shared" si="1"/>
        <v>12</v>
      </c>
      <c r="G23" s="74" t="str">
        <f t="shared" si="2"/>
        <v>atom_icon0012</v>
      </c>
    </row>
    <row r="24" spans="1:7">
      <c r="A24">
        <v>24</v>
      </c>
      <c r="B24">
        <f t="shared" si="3"/>
        <v>12</v>
      </c>
      <c r="C24">
        <v>23</v>
      </c>
      <c r="D24">
        <f t="shared" si="0"/>
        <v>0</v>
      </c>
      <c r="E24">
        <v>0</v>
      </c>
      <c r="F24" s="73">
        <f t="shared" si="1"/>
        <v>33</v>
      </c>
      <c r="G24" s="74" t="str">
        <f t="shared" si="2"/>
        <v>atom_icon0033</v>
      </c>
    </row>
    <row r="25" spans="1:7">
      <c r="A25">
        <v>25</v>
      </c>
      <c r="B25">
        <f t="shared" si="3"/>
        <v>13</v>
      </c>
      <c r="C25">
        <v>24</v>
      </c>
      <c r="D25">
        <f t="shared" si="0"/>
        <v>1</v>
      </c>
      <c r="E25">
        <v>0</v>
      </c>
      <c r="F25" s="73">
        <f t="shared" si="1"/>
        <v>13</v>
      </c>
      <c r="G25" s="74" t="str">
        <f t="shared" si="2"/>
        <v>atom_icon0013</v>
      </c>
    </row>
    <row r="26" spans="1:7">
      <c r="A26">
        <v>26</v>
      </c>
      <c r="B26">
        <f t="shared" si="3"/>
        <v>13</v>
      </c>
      <c r="C26">
        <v>25</v>
      </c>
      <c r="D26">
        <f t="shared" si="0"/>
        <v>0</v>
      </c>
      <c r="E26">
        <v>0</v>
      </c>
      <c r="F26" s="73">
        <f t="shared" si="1"/>
        <v>34</v>
      </c>
      <c r="G26" s="74" t="str">
        <f t="shared" si="2"/>
        <v>atom_icon0034</v>
      </c>
    </row>
    <row r="27" spans="1:7">
      <c r="A27">
        <v>27</v>
      </c>
      <c r="B27">
        <f t="shared" si="3"/>
        <v>14</v>
      </c>
      <c r="C27">
        <v>26</v>
      </c>
      <c r="D27">
        <f t="shared" si="0"/>
        <v>1</v>
      </c>
      <c r="E27">
        <v>0</v>
      </c>
      <c r="F27" s="73">
        <f t="shared" si="1"/>
        <v>14</v>
      </c>
      <c r="G27" s="74" t="str">
        <f t="shared" si="2"/>
        <v>atom_icon0014</v>
      </c>
    </row>
    <row r="28" spans="1:7">
      <c r="A28">
        <v>28</v>
      </c>
      <c r="B28">
        <f t="shared" si="3"/>
        <v>14</v>
      </c>
      <c r="C28">
        <v>27</v>
      </c>
      <c r="D28">
        <f t="shared" si="0"/>
        <v>0</v>
      </c>
      <c r="E28">
        <v>0</v>
      </c>
      <c r="F28" s="73">
        <f t="shared" si="1"/>
        <v>35</v>
      </c>
      <c r="G28" s="74" t="str">
        <f t="shared" si="2"/>
        <v>atom_icon0035</v>
      </c>
    </row>
    <row r="29" spans="1:7">
      <c r="A29">
        <v>29</v>
      </c>
      <c r="B29">
        <f t="shared" si="3"/>
        <v>15</v>
      </c>
      <c r="C29">
        <v>28</v>
      </c>
      <c r="D29">
        <f t="shared" si="0"/>
        <v>1</v>
      </c>
      <c r="E29">
        <v>0</v>
      </c>
      <c r="F29" s="73">
        <f t="shared" si="1"/>
        <v>15</v>
      </c>
      <c r="G29" s="74" t="str">
        <f t="shared" si="2"/>
        <v>atom_icon0015</v>
      </c>
    </row>
    <row r="30" spans="1:7">
      <c r="A30">
        <v>30</v>
      </c>
      <c r="B30">
        <f t="shared" si="3"/>
        <v>15</v>
      </c>
      <c r="C30">
        <v>29</v>
      </c>
      <c r="D30">
        <f t="shared" si="0"/>
        <v>0</v>
      </c>
      <c r="E30">
        <v>0</v>
      </c>
      <c r="F30" s="73">
        <f t="shared" si="1"/>
        <v>36</v>
      </c>
      <c r="G30" s="74" t="str">
        <f t="shared" si="2"/>
        <v>atom_icon0036</v>
      </c>
    </row>
    <row r="31" spans="1:7">
      <c r="A31">
        <v>31</v>
      </c>
      <c r="B31">
        <f t="shared" si="3"/>
        <v>16</v>
      </c>
      <c r="C31">
        <v>30</v>
      </c>
      <c r="D31">
        <f t="shared" si="0"/>
        <v>1</v>
      </c>
      <c r="E31">
        <v>0</v>
      </c>
      <c r="F31" s="73">
        <f t="shared" si="1"/>
        <v>16</v>
      </c>
      <c r="G31" s="74" t="str">
        <f t="shared" si="2"/>
        <v>atom_icon0016</v>
      </c>
    </row>
    <row r="32" spans="1:7">
      <c r="A32">
        <v>32</v>
      </c>
      <c r="B32">
        <f t="shared" si="3"/>
        <v>16</v>
      </c>
      <c r="C32">
        <v>31</v>
      </c>
      <c r="D32">
        <f t="shared" si="0"/>
        <v>0</v>
      </c>
      <c r="E32">
        <v>0</v>
      </c>
      <c r="F32" s="73">
        <f t="shared" si="1"/>
        <v>37</v>
      </c>
      <c r="G32" s="74" t="str">
        <f t="shared" si="2"/>
        <v>atom_icon0037</v>
      </c>
    </row>
    <row r="33" spans="1:7">
      <c r="A33">
        <v>33</v>
      </c>
      <c r="B33">
        <f t="shared" si="3"/>
        <v>17</v>
      </c>
      <c r="C33">
        <v>32</v>
      </c>
      <c r="D33">
        <f t="shared" si="0"/>
        <v>1</v>
      </c>
      <c r="E33">
        <v>0</v>
      </c>
      <c r="F33" s="73">
        <f t="shared" si="1"/>
        <v>17</v>
      </c>
      <c r="G33" s="74" t="str">
        <f t="shared" si="2"/>
        <v>atom_icon0017</v>
      </c>
    </row>
    <row r="34" spans="1:7">
      <c r="A34">
        <v>34</v>
      </c>
      <c r="B34">
        <f t="shared" si="3"/>
        <v>17</v>
      </c>
      <c r="C34">
        <v>33</v>
      </c>
      <c r="D34">
        <f t="shared" si="0"/>
        <v>0</v>
      </c>
      <c r="E34">
        <v>0</v>
      </c>
      <c r="F34" s="73">
        <f t="shared" si="1"/>
        <v>38</v>
      </c>
      <c r="G34" s="74" t="str">
        <f t="shared" si="2"/>
        <v>atom_icon0038</v>
      </c>
    </row>
    <row r="35" spans="1:7">
      <c r="A35">
        <v>35</v>
      </c>
      <c r="B35">
        <f t="shared" si="3"/>
        <v>18</v>
      </c>
      <c r="C35">
        <v>34</v>
      </c>
      <c r="D35">
        <f t="shared" si="0"/>
        <v>1</v>
      </c>
      <c r="E35">
        <v>0</v>
      </c>
      <c r="F35" s="73">
        <f t="shared" si="1"/>
        <v>18</v>
      </c>
      <c r="G35" s="74" t="str">
        <f t="shared" si="2"/>
        <v>atom_icon0018</v>
      </c>
    </row>
    <row r="36" spans="1:7">
      <c r="A36">
        <v>36</v>
      </c>
      <c r="B36">
        <f t="shared" si="3"/>
        <v>18</v>
      </c>
      <c r="C36">
        <v>35</v>
      </c>
      <c r="D36">
        <f t="shared" si="0"/>
        <v>0</v>
      </c>
      <c r="E36">
        <v>0</v>
      </c>
      <c r="F36" s="73">
        <f t="shared" si="1"/>
        <v>39</v>
      </c>
      <c r="G36" s="74" t="str">
        <f t="shared" si="2"/>
        <v>atom_icon0039</v>
      </c>
    </row>
    <row r="37" spans="1:7">
      <c r="A37">
        <v>37</v>
      </c>
      <c r="B37">
        <f t="shared" si="3"/>
        <v>19</v>
      </c>
      <c r="C37">
        <v>36</v>
      </c>
      <c r="D37">
        <f t="shared" si="0"/>
        <v>1</v>
      </c>
      <c r="E37">
        <v>0</v>
      </c>
      <c r="F37" s="73">
        <f t="shared" si="1"/>
        <v>19</v>
      </c>
      <c r="G37" s="74" t="str">
        <f t="shared" si="2"/>
        <v>atom_icon0019</v>
      </c>
    </row>
    <row r="38" spans="1:7">
      <c r="A38">
        <v>38</v>
      </c>
      <c r="B38">
        <f t="shared" si="3"/>
        <v>19</v>
      </c>
      <c r="C38">
        <v>37</v>
      </c>
      <c r="D38">
        <f t="shared" si="0"/>
        <v>0</v>
      </c>
      <c r="E38">
        <v>0</v>
      </c>
      <c r="F38" s="73">
        <f t="shared" si="1"/>
        <v>40</v>
      </c>
      <c r="G38" s="74" t="str">
        <f t="shared" si="2"/>
        <v>atom_icon0040</v>
      </c>
    </row>
    <row r="39" spans="1:7">
      <c r="A39">
        <v>39</v>
      </c>
      <c r="B39">
        <f t="shared" si="3"/>
        <v>20</v>
      </c>
      <c r="C39">
        <v>38</v>
      </c>
      <c r="D39">
        <f t="shared" si="0"/>
        <v>1</v>
      </c>
      <c r="E39">
        <v>0</v>
      </c>
      <c r="F39" s="73">
        <f t="shared" si="1"/>
        <v>20</v>
      </c>
      <c r="G39" s="74" t="str">
        <f t="shared" si="2"/>
        <v>atom_icon0020</v>
      </c>
    </row>
    <row r="40" spans="1:7">
      <c r="A40">
        <v>40</v>
      </c>
      <c r="B40">
        <f t="shared" si="3"/>
        <v>20</v>
      </c>
      <c r="C40">
        <v>39</v>
      </c>
      <c r="D40">
        <f t="shared" si="0"/>
        <v>0</v>
      </c>
      <c r="E40">
        <v>0</v>
      </c>
      <c r="F40" s="73">
        <f t="shared" si="1"/>
        <v>41</v>
      </c>
      <c r="G40" s="74" t="str">
        <f t="shared" si="2"/>
        <v>atom_icon0041</v>
      </c>
    </row>
    <row r="41" spans="1:7">
      <c r="A41">
        <v>41</v>
      </c>
      <c r="B41">
        <f t="shared" si="3"/>
        <v>21</v>
      </c>
      <c r="C41">
        <v>40</v>
      </c>
      <c r="D41">
        <f t="shared" si="0"/>
        <v>1</v>
      </c>
      <c r="E41">
        <v>0</v>
      </c>
      <c r="F41" s="73">
        <f t="shared" si="1"/>
        <v>21</v>
      </c>
      <c r="G41" s="74" t="str">
        <f t="shared" si="2"/>
        <v>atom_icon0021</v>
      </c>
    </row>
    <row r="42" spans="1:7">
      <c r="A42">
        <v>42</v>
      </c>
      <c r="B42">
        <f t="shared" si="3"/>
        <v>21</v>
      </c>
      <c r="C42">
        <v>41</v>
      </c>
      <c r="D42">
        <f t="shared" si="0"/>
        <v>0</v>
      </c>
      <c r="E42">
        <v>0</v>
      </c>
      <c r="F42" s="73">
        <f t="shared" si="1"/>
        <v>42</v>
      </c>
      <c r="G42" s="74" t="str">
        <f t="shared" si="2"/>
        <v>atom_icon0042</v>
      </c>
    </row>
    <row r="43" spans="1:7" s="72" customFormat="1">
      <c r="A43" s="72">
        <v>43</v>
      </c>
      <c r="B43" s="72">
        <v>1</v>
      </c>
      <c r="C43" s="72">
        <v>42</v>
      </c>
      <c r="D43" s="72">
        <f t="shared" si="0"/>
        <v>1</v>
      </c>
      <c r="E43" s="72">
        <v>2</v>
      </c>
      <c r="F43" s="73">
        <f t="shared" si="1"/>
        <v>43</v>
      </c>
      <c r="G43" s="75" t="str">
        <f t="shared" si="2"/>
        <v>atom_icon0043</v>
      </c>
    </row>
    <row r="44" spans="1:7" s="72" customFormat="1">
      <c r="A44" s="72">
        <v>44</v>
      </c>
      <c r="B44" s="72">
        <v>1</v>
      </c>
      <c r="C44" s="72">
        <v>43</v>
      </c>
      <c r="D44" s="72">
        <f t="shared" si="0"/>
        <v>0</v>
      </c>
      <c r="E44" s="72">
        <v>2</v>
      </c>
      <c r="F44" s="73">
        <f t="shared" si="1"/>
        <v>64</v>
      </c>
      <c r="G44" s="75" t="str">
        <f t="shared" si="2"/>
        <v>atom_icon0064</v>
      </c>
    </row>
    <row r="45" spans="1:7" s="72" customFormat="1">
      <c r="A45" s="72">
        <v>45</v>
      </c>
      <c r="B45" s="72">
        <f t="shared" si="3"/>
        <v>2</v>
      </c>
      <c r="C45" s="72">
        <v>44</v>
      </c>
      <c r="D45" s="72">
        <f t="shared" si="0"/>
        <v>1</v>
      </c>
      <c r="E45" s="72">
        <v>2</v>
      </c>
      <c r="F45" s="73">
        <f t="shared" si="1"/>
        <v>44</v>
      </c>
      <c r="G45" s="75" t="str">
        <f t="shared" si="2"/>
        <v>atom_icon0044</v>
      </c>
    </row>
    <row r="46" spans="1:7" s="72" customFormat="1">
      <c r="A46" s="72">
        <v>46</v>
      </c>
      <c r="B46" s="72">
        <f t="shared" si="3"/>
        <v>2</v>
      </c>
      <c r="C46" s="72">
        <v>45</v>
      </c>
      <c r="D46" s="72">
        <f t="shared" si="0"/>
        <v>0</v>
      </c>
      <c r="E46" s="72">
        <v>2</v>
      </c>
      <c r="F46" s="73">
        <f t="shared" si="1"/>
        <v>65</v>
      </c>
      <c r="G46" s="75" t="str">
        <f t="shared" si="2"/>
        <v>atom_icon0065</v>
      </c>
    </row>
    <row r="47" spans="1:7" s="72" customFormat="1">
      <c r="A47" s="72">
        <v>47</v>
      </c>
      <c r="B47" s="72">
        <f t="shared" si="3"/>
        <v>3</v>
      </c>
      <c r="C47" s="72">
        <v>46</v>
      </c>
      <c r="D47" s="72">
        <f t="shared" si="0"/>
        <v>1</v>
      </c>
      <c r="E47" s="72">
        <v>2</v>
      </c>
      <c r="F47" s="73">
        <f t="shared" si="1"/>
        <v>45</v>
      </c>
      <c r="G47" s="75" t="str">
        <f t="shared" si="2"/>
        <v>atom_icon0045</v>
      </c>
    </row>
    <row r="48" spans="1:7" s="72" customFormat="1">
      <c r="A48" s="72">
        <v>48</v>
      </c>
      <c r="B48" s="72">
        <f t="shared" si="3"/>
        <v>3</v>
      </c>
      <c r="C48" s="72">
        <v>47</v>
      </c>
      <c r="D48" s="72">
        <f t="shared" si="0"/>
        <v>0</v>
      </c>
      <c r="E48" s="72">
        <v>2</v>
      </c>
      <c r="F48" s="73">
        <f t="shared" si="1"/>
        <v>66</v>
      </c>
      <c r="G48" s="75" t="str">
        <f t="shared" si="2"/>
        <v>atom_icon0066</v>
      </c>
    </row>
    <row r="49" spans="1:7" s="72" customFormat="1">
      <c r="A49" s="72">
        <v>49</v>
      </c>
      <c r="B49" s="72">
        <f t="shared" si="3"/>
        <v>4</v>
      </c>
      <c r="C49" s="72">
        <v>48</v>
      </c>
      <c r="D49" s="72">
        <f t="shared" si="0"/>
        <v>1</v>
      </c>
      <c r="E49" s="72">
        <v>2</v>
      </c>
      <c r="F49" s="73">
        <f t="shared" si="1"/>
        <v>46</v>
      </c>
      <c r="G49" s="75" t="str">
        <f t="shared" si="2"/>
        <v>atom_icon0046</v>
      </c>
    </row>
    <row r="50" spans="1:7" s="72" customFormat="1">
      <c r="A50" s="72">
        <v>50</v>
      </c>
      <c r="B50" s="72">
        <f t="shared" si="3"/>
        <v>4</v>
      </c>
      <c r="C50" s="72">
        <v>49</v>
      </c>
      <c r="D50" s="72">
        <f t="shared" si="0"/>
        <v>0</v>
      </c>
      <c r="E50" s="72">
        <v>2</v>
      </c>
      <c r="F50" s="73">
        <f t="shared" si="1"/>
        <v>67</v>
      </c>
      <c r="G50" s="75" t="str">
        <f t="shared" si="2"/>
        <v>atom_icon0067</v>
      </c>
    </row>
    <row r="51" spans="1:7" s="72" customFormat="1">
      <c r="A51" s="72">
        <v>51</v>
      </c>
      <c r="B51" s="72">
        <f t="shared" si="3"/>
        <v>5</v>
      </c>
      <c r="C51" s="72">
        <v>50</v>
      </c>
      <c r="D51" s="72">
        <f t="shared" si="0"/>
        <v>1</v>
      </c>
      <c r="E51" s="72">
        <v>2</v>
      </c>
      <c r="F51" s="73">
        <f t="shared" si="1"/>
        <v>47</v>
      </c>
      <c r="G51" s="75" t="str">
        <f t="shared" si="2"/>
        <v>atom_icon0047</v>
      </c>
    </row>
    <row r="52" spans="1:7" s="72" customFormat="1">
      <c r="A52" s="72">
        <v>52</v>
      </c>
      <c r="B52" s="72">
        <f t="shared" si="3"/>
        <v>5</v>
      </c>
      <c r="C52" s="72">
        <v>51</v>
      </c>
      <c r="D52" s="72">
        <f t="shared" si="0"/>
        <v>0</v>
      </c>
      <c r="E52" s="72">
        <v>2</v>
      </c>
      <c r="F52" s="73">
        <f t="shared" si="1"/>
        <v>68</v>
      </c>
      <c r="G52" s="75" t="str">
        <f t="shared" si="2"/>
        <v>atom_icon0068</v>
      </c>
    </row>
    <row r="53" spans="1:7" s="72" customFormat="1">
      <c r="A53" s="72">
        <v>53</v>
      </c>
      <c r="B53" s="72">
        <f t="shared" si="3"/>
        <v>6</v>
      </c>
      <c r="C53" s="72">
        <v>52</v>
      </c>
      <c r="D53" s="72">
        <f t="shared" si="0"/>
        <v>1</v>
      </c>
      <c r="E53" s="72">
        <v>2</v>
      </c>
      <c r="F53" s="73">
        <f t="shared" si="1"/>
        <v>48</v>
      </c>
      <c r="G53" s="75" t="str">
        <f t="shared" si="2"/>
        <v>atom_icon0048</v>
      </c>
    </row>
    <row r="54" spans="1:7" s="72" customFormat="1">
      <c r="A54" s="72">
        <v>54</v>
      </c>
      <c r="B54" s="72">
        <f t="shared" si="3"/>
        <v>6</v>
      </c>
      <c r="C54" s="72">
        <v>53</v>
      </c>
      <c r="D54" s="72">
        <f t="shared" si="0"/>
        <v>0</v>
      </c>
      <c r="E54" s="72">
        <v>2</v>
      </c>
      <c r="F54" s="73">
        <f t="shared" si="1"/>
        <v>69</v>
      </c>
      <c r="G54" s="75" t="str">
        <f t="shared" si="2"/>
        <v>atom_icon0069</v>
      </c>
    </row>
    <row r="55" spans="1:7" s="72" customFormat="1">
      <c r="A55" s="72">
        <v>55</v>
      </c>
      <c r="B55" s="72">
        <f t="shared" si="3"/>
        <v>7</v>
      </c>
      <c r="C55" s="72">
        <v>54</v>
      </c>
      <c r="D55" s="72">
        <f t="shared" si="0"/>
        <v>1</v>
      </c>
      <c r="E55" s="72">
        <v>2</v>
      </c>
      <c r="F55" s="73">
        <f t="shared" si="1"/>
        <v>49</v>
      </c>
      <c r="G55" s="75" t="str">
        <f t="shared" si="2"/>
        <v>atom_icon0049</v>
      </c>
    </row>
    <row r="56" spans="1:7" s="72" customFormat="1">
      <c r="A56" s="72">
        <v>56</v>
      </c>
      <c r="B56" s="72">
        <f t="shared" si="3"/>
        <v>7</v>
      </c>
      <c r="C56" s="72">
        <v>55</v>
      </c>
      <c r="D56" s="72">
        <f t="shared" si="0"/>
        <v>0</v>
      </c>
      <c r="E56" s="72">
        <v>2</v>
      </c>
      <c r="F56" s="73">
        <f t="shared" si="1"/>
        <v>70</v>
      </c>
      <c r="G56" s="75" t="str">
        <f t="shared" si="2"/>
        <v>atom_icon0070</v>
      </c>
    </row>
    <row r="57" spans="1:7" s="72" customFormat="1">
      <c r="A57" s="72">
        <v>57</v>
      </c>
      <c r="B57" s="72">
        <f t="shared" si="3"/>
        <v>8</v>
      </c>
      <c r="C57" s="72">
        <v>56</v>
      </c>
      <c r="D57" s="72">
        <f t="shared" si="0"/>
        <v>1</v>
      </c>
      <c r="E57" s="72">
        <v>2</v>
      </c>
      <c r="F57" s="73">
        <f t="shared" si="1"/>
        <v>50</v>
      </c>
      <c r="G57" s="75" t="str">
        <f t="shared" si="2"/>
        <v>atom_icon0050</v>
      </c>
    </row>
    <row r="58" spans="1:7" s="72" customFormat="1">
      <c r="A58" s="72">
        <v>58</v>
      </c>
      <c r="B58" s="72">
        <f t="shared" si="3"/>
        <v>8</v>
      </c>
      <c r="C58" s="72">
        <v>57</v>
      </c>
      <c r="D58" s="72">
        <f t="shared" si="0"/>
        <v>0</v>
      </c>
      <c r="E58" s="72">
        <v>2</v>
      </c>
      <c r="F58" s="73">
        <f t="shared" si="1"/>
        <v>71</v>
      </c>
      <c r="G58" s="75" t="str">
        <f t="shared" si="2"/>
        <v>atom_icon0071</v>
      </c>
    </row>
    <row r="59" spans="1:7" s="72" customFormat="1">
      <c r="A59" s="72">
        <v>59</v>
      </c>
      <c r="B59" s="72">
        <f t="shared" si="3"/>
        <v>9</v>
      </c>
      <c r="C59" s="72">
        <v>58</v>
      </c>
      <c r="D59" s="72">
        <f t="shared" si="0"/>
        <v>1</v>
      </c>
      <c r="E59" s="72">
        <v>2</v>
      </c>
      <c r="F59" s="73">
        <f t="shared" si="1"/>
        <v>51</v>
      </c>
      <c r="G59" s="75" t="str">
        <f t="shared" si="2"/>
        <v>atom_icon0051</v>
      </c>
    </row>
    <row r="60" spans="1:7" s="72" customFormat="1">
      <c r="A60" s="72">
        <v>60</v>
      </c>
      <c r="B60" s="72">
        <f t="shared" si="3"/>
        <v>9</v>
      </c>
      <c r="C60" s="72">
        <v>59</v>
      </c>
      <c r="D60" s="72">
        <f t="shared" si="0"/>
        <v>0</v>
      </c>
      <c r="E60" s="72">
        <v>2</v>
      </c>
      <c r="F60" s="73">
        <f t="shared" si="1"/>
        <v>72</v>
      </c>
      <c r="G60" s="75" t="str">
        <f t="shared" si="2"/>
        <v>atom_icon0072</v>
      </c>
    </row>
    <row r="61" spans="1:7" s="72" customFormat="1">
      <c r="A61" s="72">
        <v>61</v>
      </c>
      <c r="B61" s="72">
        <f t="shared" si="3"/>
        <v>10</v>
      </c>
      <c r="C61" s="72">
        <v>60</v>
      </c>
      <c r="D61" s="72">
        <f t="shared" si="0"/>
        <v>1</v>
      </c>
      <c r="E61" s="72">
        <v>2</v>
      </c>
      <c r="F61" s="73">
        <f t="shared" si="1"/>
        <v>52</v>
      </c>
      <c r="G61" s="75" t="str">
        <f t="shared" si="2"/>
        <v>atom_icon0052</v>
      </c>
    </row>
    <row r="62" spans="1:7" s="72" customFormat="1">
      <c r="A62" s="72">
        <v>62</v>
      </c>
      <c r="B62" s="72">
        <f t="shared" si="3"/>
        <v>10</v>
      </c>
      <c r="C62" s="72">
        <v>61</v>
      </c>
      <c r="D62" s="72">
        <f t="shared" si="0"/>
        <v>0</v>
      </c>
      <c r="E62" s="72">
        <v>2</v>
      </c>
      <c r="F62" s="73">
        <f t="shared" si="1"/>
        <v>73</v>
      </c>
      <c r="G62" s="75" t="str">
        <f t="shared" si="2"/>
        <v>atom_icon0073</v>
      </c>
    </row>
    <row r="63" spans="1:7" s="72" customFormat="1">
      <c r="A63" s="72">
        <v>63</v>
      </c>
      <c r="B63" s="72">
        <f t="shared" si="3"/>
        <v>11</v>
      </c>
      <c r="C63" s="72">
        <v>62</v>
      </c>
      <c r="D63" s="72">
        <f t="shared" si="0"/>
        <v>1</v>
      </c>
      <c r="E63" s="72">
        <v>2</v>
      </c>
      <c r="F63" s="73">
        <f t="shared" si="1"/>
        <v>53</v>
      </c>
      <c r="G63" s="75" t="str">
        <f t="shared" si="2"/>
        <v>atom_icon0053</v>
      </c>
    </row>
    <row r="64" spans="1:7" s="72" customFormat="1">
      <c r="A64" s="72">
        <v>64</v>
      </c>
      <c r="B64" s="72">
        <f t="shared" si="3"/>
        <v>11</v>
      </c>
      <c r="C64" s="72">
        <v>63</v>
      </c>
      <c r="D64" s="72">
        <f t="shared" si="0"/>
        <v>0</v>
      </c>
      <c r="E64" s="72">
        <v>2</v>
      </c>
      <c r="F64" s="73">
        <f t="shared" si="1"/>
        <v>74</v>
      </c>
      <c r="G64" s="75" t="str">
        <f t="shared" si="2"/>
        <v>atom_icon0074</v>
      </c>
    </row>
    <row r="65" spans="1:7" s="72" customFormat="1">
      <c r="A65" s="72">
        <v>65</v>
      </c>
      <c r="B65" s="72">
        <f t="shared" si="3"/>
        <v>12</v>
      </c>
      <c r="C65" s="72">
        <v>64</v>
      </c>
      <c r="D65" s="72">
        <f t="shared" si="0"/>
        <v>1</v>
      </c>
      <c r="E65" s="72">
        <v>2</v>
      </c>
      <c r="F65" s="73">
        <f t="shared" si="1"/>
        <v>54</v>
      </c>
      <c r="G65" s="75" t="str">
        <f t="shared" si="2"/>
        <v>atom_icon0054</v>
      </c>
    </row>
    <row r="66" spans="1:7" s="72" customFormat="1">
      <c r="A66" s="72">
        <v>66</v>
      </c>
      <c r="B66" s="72">
        <f t="shared" si="3"/>
        <v>12</v>
      </c>
      <c r="C66" s="72">
        <v>65</v>
      </c>
      <c r="D66" s="72">
        <f t="shared" ref="D66:D126" si="4">IF(MOD(A66,2)=0,0,1)</f>
        <v>0</v>
      </c>
      <c r="E66" s="72">
        <v>2</v>
      </c>
      <c r="F66" s="73">
        <f t="shared" ref="F66:F126" si="5">IF(MOD(D66,21)=1,E66*21+B66,(E66+1)*21+B66)</f>
        <v>75</v>
      </c>
      <c r="G66" s="75" t="str">
        <f t="shared" ref="G66:G126" si="6">"atom_icon"&amp;TEXT(F66,"0000")</f>
        <v>atom_icon0075</v>
      </c>
    </row>
    <row r="67" spans="1:7" s="72" customFormat="1">
      <c r="A67" s="72">
        <v>67</v>
      </c>
      <c r="B67" s="72">
        <f t="shared" si="3"/>
        <v>13</v>
      </c>
      <c r="C67" s="72">
        <v>66</v>
      </c>
      <c r="D67" s="72">
        <f t="shared" si="4"/>
        <v>1</v>
      </c>
      <c r="E67" s="72">
        <v>2</v>
      </c>
      <c r="F67" s="73">
        <f t="shared" si="5"/>
        <v>55</v>
      </c>
      <c r="G67" s="75" t="str">
        <f t="shared" si="6"/>
        <v>atom_icon0055</v>
      </c>
    </row>
    <row r="68" spans="1:7" s="72" customFormat="1">
      <c r="A68" s="72">
        <v>68</v>
      </c>
      <c r="B68" s="72">
        <f t="shared" si="3"/>
        <v>13</v>
      </c>
      <c r="C68" s="72">
        <v>67</v>
      </c>
      <c r="D68" s="72">
        <f t="shared" si="4"/>
        <v>0</v>
      </c>
      <c r="E68" s="72">
        <v>2</v>
      </c>
      <c r="F68" s="73">
        <f t="shared" si="5"/>
        <v>76</v>
      </c>
      <c r="G68" s="75" t="str">
        <f t="shared" si="6"/>
        <v>atom_icon0076</v>
      </c>
    </row>
    <row r="69" spans="1:7" s="72" customFormat="1">
      <c r="A69" s="72">
        <v>69</v>
      </c>
      <c r="B69" s="72">
        <f t="shared" si="3"/>
        <v>14</v>
      </c>
      <c r="C69" s="72">
        <v>68</v>
      </c>
      <c r="D69" s="72">
        <f t="shared" si="4"/>
        <v>1</v>
      </c>
      <c r="E69" s="72">
        <v>2</v>
      </c>
      <c r="F69" s="73">
        <f t="shared" si="5"/>
        <v>56</v>
      </c>
      <c r="G69" s="75" t="str">
        <f t="shared" si="6"/>
        <v>atom_icon0056</v>
      </c>
    </row>
    <row r="70" spans="1:7" s="72" customFormat="1">
      <c r="A70" s="72">
        <v>70</v>
      </c>
      <c r="B70" s="72">
        <f t="shared" si="3"/>
        <v>14</v>
      </c>
      <c r="C70" s="72">
        <v>69</v>
      </c>
      <c r="D70" s="72">
        <f t="shared" si="4"/>
        <v>0</v>
      </c>
      <c r="E70" s="72">
        <v>2</v>
      </c>
      <c r="F70" s="73">
        <f t="shared" si="5"/>
        <v>77</v>
      </c>
      <c r="G70" s="75" t="str">
        <f t="shared" si="6"/>
        <v>atom_icon0077</v>
      </c>
    </row>
    <row r="71" spans="1:7" s="72" customFormat="1">
      <c r="A71" s="72">
        <v>71</v>
      </c>
      <c r="B71" s="72">
        <f t="shared" ref="B71:B126" si="7">IF(B70=B69,B70+1,B70)</f>
        <v>15</v>
      </c>
      <c r="C71" s="72">
        <v>70</v>
      </c>
      <c r="D71" s="72">
        <f t="shared" si="4"/>
        <v>1</v>
      </c>
      <c r="E71" s="72">
        <v>2</v>
      </c>
      <c r="F71" s="73">
        <f t="shared" si="5"/>
        <v>57</v>
      </c>
      <c r="G71" s="75" t="str">
        <f t="shared" si="6"/>
        <v>atom_icon0057</v>
      </c>
    </row>
    <row r="72" spans="1:7" s="72" customFormat="1">
      <c r="A72" s="72">
        <v>72</v>
      </c>
      <c r="B72" s="72">
        <f t="shared" si="7"/>
        <v>15</v>
      </c>
      <c r="C72" s="72">
        <v>71</v>
      </c>
      <c r="D72" s="72">
        <f t="shared" si="4"/>
        <v>0</v>
      </c>
      <c r="E72" s="72">
        <v>2</v>
      </c>
      <c r="F72" s="73">
        <f t="shared" si="5"/>
        <v>78</v>
      </c>
      <c r="G72" s="75" t="str">
        <f t="shared" si="6"/>
        <v>atom_icon0078</v>
      </c>
    </row>
    <row r="73" spans="1:7" s="72" customFormat="1">
      <c r="A73" s="72">
        <v>73</v>
      </c>
      <c r="B73" s="72">
        <f t="shared" si="7"/>
        <v>16</v>
      </c>
      <c r="C73" s="72">
        <v>72</v>
      </c>
      <c r="D73" s="72">
        <f t="shared" si="4"/>
        <v>1</v>
      </c>
      <c r="E73" s="72">
        <v>2</v>
      </c>
      <c r="F73" s="73">
        <f t="shared" si="5"/>
        <v>58</v>
      </c>
      <c r="G73" s="75" t="str">
        <f t="shared" si="6"/>
        <v>atom_icon0058</v>
      </c>
    </row>
    <row r="74" spans="1:7" s="72" customFormat="1">
      <c r="A74" s="72">
        <v>74</v>
      </c>
      <c r="B74" s="72">
        <f t="shared" si="7"/>
        <v>16</v>
      </c>
      <c r="C74" s="72">
        <v>73</v>
      </c>
      <c r="D74" s="72">
        <f t="shared" si="4"/>
        <v>0</v>
      </c>
      <c r="E74" s="72">
        <v>2</v>
      </c>
      <c r="F74" s="73">
        <f t="shared" si="5"/>
        <v>79</v>
      </c>
      <c r="G74" s="75" t="str">
        <f t="shared" si="6"/>
        <v>atom_icon0079</v>
      </c>
    </row>
    <row r="75" spans="1:7" s="72" customFormat="1">
      <c r="A75" s="72">
        <v>75</v>
      </c>
      <c r="B75" s="72">
        <f t="shared" si="7"/>
        <v>17</v>
      </c>
      <c r="C75" s="72">
        <v>74</v>
      </c>
      <c r="D75" s="72">
        <f t="shared" si="4"/>
        <v>1</v>
      </c>
      <c r="E75" s="72">
        <v>2</v>
      </c>
      <c r="F75" s="73">
        <f t="shared" si="5"/>
        <v>59</v>
      </c>
      <c r="G75" s="75" t="str">
        <f t="shared" si="6"/>
        <v>atom_icon0059</v>
      </c>
    </row>
    <row r="76" spans="1:7" s="72" customFormat="1">
      <c r="A76" s="72">
        <v>76</v>
      </c>
      <c r="B76" s="72">
        <f t="shared" si="7"/>
        <v>17</v>
      </c>
      <c r="C76" s="72">
        <v>75</v>
      </c>
      <c r="D76" s="72">
        <f t="shared" si="4"/>
        <v>0</v>
      </c>
      <c r="E76" s="72">
        <v>2</v>
      </c>
      <c r="F76" s="73">
        <f t="shared" si="5"/>
        <v>80</v>
      </c>
      <c r="G76" s="75" t="str">
        <f t="shared" si="6"/>
        <v>atom_icon0080</v>
      </c>
    </row>
    <row r="77" spans="1:7" s="72" customFormat="1">
      <c r="A77" s="72">
        <v>77</v>
      </c>
      <c r="B77" s="72">
        <f t="shared" si="7"/>
        <v>18</v>
      </c>
      <c r="C77" s="72">
        <v>76</v>
      </c>
      <c r="D77" s="72">
        <f t="shared" si="4"/>
        <v>1</v>
      </c>
      <c r="E77" s="72">
        <v>2</v>
      </c>
      <c r="F77" s="73">
        <f t="shared" si="5"/>
        <v>60</v>
      </c>
      <c r="G77" s="75" t="str">
        <f t="shared" si="6"/>
        <v>atom_icon0060</v>
      </c>
    </row>
    <row r="78" spans="1:7" s="72" customFormat="1">
      <c r="A78" s="72">
        <v>78</v>
      </c>
      <c r="B78" s="72">
        <f t="shared" si="7"/>
        <v>18</v>
      </c>
      <c r="C78" s="72">
        <v>77</v>
      </c>
      <c r="D78" s="72">
        <f t="shared" si="4"/>
        <v>0</v>
      </c>
      <c r="E78" s="72">
        <v>2</v>
      </c>
      <c r="F78" s="73">
        <f t="shared" si="5"/>
        <v>81</v>
      </c>
      <c r="G78" s="75" t="str">
        <f t="shared" si="6"/>
        <v>atom_icon0081</v>
      </c>
    </row>
    <row r="79" spans="1:7" s="72" customFormat="1">
      <c r="A79" s="72">
        <v>79</v>
      </c>
      <c r="B79" s="72">
        <f t="shared" si="7"/>
        <v>19</v>
      </c>
      <c r="C79" s="72">
        <v>78</v>
      </c>
      <c r="D79" s="72">
        <f t="shared" si="4"/>
        <v>1</v>
      </c>
      <c r="E79" s="72">
        <v>2</v>
      </c>
      <c r="F79" s="73">
        <f t="shared" si="5"/>
        <v>61</v>
      </c>
      <c r="G79" s="75" t="str">
        <f t="shared" si="6"/>
        <v>atom_icon0061</v>
      </c>
    </row>
    <row r="80" spans="1:7" s="72" customFormat="1">
      <c r="A80" s="72">
        <v>80</v>
      </c>
      <c r="B80" s="72">
        <f t="shared" si="7"/>
        <v>19</v>
      </c>
      <c r="C80" s="72">
        <v>79</v>
      </c>
      <c r="D80" s="72">
        <f t="shared" si="4"/>
        <v>0</v>
      </c>
      <c r="E80" s="72">
        <v>2</v>
      </c>
      <c r="F80" s="73">
        <f t="shared" si="5"/>
        <v>82</v>
      </c>
      <c r="G80" s="75" t="str">
        <f t="shared" si="6"/>
        <v>atom_icon0082</v>
      </c>
    </row>
    <row r="81" spans="1:7" s="72" customFormat="1">
      <c r="A81" s="72">
        <v>81</v>
      </c>
      <c r="B81" s="72">
        <f t="shared" si="7"/>
        <v>20</v>
      </c>
      <c r="C81" s="72">
        <v>80</v>
      </c>
      <c r="D81" s="72">
        <f t="shared" si="4"/>
        <v>1</v>
      </c>
      <c r="E81" s="72">
        <v>2</v>
      </c>
      <c r="F81" s="73">
        <f t="shared" si="5"/>
        <v>62</v>
      </c>
      <c r="G81" s="75" t="str">
        <f t="shared" si="6"/>
        <v>atom_icon0062</v>
      </c>
    </row>
    <row r="82" spans="1:7" s="72" customFormat="1">
      <c r="A82" s="72">
        <v>82</v>
      </c>
      <c r="B82" s="72">
        <f t="shared" si="7"/>
        <v>20</v>
      </c>
      <c r="C82" s="72">
        <v>81</v>
      </c>
      <c r="D82" s="72">
        <f t="shared" si="4"/>
        <v>0</v>
      </c>
      <c r="E82" s="72">
        <v>2</v>
      </c>
      <c r="F82" s="73">
        <f t="shared" si="5"/>
        <v>83</v>
      </c>
      <c r="G82" s="75" t="str">
        <f t="shared" si="6"/>
        <v>atom_icon0083</v>
      </c>
    </row>
    <row r="83" spans="1:7" s="72" customFormat="1">
      <c r="A83" s="72">
        <v>83</v>
      </c>
      <c r="B83" s="72">
        <f t="shared" si="7"/>
        <v>21</v>
      </c>
      <c r="C83" s="72">
        <v>82</v>
      </c>
      <c r="D83" s="72">
        <f t="shared" si="4"/>
        <v>1</v>
      </c>
      <c r="E83" s="72">
        <v>2</v>
      </c>
      <c r="F83" s="73">
        <f t="shared" si="5"/>
        <v>63</v>
      </c>
      <c r="G83" s="75" t="str">
        <f t="shared" si="6"/>
        <v>atom_icon0063</v>
      </c>
    </row>
    <row r="84" spans="1:7" s="72" customFormat="1">
      <c r="A84" s="72">
        <v>84</v>
      </c>
      <c r="B84" s="72">
        <f t="shared" si="7"/>
        <v>21</v>
      </c>
      <c r="C84" s="72">
        <v>83</v>
      </c>
      <c r="D84" s="72">
        <f t="shared" si="4"/>
        <v>0</v>
      </c>
      <c r="E84" s="72">
        <v>2</v>
      </c>
      <c r="F84" s="73">
        <f t="shared" si="5"/>
        <v>84</v>
      </c>
      <c r="G84" s="75" t="str">
        <f t="shared" si="6"/>
        <v>atom_icon0084</v>
      </c>
    </row>
    <row r="85" spans="1:7">
      <c r="A85">
        <v>85</v>
      </c>
      <c r="B85">
        <v>1</v>
      </c>
      <c r="C85">
        <v>84</v>
      </c>
      <c r="D85">
        <f t="shared" si="4"/>
        <v>1</v>
      </c>
      <c r="E85">
        <v>4</v>
      </c>
      <c r="F85" s="73">
        <f t="shared" si="5"/>
        <v>85</v>
      </c>
      <c r="G85" s="74" t="str">
        <f t="shared" si="6"/>
        <v>atom_icon0085</v>
      </c>
    </row>
    <row r="86" spans="1:7">
      <c r="A86">
        <v>86</v>
      </c>
      <c r="B86">
        <v>1</v>
      </c>
      <c r="C86">
        <v>85</v>
      </c>
      <c r="D86">
        <f t="shared" si="4"/>
        <v>0</v>
      </c>
      <c r="E86">
        <v>4</v>
      </c>
      <c r="F86" s="73">
        <f t="shared" si="5"/>
        <v>106</v>
      </c>
      <c r="G86" s="74" t="str">
        <f t="shared" si="6"/>
        <v>atom_icon0106</v>
      </c>
    </row>
    <row r="87" spans="1:7">
      <c r="A87">
        <v>87</v>
      </c>
      <c r="B87">
        <f t="shared" si="7"/>
        <v>2</v>
      </c>
      <c r="C87">
        <v>86</v>
      </c>
      <c r="D87">
        <f t="shared" si="4"/>
        <v>1</v>
      </c>
      <c r="E87">
        <v>4</v>
      </c>
      <c r="F87" s="73">
        <f t="shared" si="5"/>
        <v>86</v>
      </c>
      <c r="G87" s="74" t="str">
        <f t="shared" si="6"/>
        <v>atom_icon0086</v>
      </c>
    </row>
    <row r="88" spans="1:7">
      <c r="A88">
        <v>88</v>
      </c>
      <c r="B88">
        <f t="shared" si="7"/>
        <v>2</v>
      </c>
      <c r="C88">
        <v>87</v>
      </c>
      <c r="D88">
        <f t="shared" si="4"/>
        <v>0</v>
      </c>
      <c r="E88">
        <v>4</v>
      </c>
      <c r="F88" s="73">
        <f t="shared" si="5"/>
        <v>107</v>
      </c>
      <c r="G88" s="74" t="str">
        <f t="shared" si="6"/>
        <v>atom_icon0107</v>
      </c>
    </row>
    <row r="89" spans="1:7">
      <c r="A89">
        <v>89</v>
      </c>
      <c r="B89">
        <f t="shared" si="7"/>
        <v>3</v>
      </c>
      <c r="C89">
        <v>88</v>
      </c>
      <c r="D89">
        <f t="shared" si="4"/>
        <v>1</v>
      </c>
      <c r="E89">
        <v>4</v>
      </c>
      <c r="F89" s="73">
        <f t="shared" si="5"/>
        <v>87</v>
      </c>
      <c r="G89" s="74" t="str">
        <f t="shared" si="6"/>
        <v>atom_icon0087</v>
      </c>
    </row>
    <row r="90" spans="1:7">
      <c r="A90">
        <v>90</v>
      </c>
      <c r="B90">
        <f t="shared" si="7"/>
        <v>3</v>
      </c>
      <c r="C90">
        <v>89</v>
      </c>
      <c r="D90">
        <f t="shared" si="4"/>
        <v>0</v>
      </c>
      <c r="E90">
        <v>4</v>
      </c>
      <c r="F90" s="73">
        <f t="shared" si="5"/>
        <v>108</v>
      </c>
      <c r="G90" s="74" t="str">
        <f t="shared" si="6"/>
        <v>atom_icon0108</v>
      </c>
    </row>
    <row r="91" spans="1:7">
      <c r="A91">
        <v>91</v>
      </c>
      <c r="B91">
        <f t="shared" si="7"/>
        <v>4</v>
      </c>
      <c r="C91">
        <v>90</v>
      </c>
      <c r="D91">
        <f t="shared" si="4"/>
        <v>1</v>
      </c>
      <c r="E91">
        <v>4</v>
      </c>
      <c r="F91" s="73">
        <f t="shared" si="5"/>
        <v>88</v>
      </c>
      <c r="G91" s="74" t="str">
        <f t="shared" si="6"/>
        <v>atom_icon0088</v>
      </c>
    </row>
    <row r="92" spans="1:7">
      <c r="A92">
        <v>92</v>
      </c>
      <c r="B92">
        <f t="shared" si="7"/>
        <v>4</v>
      </c>
      <c r="C92">
        <v>91</v>
      </c>
      <c r="D92">
        <f t="shared" si="4"/>
        <v>0</v>
      </c>
      <c r="E92">
        <v>4</v>
      </c>
      <c r="F92" s="73">
        <f t="shared" si="5"/>
        <v>109</v>
      </c>
      <c r="G92" s="74" t="str">
        <f t="shared" si="6"/>
        <v>atom_icon0109</v>
      </c>
    </row>
    <row r="93" spans="1:7">
      <c r="A93">
        <v>93</v>
      </c>
      <c r="B93">
        <f t="shared" si="7"/>
        <v>5</v>
      </c>
      <c r="C93">
        <v>92</v>
      </c>
      <c r="D93">
        <f t="shared" si="4"/>
        <v>1</v>
      </c>
      <c r="E93">
        <v>4</v>
      </c>
      <c r="F93" s="73">
        <f t="shared" si="5"/>
        <v>89</v>
      </c>
      <c r="G93" s="74" t="str">
        <f t="shared" si="6"/>
        <v>atom_icon0089</v>
      </c>
    </row>
    <row r="94" spans="1:7">
      <c r="A94">
        <v>94</v>
      </c>
      <c r="B94">
        <f t="shared" si="7"/>
        <v>5</v>
      </c>
      <c r="C94">
        <v>93</v>
      </c>
      <c r="D94">
        <f t="shared" si="4"/>
        <v>0</v>
      </c>
      <c r="E94">
        <v>4</v>
      </c>
      <c r="F94" s="73">
        <f t="shared" si="5"/>
        <v>110</v>
      </c>
      <c r="G94" s="74" t="str">
        <f t="shared" si="6"/>
        <v>atom_icon0110</v>
      </c>
    </row>
    <row r="95" spans="1:7">
      <c r="A95">
        <v>95</v>
      </c>
      <c r="B95">
        <f t="shared" si="7"/>
        <v>6</v>
      </c>
      <c r="C95">
        <v>94</v>
      </c>
      <c r="D95">
        <f t="shared" si="4"/>
        <v>1</v>
      </c>
      <c r="E95">
        <v>4</v>
      </c>
      <c r="F95" s="73">
        <f t="shared" si="5"/>
        <v>90</v>
      </c>
      <c r="G95" s="74" t="str">
        <f t="shared" si="6"/>
        <v>atom_icon0090</v>
      </c>
    </row>
    <row r="96" spans="1:7">
      <c r="A96">
        <v>96</v>
      </c>
      <c r="B96">
        <f t="shared" si="7"/>
        <v>6</v>
      </c>
      <c r="C96">
        <v>95</v>
      </c>
      <c r="D96">
        <f t="shared" si="4"/>
        <v>0</v>
      </c>
      <c r="E96">
        <v>4</v>
      </c>
      <c r="F96" s="73">
        <f t="shared" si="5"/>
        <v>111</v>
      </c>
      <c r="G96" s="74" t="str">
        <f t="shared" si="6"/>
        <v>atom_icon0111</v>
      </c>
    </row>
    <row r="97" spans="1:7">
      <c r="A97">
        <v>97</v>
      </c>
      <c r="B97">
        <f t="shared" si="7"/>
        <v>7</v>
      </c>
      <c r="C97">
        <v>96</v>
      </c>
      <c r="D97">
        <f t="shared" si="4"/>
        <v>1</v>
      </c>
      <c r="E97">
        <v>4</v>
      </c>
      <c r="F97" s="73">
        <f t="shared" si="5"/>
        <v>91</v>
      </c>
      <c r="G97" s="74" t="str">
        <f t="shared" si="6"/>
        <v>atom_icon0091</v>
      </c>
    </row>
    <row r="98" spans="1:7">
      <c r="A98">
        <v>98</v>
      </c>
      <c r="B98">
        <f t="shared" si="7"/>
        <v>7</v>
      </c>
      <c r="C98">
        <v>97</v>
      </c>
      <c r="D98">
        <f t="shared" si="4"/>
        <v>0</v>
      </c>
      <c r="E98">
        <v>4</v>
      </c>
      <c r="F98" s="73">
        <f t="shared" si="5"/>
        <v>112</v>
      </c>
      <c r="G98" s="74" t="str">
        <f t="shared" si="6"/>
        <v>atom_icon0112</v>
      </c>
    </row>
    <row r="99" spans="1:7">
      <c r="A99">
        <v>99</v>
      </c>
      <c r="B99">
        <f t="shared" si="7"/>
        <v>8</v>
      </c>
      <c r="C99">
        <v>98</v>
      </c>
      <c r="D99">
        <f t="shared" si="4"/>
        <v>1</v>
      </c>
      <c r="E99">
        <v>4</v>
      </c>
      <c r="F99" s="73">
        <f t="shared" si="5"/>
        <v>92</v>
      </c>
      <c r="G99" s="74" t="str">
        <f t="shared" si="6"/>
        <v>atom_icon0092</v>
      </c>
    </row>
    <row r="100" spans="1:7">
      <c r="A100">
        <v>100</v>
      </c>
      <c r="B100">
        <f t="shared" si="7"/>
        <v>8</v>
      </c>
      <c r="C100">
        <v>99</v>
      </c>
      <c r="D100">
        <f t="shared" si="4"/>
        <v>0</v>
      </c>
      <c r="E100">
        <v>4</v>
      </c>
      <c r="F100" s="73">
        <f t="shared" si="5"/>
        <v>113</v>
      </c>
      <c r="G100" s="74" t="str">
        <f t="shared" si="6"/>
        <v>atom_icon0113</v>
      </c>
    </row>
    <row r="101" spans="1:7">
      <c r="A101">
        <v>101</v>
      </c>
      <c r="B101">
        <f t="shared" si="7"/>
        <v>9</v>
      </c>
      <c r="C101">
        <v>100</v>
      </c>
      <c r="D101">
        <f t="shared" si="4"/>
        <v>1</v>
      </c>
      <c r="E101">
        <v>4</v>
      </c>
      <c r="F101" s="73">
        <f t="shared" si="5"/>
        <v>93</v>
      </c>
      <c r="G101" s="74" t="str">
        <f t="shared" si="6"/>
        <v>atom_icon0093</v>
      </c>
    </row>
    <row r="102" spans="1:7">
      <c r="A102">
        <v>102</v>
      </c>
      <c r="B102">
        <f t="shared" si="7"/>
        <v>9</v>
      </c>
      <c r="C102">
        <v>101</v>
      </c>
      <c r="D102">
        <f t="shared" si="4"/>
        <v>0</v>
      </c>
      <c r="E102">
        <v>4</v>
      </c>
      <c r="F102" s="73">
        <f t="shared" si="5"/>
        <v>114</v>
      </c>
      <c r="G102" s="74" t="str">
        <f t="shared" si="6"/>
        <v>atom_icon0114</v>
      </c>
    </row>
    <row r="103" spans="1:7">
      <c r="A103">
        <v>103</v>
      </c>
      <c r="B103">
        <f t="shared" si="7"/>
        <v>10</v>
      </c>
      <c r="C103">
        <v>102</v>
      </c>
      <c r="D103">
        <f t="shared" si="4"/>
        <v>1</v>
      </c>
      <c r="E103">
        <v>4</v>
      </c>
      <c r="F103" s="73">
        <f t="shared" si="5"/>
        <v>94</v>
      </c>
      <c r="G103" s="74" t="str">
        <f t="shared" si="6"/>
        <v>atom_icon0094</v>
      </c>
    </row>
    <row r="104" spans="1:7">
      <c r="A104">
        <v>104</v>
      </c>
      <c r="B104">
        <f t="shared" si="7"/>
        <v>10</v>
      </c>
      <c r="C104">
        <v>103</v>
      </c>
      <c r="D104">
        <f t="shared" si="4"/>
        <v>0</v>
      </c>
      <c r="E104">
        <v>4</v>
      </c>
      <c r="F104" s="73">
        <f t="shared" si="5"/>
        <v>115</v>
      </c>
      <c r="G104" s="74" t="str">
        <f t="shared" si="6"/>
        <v>atom_icon0115</v>
      </c>
    </row>
    <row r="105" spans="1:7">
      <c r="A105">
        <v>105</v>
      </c>
      <c r="B105">
        <f t="shared" si="7"/>
        <v>11</v>
      </c>
      <c r="C105">
        <v>104</v>
      </c>
      <c r="D105">
        <f t="shared" si="4"/>
        <v>1</v>
      </c>
      <c r="E105">
        <v>4</v>
      </c>
      <c r="F105" s="73">
        <f t="shared" si="5"/>
        <v>95</v>
      </c>
      <c r="G105" s="74" t="str">
        <f t="shared" si="6"/>
        <v>atom_icon0095</v>
      </c>
    </row>
    <row r="106" spans="1:7">
      <c r="A106">
        <v>106</v>
      </c>
      <c r="B106">
        <f t="shared" si="7"/>
        <v>11</v>
      </c>
      <c r="C106">
        <v>105</v>
      </c>
      <c r="D106">
        <f t="shared" si="4"/>
        <v>0</v>
      </c>
      <c r="E106">
        <v>4</v>
      </c>
      <c r="F106" s="73">
        <f t="shared" si="5"/>
        <v>116</v>
      </c>
      <c r="G106" s="74" t="str">
        <f t="shared" si="6"/>
        <v>atom_icon0116</v>
      </c>
    </row>
    <row r="107" spans="1:7">
      <c r="A107">
        <v>107</v>
      </c>
      <c r="B107">
        <f t="shared" si="7"/>
        <v>12</v>
      </c>
      <c r="C107">
        <v>106</v>
      </c>
      <c r="D107">
        <f t="shared" si="4"/>
        <v>1</v>
      </c>
      <c r="E107">
        <v>4</v>
      </c>
      <c r="F107" s="73">
        <f t="shared" si="5"/>
        <v>96</v>
      </c>
      <c r="G107" s="74" t="str">
        <f t="shared" si="6"/>
        <v>atom_icon0096</v>
      </c>
    </row>
    <row r="108" spans="1:7">
      <c r="A108">
        <v>108</v>
      </c>
      <c r="B108">
        <f t="shared" si="7"/>
        <v>12</v>
      </c>
      <c r="C108">
        <v>107</v>
      </c>
      <c r="D108">
        <f t="shared" si="4"/>
        <v>0</v>
      </c>
      <c r="E108">
        <v>4</v>
      </c>
      <c r="F108" s="73">
        <f t="shared" si="5"/>
        <v>117</v>
      </c>
      <c r="G108" s="74" t="str">
        <f t="shared" si="6"/>
        <v>atom_icon0117</v>
      </c>
    </row>
    <row r="109" spans="1:7">
      <c r="A109">
        <v>109</v>
      </c>
      <c r="B109">
        <f t="shared" si="7"/>
        <v>13</v>
      </c>
      <c r="C109">
        <v>108</v>
      </c>
      <c r="D109">
        <f t="shared" si="4"/>
        <v>1</v>
      </c>
      <c r="E109">
        <v>4</v>
      </c>
      <c r="F109" s="73">
        <f t="shared" si="5"/>
        <v>97</v>
      </c>
      <c r="G109" s="74" t="str">
        <f t="shared" si="6"/>
        <v>atom_icon0097</v>
      </c>
    </row>
    <row r="110" spans="1:7">
      <c r="A110">
        <v>110</v>
      </c>
      <c r="B110">
        <f t="shared" si="7"/>
        <v>13</v>
      </c>
      <c r="C110">
        <v>109</v>
      </c>
      <c r="D110">
        <f t="shared" si="4"/>
        <v>0</v>
      </c>
      <c r="E110">
        <v>4</v>
      </c>
      <c r="F110" s="73">
        <f t="shared" si="5"/>
        <v>118</v>
      </c>
      <c r="G110" s="74" t="str">
        <f t="shared" si="6"/>
        <v>atom_icon0118</v>
      </c>
    </row>
    <row r="111" spans="1:7">
      <c r="A111">
        <v>111</v>
      </c>
      <c r="B111">
        <f t="shared" si="7"/>
        <v>14</v>
      </c>
      <c r="C111">
        <v>110</v>
      </c>
      <c r="D111">
        <f t="shared" si="4"/>
        <v>1</v>
      </c>
      <c r="E111">
        <v>4</v>
      </c>
      <c r="F111" s="73">
        <f t="shared" si="5"/>
        <v>98</v>
      </c>
      <c r="G111" s="74" t="str">
        <f t="shared" si="6"/>
        <v>atom_icon0098</v>
      </c>
    </row>
    <row r="112" spans="1:7">
      <c r="A112">
        <v>112</v>
      </c>
      <c r="B112">
        <f t="shared" si="7"/>
        <v>14</v>
      </c>
      <c r="C112">
        <v>111</v>
      </c>
      <c r="D112">
        <f t="shared" si="4"/>
        <v>0</v>
      </c>
      <c r="E112">
        <v>4</v>
      </c>
      <c r="F112" s="73">
        <f t="shared" si="5"/>
        <v>119</v>
      </c>
      <c r="G112" s="74" t="str">
        <f t="shared" si="6"/>
        <v>atom_icon0119</v>
      </c>
    </row>
    <row r="113" spans="1:7">
      <c r="A113">
        <v>113</v>
      </c>
      <c r="B113">
        <f t="shared" si="7"/>
        <v>15</v>
      </c>
      <c r="C113">
        <v>112</v>
      </c>
      <c r="D113">
        <f t="shared" si="4"/>
        <v>1</v>
      </c>
      <c r="E113">
        <v>4</v>
      </c>
      <c r="F113" s="73">
        <f t="shared" si="5"/>
        <v>99</v>
      </c>
      <c r="G113" s="74" t="str">
        <f t="shared" si="6"/>
        <v>atom_icon0099</v>
      </c>
    </row>
    <row r="114" spans="1:7">
      <c r="A114">
        <v>114</v>
      </c>
      <c r="B114">
        <f t="shared" si="7"/>
        <v>15</v>
      </c>
      <c r="C114">
        <v>113</v>
      </c>
      <c r="D114">
        <f t="shared" si="4"/>
        <v>0</v>
      </c>
      <c r="E114">
        <v>4</v>
      </c>
      <c r="F114" s="73">
        <f t="shared" si="5"/>
        <v>120</v>
      </c>
      <c r="G114" s="74" t="str">
        <f t="shared" si="6"/>
        <v>atom_icon0120</v>
      </c>
    </row>
    <row r="115" spans="1:7">
      <c r="A115">
        <v>115</v>
      </c>
      <c r="B115">
        <f t="shared" si="7"/>
        <v>16</v>
      </c>
      <c r="C115">
        <v>114</v>
      </c>
      <c r="D115">
        <f t="shared" si="4"/>
        <v>1</v>
      </c>
      <c r="E115">
        <v>4</v>
      </c>
      <c r="F115" s="73">
        <f t="shared" si="5"/>
        <v>100</v>
      </c>
      <c r="G115" s="74" t="str">
        <f t="shared" si="6"/>
        <v>atom_icon0100</v>
      </c>
    </row>
    <row r="116" spans="1:7">
      <c r="A116">
        <v>116</v>
      </c>
      <c r="B116">
        <f t="shared" si="7"/>
        <v>16</v>
      </c>
      <c r="C116">
        <v>115</v>
      </c>
      <c r="D116">
        <f t="shared" si="4"/>
        <v>0</v>
      </c>
      <c r="E116">
        <v>4</v>
      </c>
      <c r="F116" s="73">
        <f t="shared" si="5"/>
        <v>121</v>
      </c>
      <c r="G116" s="74" t="str">
        <f t="shared" si="6"/>
        <v>atom_icon0121</v>
      </c>
    </row>
    <row r="117" spans="1:7">
      <c r="A117">
        <v>117</v>
      </c>
      <c r="B117">
        <f t="shared" si="7"/>
        <v>17</v>
      </c>
      <c r="C117">
        <v>116</v>
      </c>
      <c r="D117">
        <f t="shared" si="4"/>
        <v>1</v>
      </c>
      <c r="E117">
        <v>4</v>
      </c>
      <c r="F117" s="73">
        <f t="shared" si="5"/>
        <v>101</v>
      </c>
      <c r="G117" s="74" t="str">
        <f t="shared" si="6"/>
        <v>atom_icon0101</v>
      </c>
    </row>
    <row r="118" spans="1:7">
      <c r="A118">
        <v>118</v>
      </c>
      <c r="B118">
        <f t="shared" si="7"/>
        <v>17</v>
      </c>
      <c r="C118">
        <v>117</v>
      </c>
      <c r="D118">
        <f t="shared" si="4"/>
        <v>0</v>
      </c>
      <c r="E118">
        <v>4</v>
      </c>
      <c r="F118" s="73">
        <f t="shared" si="5"/>
        <v>122</v>
      </c>
      <c r="G118" s="74" t="str">
        <f t="shared" si="6"/>
        <v>atom_icon0122</v>
      </c>
    </row>
    <row r="119" spans="1:7">
      <c r="A119">
        <v>119</v>
      </c>
      <c r="B119">
        <f t="shared" si="7"/>
        <v>18</v>
      </c>
      <c r="C119">
        <v>118</v>
      </c>
      <c r="D119">
        <f t="shared" si="4"/>
        <v>1</v>
      </c>
      <c r="E119">
        <v>4</v>
      </c>
      <c r="F119" s="73">
        <f t="shared" si="5"/>
        <v>102</v>
      </c>
      <c r="G119" s="74" t="str">
        <f t="shared" si="6"/>
        <v>atom_icon0102</v>
      </c>
    </row>
    <row r="120" spans="1:7">
      <c r="A120">
        <v>120</v>
      </c>
      <c r="B120">
        <f t="shared" si="7"/>
        <v>18</v>
      </c>
      <c r="C120">
        <v>119</v>
      </c>
      <c r="D120">
        <f t="shared" si="4"/>
        <v>0</v>
      </c>
      <c r="E120">
        <v>4</v>
      </c>
      <c r="F120" s="73">
        <f t="shared" si="5"/>
        <v>123</v>
      </c>
      <c r="G120" s="74" t="str">
        <f t="shared" si="6"/>
        <v>atom_icon0123</v>
      </c>
    </row>
    <row r="121" spans="1:7">
      <c r="A121">
        <v>121</v>
      </c>
      <c r="B121">
        <f t="shared" si="7"/>
        <v>19</v>
      </c>
      <c r="C121">
        <v>120</v>
      </c>
      <c r="D121">
        <f t="shared" si="4"/>
        <v>1</v>
      </c>
      <c r="E121">
        <v>4</v>
      </c>
      <c r="F121" s="73">
        <f t="shared" si="5"/>
        <v>103</v>
      </c>
      <c r="G121" s="74" t="str">
        <f t="shared" si="6"/>
        <v>atom_icon0103</v>
      </c>
    </row>
    <row r="122" spans="1:7">
      <c r="A122">
        <v>122</v>
      </c>
      <c r="B122">
        <f t="shared" si="7"/>
        <v>19</v>
      </c>
      <c r="C122">
        <v>121</v>
      </c>
      <c r="D122">
        <f t="shared" si="4"/>
        <v>0</v>
      </c>
      <c r="E122">
        <v>4</v>
      </c>
      <c r="F122" s="73">
        <f t="shared" si="5"/>
        <v>124</v>
      </c>
      <c r="G122" s="74" t="str">
        <f t="shared" si="6"/>
        <v>atom_icon0124</v>
      </c>
    </row>
    <row r="123" spans="1:7">
      <c r="A123">
        <v>123</v>
      </c>
      <c r="B123">
        <f t="shared" si="7"/>
        <v>20</v>
      </c>
      <c r="C123">
        <v>122</v>
      </c>
      <c r="D123">
        <f t="shared" si="4"/>
        <v>1</v>
      </c>
      <c r="E123">
        <v>4</v>
      </c>
      <c r="F123" s="73">
        <f t="shared" si="5"/>
        <v>104</v>
      </c>
      <c r="G123" s="74" t="str">
        <f t="shared" si="6"/>
        <v>atom_icon0104</v>
      </c>
    </row>
    <row r="124" spans="1:7">
      <c r="A124">
        <v>124</v>
      </c>
      <c r="B124">
        <f t="shared" si="7"/>
        <v>20</v>
      </c>
      <c r="C124">
        <v>123</v>
      </c>
      <c r="D124">
        <f t="shared" si="4"/>
        <v>0</v>
      </c>
      <c r="E124">
        <v>4</v>
      </c>
      <c r="F124" s="73">
        <f t="shared" si="5"/>
        <v>125</v>
      </c>
      <c r="G124" s="74" t="str">
        <f t="shared" si="6"/>
        <v>atom_icon0125</v>
      </c>
    </row>
    <row r="125" spans="1:7">
      <c r="A125">
        <v>125</v>
      </c>
      <c r="B125">
        <f t="shared" si="7"/>
        <v>21</v>
      </c>
      <c r="C125">
        <v>124</v>
      </c>
      <c r="D125">
        <f t="shared" si="4"/>
        <v>1</v>
      </c>
      <c r="E125">
        <v>4</v>
      </c>
      <c r="F125" s="73">
        <f t="shared" si="5"/>
        <v>105</v>
      </c>
      <c r="G125" s="74" t="str">
        <f t="shared" si="6"/>
        <v>atom_icon0105</v>
      </c>
    </row>
    <row r="126" spans="1:7">
      <c r="A126">
        <v>126</v>
      </c>
      <c r="B126">
        <f t="shared" si="7"/>
        <v>21</v>
      </c>
      <c r="C126">
        <v>125</v>
      </c>
      <c r="D126">
        <f t="shared" si="4"/>
        <v>0</v>
      </c>
      <c r="E126">
        <v>4</v>
      </c>
      <c r="F126" s="73">
        <f t="shared" si="5"/>
        <v>126</v>
      </c>
      <c r="G126" s="74" t="str">
        <f t="shared" si="6"/>
        <v>atom_icon0126</v>
      </c>
    </row>
  </sheetData>
  <phoneticPr fontId="17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C126"/>
  <sheetViews>
    <sheetView workbookViewId="0"/>
  </sheetViews>
  <sheetFormatPr defaultColWidth="8.875" defaultRowHeight="13.5"/>
  <cols>
    <col min="1" max="1" width="26.625" customWidth="1"/>
    <col min="3" max="3" width="23.375" customWidth="1"/>
  </cols>
  <sheetData>
    <row r="1" spans="1:3">
      <c r="A1" t="s">
        <v>918</v>
      </c>
      <c r="B1" t="s">
        <v>919</v>
      </c>
      <c r="C1" t="str">
        <f>B1&amp;"/"&amp;A1</f>
        <v>Sea/1-1-128.mp3</v>
      </c>
    </row>
    <row r="2" spans="1:3">
      <c r="A2" t="s">
        <v>920</v>
      </c>
      <c r="B2" t="s">
        <v>919</v>
      </c>
      <c r="C2" t="str">
        <f t="shared" ref="C2:C65" si="0">B2&amp;"/"&amp;A2</f>
        <v>Sea/1-2-128.mp3</v>
      </c>
    </row>
    <row r="3" spans="1:3">
      <c r="A3" t="s">
        <v>921</v>
      </c>
      <c r="B3" t="s">
        <v>919</v>
      </c>
      <c r="C3" t="str">
        <f t="shared" si="0"/>
        <v>Sea/2-1-128.mp3</v>
      </c>
    </row>
    <row r="4" spans="1:3">
      <c r="A4" t="s">
        <v>922</v>
      </c>
      <c r="B4" t="s">
        <v>919</v>
      </c>
      <c r="C4" t="str">
        <f t="shared" si="0"/>
        <v>Sea/2-2-128.mp3</v>
      </c>
    </row>
    <row r="5" spans="1:3">
      <c r="A5" t="s">
        <v>923</v>
      </c>
      <c r="B5" t="s">
        <v>919</v>
      </c>
      <c r="C5" t="str">
        <f t="shared" si="0"/>
        <v>Sea/3-1-128.mp3</v>
      </c>
    </row>
    <row r="6" spans="1:3">
      <c r="A6" t="s">
        <v>924</v>
      </c>
      <c r="B6" t="s">
        <v>919</v>
      </c>
      <c r="C6" t="str">
        <f t="shared" si="0"/>
        <v>Sea/3-2-128.mp3</v>
      </c>
    </row>
    <row r="7" spans="1:3">
      <c r="A7" t="s">
        <v>925</v>
      </c>
      <c r="B7" t="s">
        <v>919</v>
      </c>
      <c r="C7" t="str">
        <f t="shared" si="0"/>
        <v>Sea/4-1-128.mp3</v>
      </c>
    </row>
    <row r="8" spans="1:3">
      <c r="A8" t="s">
        <v>926</v>
      </c>
      <c r="B8" t="s">
        <v>919</v>
      </c>
      <c r="C8" t="str">
        <f t="shared" si="0"/>
        <v>Sea/4-2-128.mp3</v>
      </c>
    </row>
    <row r="9" spans="1:3">
      <c r="A9" t="s">
        <v>927</v>
      </c>
      <c r="B9" t="s">
        <v>919</v>
      </c>
      <c r="C9" t="str">
        <f t="shared" si="0"/>
        <v>Sea/5-1-128.mp3</v>
      </c>
    </row>
    <row r="10" spans="1:3">
      <c r="A10" t="s">
        <v>928</v>
      </c>
      <c r="B10" t="s">
        <v>919</v>
      </c>
      <c r="C10" t="str">
        <f t="shared" si="0"/>
        <v>Sea/5-2-128.mp3</v>
      </c>
    </row>
    <row r="11" spans="1:3">
      <c r="A11" t="s">
        <v>929</v>
      </c>
      <c r="B11" t="s">
        <v>919</v>
      </c>
      <c r="C11" t="str">
        <f t="shared" si="0"/>
        <v>Sea/6-1-128.mp3</v>
      </c>
    </row>
    <row r="12" spans="1:3">
      <c r="A12" t="s">
        <v>930</v>
      </c>
      <c r="B12" t="s">
        <v>919</v>
      </c>
      <c r="C12" t="str">
        <f t="shared" si="0"/>
        <v>Sea/6-2-128.mp3</v>
      </c>
    </row>
    <row r="13" spans="1:3">
      <c r="A13" t="s">
        <v>931</v>
      </c>
      <c r="B13" t="s">
        <v>919</v>
      </c>
      <c r="C13" t="str">
        <f t="shared" si="0"/>
        <v>Sea/7-1-128.mp3</v>
      </c>
    </row>
    <row r="14" spans="1:3">
      <c r="A14" t="s">
        <v>932</v>
      </c>
      <c r="B14" t="s">
        <v>919</v>
      </c>
      <c r="C14" t="str">
        <f t="shared" si="0"/>
        <v>Sea/7-2-128.mp3</v>
      </c>
    </row>
    <row r="15" spans="1:3">
      <c r="A15" t="s">
        <v>933</v>
      </c>
      <c r="B15" t="s">
        <v>919</v>
      </c>
      <c r="C15" t="str">
        <f t="shared" si="0"/>
        <v>Sea/8-1-128.mp3</v>
      </c>
    </row>
    <row r="16" spans="1:3">
      <c r="A16" t="s">
        <v>934</v>
      </c>
      <c r="B16" t="s">
        <v>919</v>
      </c>
      <c r="C16" t="str">
        <f t="shared" si="0"/>
        <v>Sea/8-2-128.mp3</v>
      </c>
    </row>
    <row r="17" spans="1:3">
      <c r="A17" t="s">
        <v>935</v>
      </c>
      <c r="B17" t="s">
        <v>919</v>
      </c>
      <c r="C17" t="str">
        <f t="shared" si="0"/>
        <v>Sea/9-1-128.mp3</v>
      </c>
    </row>
    <row r="18" spans="1:3">
      <c r="A18" t="s">
        <v>936</v>
      </c>
      <c r="B18" t="s">
        <v>919</v>
      </c>
      <c r="C18" t="str">
        <f t="shared" si="0"/>
        <v>Sea/9-2-128.mp3</v>
      </c>
    </row>
    <row r="19" spans="1:3">
      <c r="A19" t="s">
        <v>937</v>
      </c>
      <c r="B19" t="s">
        <v>919</v>
      </c>
      <c r="C19" t="str">
        <f t="shared" si="0"/>
        <v>Sea/10-1-128.mp3</v>
      </c>
    </row>
    <row r="20" spans="1:3">
      <c r="A20" t="s">
        <v>938</v>
      </c>
      <c r="B20" t="s">
        <v>919</v>
      </c>
      <c r="C20" t="str">
        <f t="shared" si="0"/>
        <v>Sea/10-2-128.mp3</v>
      </c>
    </row>
    <row r="21" spans="1:3">
      <c r="A21" t="s">
        <v>939</v>
      </c>
      <c r="B21" t="s">
        <v>919</v>
      </c>
      <c r="C21" t="str">
        <f t="shared" si="0"/>
        <v>Sea/11-1-128.mp3</v>
      </c>
    </row>
    <row r="22" spans="1:3">
      <c r="A22" t="s">
        <v>940</v>
      </c>
      <c r="B22" t="s">
        <v>919</v>
      </c>
      <c r="C22" t="str">
        <f t="shared" si="0"/>
        <v>Sea/11-2-128.mp3</v>
      </c>
    </row>
    <row r="23" spans="1:3">
      <c r="A23" t="s">
        <v>941</v>
      </c>
      <c r="B23" t="s">
        <v>919</v>
      </c>
      <c r="C23" t="str">
        <f t="shared" si="0"/>
        <v>Sea/12-1-128.mp3</v>
      </c>
    </row>
    <row r="24" spans="1:3">
      <c r="A24" t="s">
        <v>942</v>
      </c>
      <c r="B24" t="s">
        <v>919</v>
      </c>
      <c r="C24" t="str">
        <f t="shared" si="0"/>
        <v>Sea/12-2-128.mp3</v>
      </c>
    </row>
    <row r="25" spans="1:3">
      <c r="A25" t="s">
        <v>943</v>
      </c>
      <c r="B25" t="s">
        <v>919</v>
      </c>
      <c r="C25" t="str">
        <f t="shared" si="0"/>
        <v>Sea/13-1-128.mp3</v>
      </c>
    </row>
    <row r="26" spans="1:3">
      <c r="A26" t="s">
        <v>944</v>
      </c>
      <c r="B26" t="s">
        <v>919</v>
      </c>
      <c r="C26" t="str">
        <f t="shared" si="0"/>
        <v>Sea/13-2-128.mp3</v>
      </c>
    </row>
    <row r="27" spans="1:3">
      <c r="A27" t="s">
        <v>945</v>
      </c>
      <c r="B27" t="s">
        <v>919</v>
      </c>
      <c r="C27" t="str">
        <f t="shared" si="0"/>
        <v>Sea/14-1-128.mp3</v>
      </c>
    </row>
    <row r="28" spans="1:3">
      <c r="A28" t="s">
        <v>946</v>
      </c>
      <c r="B28" t="s">
        <v>919</v>
      </c>
      <c r="C28" t="str">
        <f t="shared" si="0"/>
        <v>Sea/14-2-128.mp3</v>
      </c>
    </row>
    <row r="29" spans="1:3">
      <c r="A29" t="s">
        <v>947</v>
      </c>
      <c r="B29" t="s">
        <v>919</v>
      </c>
      <c r="C29" t="str">
        <f t="shared" si="0"/>
        <v>Sea/15-1-128.mp3</v>
      </c>
    </row>
    <row r="30" spans="1:3">
      <c r="A30" t="s">
        <v>948</v>
      </c>
      <c r="B30" t="s">
        <v>919</v>
      </c>
      <c r="C30" t="str">
        <f t="shared" si="0"/>
        <v>Sea/15-2-128.mp3</v>
      </c>
    </row>
    <row r="31" spans="1:3">
      <c r="A31" t="s">
        <v>949</v>
      </c>
      <c r="B31" t="s">
        <v>919</v>
      </c>
      <c r="C31" t="str">
        <f t="shared" si="0"/>
        <v>Sea/16-1-128.mp3</v>
      </c>
    </row>
    <row r="32" spans="1:3">
      <c r="A32" t="s">
        <v>950</v>
      </c>
      <c r="B32" t="s">
        <v>919</v>
      </c>
      <c r="C32" t="str">
        <f t="shared" si="0"/>
        <v>Sea/16-2-128.mp3</v>
      </c>
    </row>
    <row r="33" spans="1:3">
      <c r="A33" t="s">
        <v>951</v>
      </c>
      <c r="B33" t="s">
        <v>919</v>
      </c>
      <c r="C33" t="str">
        <f t="shared" si="0"/>
        <v>Sea/17-1-128.mp3</v>
      </c>
    </row>
    <row r="34" spans="1:3">
      <c r="A34" t="s">
        <v>952</v>
      </c>
      <c r="B34" t="s">
        <v>919</v>
      </c>
      <c r="C34" t="str">
        <f t="shared" si="0"/>
        <v>Sea/17-2-128.mp3</v>
      </c>
    </row>
    <row r="35" spans="1:3">
      <c r="A35" t="s">
        <v>953</v>
      </c>
      <c r="B35" t="s">
        <v>919</v>
      </c>
      <c r="C35" t="str">
        <f t="shared" si="0"/>
        <v>Sea/18-1-128.mp3</v>
      </c>
    </row>
    <row r="36" spans="1:3">
      <c r="A36" t="s">
        <v>954</v>
      </c>
      <c r="B36" t="s">
        <v>919</v>
      </c>
      <c r="C36" t="str">
        <f t="shared" si="0"/>
        <v>Sea/18-2-128.mp3</v>
      </c>
    </row>
    <row r="37" spans="1:3">
      <c r="A37" t="s">
        <v>955</v>
      </c>
      <c r="B37" t="s">
        <v>919</v>
      </c>
      <c r="C37" t="str">
        <f t="shared" si="0"/>
        <v>Sea/19-1-128.mp3</v>
      </c>
    </row>
    <row r="38" spans="1:3">
      <c r="A38" t="s">
        <v>956</v>
      </c>
      <c r="B38" t="s">
        <v>919</v>
      </c>
      <c r="C38" t="str">
        <f t="shared" si="0"/>
        <v>Sea/19-2-128.mp3</v>
      </c>
    </row>
    <row r="39" spans="1:3">
      <c r="A39" t="s">
        <v>957</v>
      </c>
      <c r="B39" t="s">
        <v>919</v>
      </c>
      <c r="C39" t="str">
        <f t="shared" si="0"/>
        <v>Sea/20-1-128.mp3</v>
      </c>
    </row>
    <row r="40" spans="1:3">
      <c r="A40" t="s">
        <v>958</v>
      </c>
      <c r="B40" t="s">
        <v>919</v>
      </c>
      <c r="C40" t="str">
        <f t="shared" si="0"/>
        <v>Sea/20-2-128.mp3</v>
      </c>
    </row>
    <row r="41" spans="1:3">
      <c r="A41" t="s">
        <v>959</v>
      </c>
      <c r="B41" t="s">
        <v>919</v>
      </c>
      <c r="C41" t="str">
        <f t="shared" si="0"/>
        <v>Sea/21-1-128.mp3</v>
      </c>
    </row>
    <row r="42" spans="1:3">
      <c r="A42" t="s">
        <v>960</v>
      </c>
      <c r="B42" t="s">
        <v>919</v>
      </c>
      <c r="C42" t="str">
        <f t="shared" si="0"/>
        <v>Sea/21-2-128.mp3</v>
      </c>
    </row>
    <row r="43" spans="1:3">
      <c r="A43" t="s">
        <v>961</v>
      </c>
      <c r="B43" t="s">
        <v>962</v>
      </c>
      <c r="C43" t="str">
        <f t="shared" si="0"/>
        <v>Forest/森林-1-1.mp3</v>
      </c>
    </row>
    <row r="44" spans="1:3">
      <c r="A44" t="s">
        <v>963</v>
      </c>
      <c r="B44" t="s">
        <v>962</v>
      </c>
      <c r="C44" t="str">
        <f t="shared" si="0"/>
        <v>Forest/森林-1-2.mp3</v>
      </c>
    </row>
    <row r="45" spans="1:3">
      <c r="A45" t="s">
        <v>964</v>
      </c>
      <c r="B45" t="s">
        <v>962</v>
      </c>
      <c r="C45" t="str">
        <f t="shared" si="0"/>
        <v>Forest/森林-2-1.mp3</v>
      </c>
    </row>
    <row r="46" spans="1:3">
      <c r="A46" t="s">
        <v>965</v>
      </c>
      <c r="B46" t="s">
        <v>962</v>
      </c>
      <c r="C46" t="str">
        <f t="shared" si="0"/>
        <v>Forest/森林-2-2.mp3</v>
      </c>
    </row>
    <row r="47" spans="1:3">
      <c r="A47" t="s">
        <v>966</v>
      </c>
      <c r="B47" t="s">
        <v>962</v>
      </c>
      <c r="C47" t="str">
        <f t="shared" si="0"/>
        <v>Forest/森林-3-1.mp3</v>
      </c>
    </row>
    <row r="48" spans="1:3">
      <c r="A48" t="s">
        <v>967</v>
      </c>
      <c r="B48" t="s">
        <v>962</v>
      </c>
      <c r="C48" t="str">
        <f t="shared" si="0"/>
        <v>Forest/森林-3-2.mp3</v>
      </c>
    </row>
    <row r="49" spans="1:3">
      <c r="A49" t="s">
        <v>968</v>
      </c>
      <c r="B49" t="s">
        <v>962</v>
      </c>
      <c r="C49" t="str">
        <f t="shared" si="0"/>
        <v>Forest/森林-4-1.mp3</v>
      </c>
    </row>
    <row r="50" spans="1:3">
      <c r="A50" t="s">
        <v>969</v>
      </c>
      <c r="B50" t="s">
        <v>962</v>
      </c>
      <c r="C50" t="str">
        <f t="shared" si="0"/>
        <v>Forest/森林-4-2.mp3</v>
      </c>
    </row>
    <row r="51" spans="1:3">
      <c r="A51" t="s">
        <v>970</v>
      </c>
      <c r="B51" t="s">
        <v>962</v>
      </c>
      <c r="C51" t="str">
        <f t="shared" si="0"/>
        <v>Forest/森林-5-1.mp3</v>
      </c>
    </row>
    <row r="52" spans="1:3">
      <c r="A52" t="s">
        <v>971</v>
      </c>
      <c r="B52" t="s">
        <v>962</v>
      </c>
      <c r="C52" t="str">
        <f t="shared" si="0"/>
        <v>Forest/森林-5-2.mp3</v>
      </c>
    </row>
    <row r="53" spans="1:3">
      <c r="A53" t="s">
        <v>972</v>
      </c>
      <c r="B53" t="s">
        <v>962</v>
      </c>
      <c r="C53" t="str">
        <f t="shared" si="0"/>
        <v>Forest/森林-6-1.mp3</v>
      </c>
    </row>
    <row r="54" spans="1:3">
      <c r="A54" t="s">
        <v>973</v>
      </c>
      <c r="B54" t="s">
        <v>962</v>
      </c>
      <c r="C54" t="str">
        <f t="shared" si="0"/>
        <v>Forest/森林-6-2.mp3</v>
      </c>
    </row>
    <row r="55" spans="1:3">
      <c r="A55" t="s">
        <v>974</v>
      </c>
      <c r="B55" t="s">
        <v>962</v>
      </c>
      <c r="C55" t="str">
        <f t="shared" si="0"/>
        <v>Forest/森林-7-1.mp3</v>
      </c>
    </row>
    <row r="56" spans="1:3">
      <c r="A56" t="s">
        <v>975</v>
      </c>
      <c r="B56" t="s">
        <v>962</v>
      </c>
      <c r="C56" t="str">
        <f t="shared" si="0"/>
        <v>Forest/森林-7-2.mp3</v>
      </c>
    </row>
    <row r="57" spans="1:3">
      <c r="A57" t="s">
        <v>976</v>
      </c>
      <c r="B57" t="s">
        <v>962</v>
      </c>
      <c r="C57" t="str">
        <f t="shared" si="0"/>
        <v>Forest/森林-8-1.mp3</v>
      </c>
    </row>
    <row r="58" spans="1:3">
      <c r="A58" t="s">
        <v>977</v>
      </c>
      <c r="B58" t="s">
        <v>962</v>
      </c>
      <c r="C58" t="str">
        <f t="shared" si="0"/>
        <v>Forest/森林-8-2.mp3</v>
      </c>
    </row>
    <row r="59" spans="1:3">
      <c r="A59" t="s">
        <v>978</v>
      </c>
      <c r="B59" t="s">
        <v>962</v>
      </c>
      <c r="C59" t="str">
        <f t="shared" si="0"/>
        <v>Forest/森林-9-1.mp3</v>
      </c>
    </row>
    <row r="60" spans="1:3">
      <c r="A60" t="s">
        <v>979</v>
      </c>
      <c r="B60" t="s">
        <v>962</v>
      </c>
      <c r="C60" t="str">
        <f t="shared" si="0"/>
        <v>Forest/森林-9-2.mp3</v>
      </c>
    </row>
    <row r="61" spans="1:3">
      <c r="A61" t="s">
        <v>980</v>
      </c>
      <c r="B61" t="s">
        <v>962</v>
      </c>
      <c r="C61" t="str">
        <f t="shared" si="0"/>
        <v>Forest/森林-10-1.mp3</v>
      </c>
    </row>
    <row r="62" spans="1:3">
      <c r="A62" t="s">
        <v>981</v>
      </c>
      <c r="B62" t="s">
        <v>962</v>
      </c>
      <c r="C62" t="str">
        <f t="shared" si="0"/>
        <v>Forest/森林-10-2.mp3</v>
      </c>
    </row>
    <row r="63" spans="1:3">
      <c r="A63" t="s">
        <v>982</v>
      </c>
      <c r="B63" t="s">
        <v>962</v>
      </c>
      <c r="C63" t="str">
        <f t="shared" si="0"/>
        <v>Forest/森林-11-1.mp3</v>
      </c>
    </row>
    <row r="64" spans="1:3">
      <c r="A64" t="s">
        <v>983</v>
      </c>
      <c r="B64" t="s">
        <v>962</v>
      </c>
      <c r="C64" t="str">
        <f t="shared" si="0"/>
        <v>Forest/森林-11-2.mp3</v>
      </c>
    </row>
    <row r="65" spans="1:3">
      <c r="A65" t="s">
        <v>984</v>
      </c>
      <c r="B65" t="s">
        <v>962</v>
      </c>
      <c r="C65" t="str">
        <f t="shared" si="0"/>
        <v>Forest/森林-12-1.mp3</v>
      </c>
    </row>
    <row r="66" spans="1:3">
      <c r="A66" t="s">
        <v>985</v>
      </c>
      <c r="B66" t="s">
        <v>962</v>
      </c>
      <c r="C66" t="str">
        <f t="shared" ref="C66:C126" si="1">B66&amp;"/"&amp;A66</f>
        <v>Forest/森林-12-2.mp3</v>
      </c>
    </row>
    <row r="67" spans="1:3">
      <c r="A67" t="s">
        <v>986</v>
      </c>
      <c r="B67" t="s">
        <v>962</v>
      </c>
      <c r="C67" t="str">
        <f t="shared" si="1"/>
        <v>Forest/森林-13-1.mp3</v>
      </c>
    </row>
    <row r="68" spans="1:3">
      <c r="A68" t="s">
        <v>987</v>
      </c>
      <c r="B68" t="s">
        <v>962</v>
      </c>
      <c r="C68" t="str">
        <f t="shared" si="1"/>
        <v>Forest/森林-13-2.mp3</v>
      </c>
    </row>
    <row r="69" spans="1:3">
      <c r="A69" t="s">
        <v>988</v>
      </c>
      <c r="B69" t="s">
        <v>962</v>
      </c>
      <c r="C69" t="str">
        <f t="shared" si="1"/>
        <v>Forest/森林-14-1.mp3</v>
      </c>
    </row>
    <row r="70" spans="1:3">
      <c r="A70" t="s">
        <v>989</v>
      </c>
      <c r="B70" t="s">
        <v>962</v>
      </c>
      <c r="C70" t="str">
        <f t="shared" si="1"/>
        <v>Forest/森林-14-2.mp3</v>
      </c>
    </row>
    <row r="71" spans="1:3">
      <c r="A71" t="s">
        <v>990</v>
      </c>
      <c r="B71" t="s">
        <v>962</v>
      </c>
      <c r="C71" t="str">
        <f t="shared" si="1"/>
        <v>Forest/森林-15-1.mp3</v>
      </c>
    </row>
    <row r="72" spans="1:3">
      <c r="A72" t="s">
        <v>991</v>
      </c>
      <c r="B72" t="s">
        <v>962</v>
      </c>
      <c r="C72" t="str">
        <f t="shared" si="1"/>
        <v>Forest/森林-15-2.mp3</v>
      </c>
    </row>
    <row r="73" spans="1:3">
      <c r="A73" t="s">
        <v>992</v>
      </c>
      <c r="B73" t="s">
        <v>962</v>
      </c>
      <c r="C73" t="str">
        <f t="shared" si="1"/>
        <v>Forest/森林-16-1.mp3</v>
      </c>
    </row>
    <row r="74" spans="1:3">
      <c r="A74" t="s">
        <v>993</v>
      </c>
      <c r="B74" t="s">
        <v>962</v>
      </c>
      <c r="C74" t="str">
        <f t="shared" si="1"/>
        <v>Forest/森林-16-2.mp3</v>
      </c>
    </row>
    <row r="75" spans="1:3">
      <c r="A75" t="s">
        <v>994</v>
      </c>
      <c r="B75" t="s">
        <v>962</v>
      </c>
      <c r="C75" t="str">
        <f t="shared" si="1"/>
        <v>Forest/森林-17-1.mp3</v>
      </c>
    </row>
    <row r="76" spans="1:3">
      <c r="A76" t="s">
        <v>995</v>
      </c>
      <c r="B76" t="s">
        <v>962</v>
      </c>
      <c r="C76" t="str">
        <f t="shared" si="1"/>
        <v>Forest/森林-17-2.mp3</v>
      </c>
    </row>
    <row r="77" spans="1:3">
      <c r="A77" t="s">
        <v>996</v>
      </c>
      <c r="B77" t="s">
        <v>962</v>
      </c>
      <c r="C77" t="str">
        <f t="shared" si="1"/>
        <v>Forest/森林-18-1.mp3</v>
      </c>
    </row>
    <row r="78" spans="1:3">
      <c r="A78" t="s">
        <v>997</v>
      </c>
      <c r="B78" t="s">
        <v>962</v>
      </c>
      <c r="C78" t="str">
        <f t="shared" si="1"/>
        <v>Forest/森林-18-2.mp3</v>
      </c>
    </row>
    <row r="79" spans="1:3">
      <c r="A79" t="s">
        <v>998</v>
      </c>
      <c r="B79" t="s">
        <v>962</v>
      </c>
      <c r="C79" t="str">
        <f t="shared" si="1"/>
        <v>Forest/森林-19-1.mp3</v>
      </c>
    </row>
    <row r="80" spans="1:3">
      <c r="A80" t="s">
        <v>999</v>
      </c>
      <c r="B80" t="s">
        <v>962</v>
      </c>
      <c r="C80" t="str">
        <f t="shared" si="1"/>
        <v>Forest/森林-19-2.mp3</v>
      </c>
    </row>
    <row r="81" spans="1:3">
      <c r="A81" t="s">
        <v>1000</v>
      </c>
      <c r="B81" t="s">
        <v>962</v>
      </c>
      <c r="C81" t="str">
        <f t="shared" si="1"/>
        <v>Forest/森林-20-1.mp3</v>
      </c>
    </row>
    <row r="82" spans="1:3">
      <c r="A82" t="s">
        <v>1001</v>
      </c>
      <c r="B82" t="s">
        <v>962</v>
      </c>
      <c r="C82" t="str">
        <f t="shared" si="1"/>
        <v>Forest/森林-20-2.mp3</v>
      </c>
    </row>
    <row r="83" spans="1:3">
      <c r="A83" t="s">
        <v>1002</v>
      </c>
      <c r="B83" t="s">
        <v>962</v>
      </c>
      <c r="C83" t="str">
        <f t="shared" si="1"/>
        <v>Forest/森林-21-1.mp3</v>
      </c>
    </row>
    <row r="84" spans="1:3">
      <c r="A84" t="s">
        <v>1003</v>
      </c>
      <c r="B84" t="s">
        <v>962</v>
      </c>
      <c r="C84" t="str">
        <f t="shared" si="1"/>
        <v>Forest/森林-21-2.mp3</v>
      </c>
    </row>
    <row r="85" spans="1:3">
      <c r="A85" t="s">
        <v>1004</v>
      </c>
      <c r="B85" t="s">
        <v>1005</v>
      </c>
      <c r="C85" t="str">
        <f t="shared" si="1"/>
        <v>Desert/1-1滚沙小怪.mp3</v>
      </c>
    </row>
    <row r="86" spans="1:3">
      <c r="A86" t="s">
        <v>1006</v>
      </c>
      <c r="B86" t="s">
        <v>1005</v>
      </c>
      <c r="C86" t="str">
        <f t="shared" si="1"/>
        <v>Desert/1-2滚沙小怪.mp3</v>
      </c>
    </row>
    <row r="87" spans="1:3">
      <c r="A87" t="s">
        <v>1007</v>
      </c>
      <c r="B87" t="s">
        <v>1005</v>
      </c>
      <c r="C87" t="str">
        <f t="shared" si="1"/>
        <v>Desert/2-1沙洞怪.mp3</v>
      </c>
    </row>
    <row r="88" spans="1:3">
      <c r="A88" t="s">
        <v>1008</v>
      </c>
      <c r="B88" t="s">
        <v>1005</v>
      </c>
      <c r="C88" t="str">
        <f t="shared" si="1"/>
        <v>Desert/2-2沙洞怪.mp3</v>
      </c>
    </row>
    <row r="89" spans="1:3">
      <c r="A89" t="s">
        <v>1009</v>
      </c>
      <c r="B89" t="s">
        <v>1005</v>
      </c>
      <c r="C89" t="str">
        <f t="shared" si="1"/>
        <v>Desert/3-1复活草.mp3</v>
      </c>
    </row>
    <row r="90" spans="1:3">
      <c r="A90" t="s">
        <v>1010</v>
      </c>
      <c r="B90" t="s">
        <v>1005</v>
      </c>
      <c r="C90" t="str">
        <f t="shared" si="1"/>
        <v>Desert/3-2复活草.mp3</v>
      </c>
    </row>
    <row r="91" spans="1:3">
      <c r="A91" t="s">
        <v>1011</v>
      </c>
      <c r="B91" t="s">
        <v>1005</v>
      </c>
      <c r="C91" t="str">
        <f t="shared" si="1"/>
        <v>Desert/4-1骆驼爬爬与彩蛋蜂.mp3</v>
      </c>
    </row>
    <row r="92" spans="1:3">
      <c r="A92" t="s">
        <v>1012</v>
      </c>
      <c r="B92" t="s">
        <v>1005</v>
      </c>
      <c r="C92" t="str">
        <f t="shared" si="1"/>
        <v>Desert/4-2骆驼爬爬与彩蛋蜂.mp3</v>
      </c>
    </row>
    <row r="93" spans="1:3">
      <c r="A93" t="s">
        <v>1013</v>
      </c>
      <c r="B93" t="s">
        <v>1005</v>
      </c>
      <c r="C93" t="str">
        <f t="shared" si="1"/>
        <v>Desert/5-1风暴猪.mp3</v>
      </c>
    </row>
    <row r="94" spans="1:3">
      <c r="A94" t="s">
        <v>1014</v>
      </c>
      <c r="B94" t="s">
        <v>1005</v>
      </c>
      <c r="C94" t="str">
        <f t="shared" si="1"/>
        <v>Desert/5-2风暴猪.mp3</v>
      </c>
    </row>
    <row r="95" spans="1:3">
      <c r="A95" t="s">
        <v>1015</v>
      </c>
      <c r="B95" t="s">
        <v>1005</v>
      </c>
      <c r="C95" t="str">
        <f t="shared" si="1"/>
        <v>Desert/6-1变脸小鸟.mp3</v>
      </c>
    </row>
    <row r="96" spans="1:3">
      <c r="A96" t="s">
        <v>1016</v>
      </c>
      <c r="B96" t="s">
        <v>1005</v>
      </c>
      <c r="C96" t="str">
        <f t="shared" si="1"/>
        <v>Desert/6-2变脸小鸟.mp3</v>
      </c>
    </row>
    <row r="97" spans="1:3">
      <c r="A97" t="s">
        <v>1017</v>
      </c>
      <c r="B97" t="s">
        <v>1005</v>
      </c>
      <c r="C97" t="str">
        <f t="shared" si="1"/>
        <v>Desert/7-1沙精骨头.mp3</v>
      </c>
    </row>
    <row r="98" spans="1:3">
      <c r="A98" t="s">
        <v>1018</v>
      </c>
      <c r="B98" t="s">
        <v>1005</v>
      </c>
      <c r="C98" t="str">
        <f t="shared" si="1"/>
        <v>Desert/7-2沙精骨头.mp3</v>
      </c>
    </row>
    <row r="99" spans="1:3">
      <c r="A99" t="s">
        <v>1019</v>
      </c>
      <c r="B99" t="s">
        <v>1005</v>
      </c>
      <c r="C99" t="str">
        <f t="shared" si="1"/>
        <v>Desert/8-1碎石草.mp3</v>
      </c>
    </row>
    <row r="100" spans="1:3">
      <c r="A100" t="s">
        <v>1020</v>
      </c>
      <c r="B100" t="s">
        <v>1005</v>
      </c>
      <c r="C100" t="str">
        <f t="shared" si="1"/>
        <v>Desert/8-2碎石草.mp3</v>
      </c>
    </row>
    <row r="101" spans="1:3">
      <c r="A101" t="s">
        <v>1021</v>
      </c>
      <c r="B101" t="s">
        <v>1005</v>
      </c>
      <c r="C101" t="str">
        <f t="shared" si="1"/>
        <v>Desert/9-1霹雳和啪啦.mp3</v>
      </c>
    </row>
    <row r="102" spans="1:3">
      <c r="A102" t="s">
        <v>1022</v>
      </c>
      <c r="B102" t="s">
        <v>1005</v>
      </c>
      <c r="C102" t="str">
        <f t="shared" si="1"/>
        <v>Desert/9-2霹雳和啪啦.mp3</v>
      </c>
    </row>
    <row r="103" spans="1:3">
      <c r="A103" t="s">
        <v>1023</v>
      </c>
      <c r="B103" t="s">
        <v>1005</v>
      </c>
      <c r="C103" t="str">
        <f t="shared" si="1"/>
        <v>Desert/10-1豆豆蛇.mp3</v>
      </c>
    </row>
    <row r="104" spans="1:3">
      <c r="A104" t="s">
        <v>1024</v>
      </c>
      <c r="B104" t="s">
        <v>1005</v>
      </c>
      <c r="C104" t="str">
        <f t="shared" si="1"/>
        <v>Desert/10-2豆豆蛇.mp3</v>
      </c>
    </row>
    <row r="105" spans="1:3">
      <c r="A105" t="s">
        <v>1025</v>
      </c>
      <c r="B105" t="s">
        <v>1005</v>
      </c>
      <c r="C105" t="str">
        <f t="shared" si="1"/>
        <v>Desert/11-1旋风兄弟.mp3</v>
      </c>
    </row>
    <row r="106" spans="1:3">
      <c r="A106" t="s">
        <v>1026</v>
      </c>
      <c r="B106" t="s">
        <v>1005</v>
      </c>
      <c r="C106" t="str">
        <f t="shared" si="1"/>
        <v>Desert/11-2旋风兄弟.mp3</v>
      </c>
    </row>
    <row r="107" spans="1:3">
      <c r="A107" t="s">
        <v>1027</v>
      </c>
      <c r="B107" t="s">
        <v>1005</v>
      </c>
      <c r="C107" t="str">
        <f t="shared" si="1"/>
        <v>Desert/12-1小甜甜.mp3</v>
      </c>
    </row>
    <row r="108" spans="1:3">
      <c r="A108" t="s">
        <v>1028</v>
      </c>
      <c r="B108" t="s">
        <v>1005</v>
      </c>
      <c r="C108" t="str">
        <f t="shared" si="1"/>
        <v>Desert/12-2小甜甜.mp3</v>
      </c>
    </row>
    <row r="109" spans="1:3">
      <c r="A109" t="s">
        <v>1029</v>
      </c>
      <c r="B109" t="s">
        <v>1005</v>
      </c>
      <c r="C109" t="str">
        <f t="shared" si="1"/>
        <v>Desert/13-1火焰团团.mp3</v>
      </c>
    </row>
    <row r="110" spans="1:3">
      <c r="A110" t="s">
        <v>1030</v>
      </c>
      <c r="B110" t="s">
        <v>1005</v>
      </c>
      <c r="C110" t="str">
        <f t="shared" si="1"/>
        <v>Desert/13-2火焰团团.mp3</v>
      </c>
    </row>
    <row r="111" spans="1:3">
      <c r="A111" t="s">
        <v>1031</v>
      </c>
      <c r="B111" t="s">
        <v>1005</v>
      </c>
      <c r="C111" t="str">
        <f t="shared" si="1"/>
        <v>Desert/14-1羞羞果.mp3</v>
      </c>
    </row>
    <row r="112" spans="1:3">
      <c r="A112" t="s">
        <v>1032</v>
      </c>
      <c r="B112" t="s">
        <v>1005</v>
      </c>
      <c r="C112" t="str">
        <f t="shared" si="1"/>
        <v>Desert/14-2羞羞果.mp3</v>
      </c>
    </row>
    <row r="113" spans="1:3">
      <c r="A113" t="s">
        <v>1033</v>
      </c>
      <c r="B113" t="s">
        <v>1005</v>
      </c>
      <c r="C113" t="str">
        <f t="shared" si="1"/>
        <v>Desert/15-1叮叮当叮叮咚.mp3</v>
      </c>
    </row>
    <row r="114" spans="1:3">
      <c r="A114" t="s">
        <v>1034</v>
      </c>
      <c r="B114" t="s">
        <v>1005</v>
      </c>
      <c r="C114" t="str">
        <f t="shared" si="1"/>
        <v>Desert/15-2叮叮当叮叮咚.mp3</v>
      </c>
    </row>
    <row r="115" spans="1:3">
      <c r="A115" t="s">
        <v>1035</v>
      </c>
      <c r="B115" t="s">
        <v>1005</v>
      </c>
      <c r="C115" t="str">
        <f t="shared" si="1"/>
        <v>Desert/16-1锥锥怪.mp3</v>
      </c>
    </row>
    <row r="116" spans="1:3">
      <c r="A116" t="s">
        <v>1036</v>
      </c>
      <c r="B116" t="s">
        <v>1005</v>
      </c>
      <c r="C116" t="str">
        <f t="shared" si="1"/>
        <v>Desert/16-2锥锥怪.mp3</v>
      </c>
    </row>
    <row r="117" spans="1:3">
      <c r="A117" t="s">
        <v>1037</v>
      </c>
      <c r="B117" t="s">
        <v>1005</v>
      </c>
      <c r="C117" t="str">
        <f t="shared" si="1"/>
        <v>Desert/17-1帽帽花.mp3</v>
      </c>
    </row>
    <row r="118" spans="1:3">
      <c r="A118" t="s">
        <v>1038</v>
      </c>
      <c r="B118" t="s">
        <v>1005</v>
      </c>
      <c r="C118" t="str">
        <f t="shared" si="1"/>
        <v>Desert/17-2帽帽花.mp3</v>
      </c>
    </row>
    <row r="119" spans="1:3">
      <c r="A119" t="s">
        <v>1039</v>
      </c>
      <c r="B119" t="s">
        <v>1005</v>
      </c>
      <c r="C119" t="str">
        <f t="shared" si="1"/>
        <v>Desert/18-1层层魔法师.mp3</v>
      </c>
    </row>
    <row r="120" spans="1:3">
      <c r="A120" t="s">
        <v>1040</v>
      </c>
      <c r="B120" t="s">
        <v>1005</v>
      </c>
      <c r="C120" t="str">
        <f t="shared" si="1"/>
        <v>Desert/18-2层层魔法师.mp3</v>
      </c>
    </row>
    <row r="121" spans="1:3">
      <c r="A121" t="s">
        <v>1041</v>
      </c>
      <c r="B121" t="s">
        <v>1005</v>
      </c>
      <c r="C121" t="str">
        <f t="shared" si="1"/>
        <v>Desert/19-1魔毯飘飘.mp3</v>
      </c>
    </row>
    <row r="122" spans="1:3">
      <c r="A122" t="s">
        <v>1042</v>
      </c>
      <c r="B122" t="s">
        <v>1005</v>
      </c>
      <c r="C122" t="str">
        <f t="shared" si="1"/>
        <v>Desert/19-2魔毯飘飘.mp3</v>
      </c>
    </row>
    <row r="123" spans="1:3">
      <c r="A123" t="s">
        <v>1043</v>
      </c>
      <c r="B123" t="s">
        <v>1005</v>
      </c>
      <c r="C123" t="str">
        <f t="shared" si="1"/>
        <v>Desert/20-1蛋糕大厨和贪吃鱼.mp3</v>
      </c>
    </row>
    <row r="124" spans="1:3">
      <c r="A124" t="s">
        <v>1044</v>
      </c>
      <c r="B124" t="s">
        <v>1005</v>
      </c>
      <c r="C124" t="str">
        <f t="shared" si="1"/>
        <v>Desert/20-2蛋糕大厨和贪吃鱼.mp3</v>
      </c>
    </row>
    <row r="125" spans="1:3">
      <c r="A125" t="s">
        <v>1045</v>
      </c>
      <c r="B125" t="s">
        <v>1005</v>
      </c>
      <c r="C125" t="str">
        <f t="shared" si="1"/>
        <v>Desert/21-1小太阳与小月亮.mp3</v>
      </c>
    </row>
    <row r="126" spans="1:3">
      <c r="A126" t="s">
        <v>1046</v>
      </c>
      <c r="B126" t="s">
        <v>1005</v>
      </c>
      <c r="C126" t="str">
        <f t="shared" si="1"/>
        <v>Desert/21-2小太阳与小月亮.mp3</v>
      </c>
    </row>
  </sheetData>
  <phoneticPr fontId="17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C126"/>
  <sheetViews>
    <sheetView workbookViewId="0">
      <selection activeCell="D1" sqref="D1"/>
    </sheetView>
  </sheetViews>
  <sheetFormatPr defaultColWidth="8.875" defaultRowHeight="13.5"/>
  <cols>
    <col min="1" max="1" width="17.375" customWidth="1"/>
    <col min="3" max="3" width="23.625" customWidth="1"/>
  </cols>
  <sheetData>
    <row r="1" spans="1:3">
      <c r="A1" t="s">
        <v>1047</v>
      </c>
      <c r="B1" t="s">
        <v>1048</v>
      </c>
      <c r="C1" t="str">
        <f>B1&amp;"/"&amp;A1</f>
        <v>Ocean/imgNim01011</v>
      </c>
    </row>
    <row r="2" spans="1:3">
      <c r="A2" t="s">
        <v>1049</v>
      </c>
      <c r="B2" t="s">
        <v>1048</v>
      </c>
      <c r="C2" t="str">
        <f t="shared" ref="C2:C65" si="0">B2&amp;"/"&amp;A2</f>
        <v>Ocean/imgNim01012</v>
      </c>
    </row>
    <row r="3" spans="1:3">
      <c r="A3" t="s">
        <v>1050</v>
      </c>
      <c r="B3" t="s">
        <v>1048</v>
      </c>
      <c r="C3" t="str">
        <f t="shared" si="0"/>
        <v>Ocean/imgNim01021</v>
      </c>
    </row>
    <row r="4" spans="1:3">
      <c r="A4" t="s">
        <v>1051</v>
      </c>
      <c r="B4" t="s">
        <v>1048</v>
      </c>
      <c r="C4" t="str">
        <f t="shared" si="0"/>
        <v>Ocean/imgNim01022</v>
      </c>
    </row>
    <row r="5" spans="1:3">
      <c r="A5" t="s">
        <v>1052</v>
      </c>
      <c r="B5" t="s">
        <v>1048</v>
      </c>
      <c r="C5" t="str">
        <f t="shared" si="0"/>
        <v>Ocean/imgNim01031</v>
      </c>
    </row>
    <row r="6" spans="1:3">
      <c r="A6" t="s">
        <v>1053</v>
      </c>
      <c r="B6" t="s">
        <v>1048</v>
      </c>
      <c r="C6" t="str">
        <f t="shared" si="0"/>
        <v>Ocean/imgNim01032</v>
      </c>
    </row>
    <row r="7" spans="1:3">
      <c r="A7" t="s">
        <v>1054</v>
      </c>
      <c r="B7" t="s">
        <v>1048</v>
      </c>
      <c r="C7" t="str">
        <f t="shared" si="0"/>
        <v>Ocean/imgNim01041</v>
      </c>
    </row>
    <row r="8" spans="1:3">
      <c r="A8" t="s">
        <v>1055</v>
      </c>
      <c r="B8" t="s">
        <v>1048</v>
      </c>
      <c r="C8" t="str">
        <f t="shared" si="0"/>
        <v>Ocean/imgNim01042</v>
      </c>
    </row>
    <row r="9" spans="1:3">
      <c r="A9" t="s">
        <v>1056</v>
      </c>
      <c r="B9" t="s">
        <v>1048</v>
      </c>
      <c r="C9" t="str">
        <f t="shared" si="0"/>
        <v>Ocean/imgNim01051</v>
      </c>
    </row>
    <row r="10" spans="1:3">
      <c r="A10" t="s">
        <v>1057</v>
      </c>
      <c r="B10" t="s">
        <v>1048</v>
      </c>
      <c r="C10" t="str">
        <f t="shared" si="0"/>
        <v>Ocean/imgNim01052</v>
      </c>
    </row>
    <row r="11" spans="1:3">
      <c r="A11" t="s">
        <v>1058</v>
      </c>
      <c r="B11" t="s">
        <v>1048</v>
      </c>
      <c r="C11" t="str">
        <f t="shared" si="0"/>
        <v>Ocean/imgNim01061</v>
      </c>
    </row>
    <row r="12" spans="1:3">
      <c r="A12" t="s">
        <v>1059</v>
      </c>
      <c r="B12" t="s">
        <v>1048</v>
      </c>
      <c r="C12" t="str">
        <f t="shared" si="0"/>
        <v>Ocean/imgNim01062</v>
      </c>
    </row>
    <row r="13" spans="1:3">
      <c r="A13" t="s">
        <v>1060</v>
      </c>
      <c r="B13" t="s">
        <v>1048</v>
      </c>
      <c r="C13" t="str">
        <f t="shared" si="0"/>
        <v>Ocean/imgNim01071</v>
      </c>
    </row>
    <row r="14" spans="1:3">
      <c r="A14" t="s">
        <v>1061</v>
      </c>
      <c r="B14" t="s">
        <v>1048</v>
      </c>
      <c r="C14" t="str">
        <f t="shared" si="0"/>
        <v>Ocean/imgNim01072</v>
      </c>
    </row>
    <row r="15" spans="1:3">
      <c r="A15" t="s">
        <v>1062</v>
      </c>
      <c r="B15" t="s">
        <v>1048</v>
      </c>
      <c r="C15" t="str">
        <f t="shared" si="0"/>
        <v>Ocean/imgNim01081</v>
      </c>
    </row>
    <row r="16" spans="1:3">
      <c r="A16" t="s">
        <v>1063</v>
      </c>
      <c r="B16" t="s">
        <v>1048</v>
      </c>
      <c r="C16" t="str">
        <f t="shared" si="0"/>
        <v>Ocean/imgNim01082</v>
      </c>
    </row>
    <row r="17" spans="1:3">
      <c r="A17" t="s">
        <v>1064</v>
      </c>
      <c r="B17" t="s">
        <v>1048</v>
      </c>
      <c r="C17" t="str">
        <f t="shared" si="0"/>
        <v>Ocean/imgNim01091</v>
      </c>
    </row>
    <row r="18" spans="1:3">
      <c r="A18" t="s">
        <v>1065</v>
      </c>
      <c r="B18" t="s">
        <v>1048</v>
      </c>
      <c r="C18" t="str">
        <f t="shared" si="0"/>
        <v>Ocean/imgNim01092</v>
      </c>
    </row>
    <row r="19" spans="1:3">
      <c r="A19" t="s">
        <v>1066</v>
      </c>
      <c r="B19" t="s">
        <v>1048</v>
      </c>
      <c r="C19" t="str">
        <f t="shared" si="0"/>
        <v>Ocean/imgNim01101</v>
      </c>
    </row>
    <row r="20" spans="1:3">
      <c r="A20" t="s">
        <v>1067</v>
      </c>
      <c r="B20" t="s">
        <v>1048</v>
      </c>
      <c r="C20" t="str">
        <f t="shared" si="0"/>
        <v>Ocean/imgNim01102</v>
      </c>
    </row>
    <row r="21" spans="1:3">
      <c r="A21" t="s">
        <v>1068</v>
      </c>
      <c r="B21" t="s">
        <v>1048</v>
      </c>
      <c r="C21" t="str">
        <f t="shared" si="0"/>
        <v>Ocean/imgNim01111</v>
      </c>
    </row>
    <row r="22" spans="1:3">
      <c r="A22" t="s">
        <v>1069</v>
      </c>
      <c r="B22" t="s">
        <v>1048</v>
      </c>
      <c r="C22" t="str">
        <f t="shared" si="0"/>
        <v>Ocean/imgNim01112</v>
      </c>
    </row>
    <row r="23" spans="1:3">
      <c r="A23" t="s">
        <v>1070</v>
      </c>
      <c r="B23" t="s">
        <v>1048</v>
      </c>
      <c r="C23" t="str">
        <f t="shared" si="0"/>
        <v>Ocean/imgNim01121</v>
      </c>
    </row>
    <row r="24" spans="1:3">
      <c r="A24" t="s">
        <v>1071</v>
      </c>
      <c r="B24" t="s">
        <v>1048</v>
      </c>
      <c r="C24" t="str">
        <f t="shared" si="0"/>
        <v>Ocean/imgNim01122</v>
      </c>
    </row>
    <row r="25" spans="1:3">
      <c r="A25" t="s">
        <v>1072</v>
      </c>
      <c r="B25" t="s">
        <v>1048</v>
      </c>
      <c r="C25" t="str">
        <f t="shared" si="0"/>
        <v>Ocean/imgNim01131</v>
      </c>
    </row>
    <row r="26" spans="1:3">
      <c r="A26" t="s">
        <v>1073</v>
      </c>
      <c r="B26" t="s">
        <v>1048</v>
      </c>
      <c r="C26" t="str">
        <f t="shared" si="0"/>
        <v>Ocean/imgNim01132</v>
      </c>
    </row>
    <row r="27" spans="1:3">
      <c r="A27" t="s">
        <v>1074</v>
      </c>
      <c r="B27" t="s">
        <v>1048</v>
      </c>
      <c r="C27" t="str">
        <f t="shared" si="0"/>
        <v>Ocean/imgNim01141</v>
      </c>
    </row>
    <row r="28" spans="1:3">
      <c r="A28" t="s">
        <v>1075</v>
      </c>
      <c r="B28" t="s">
        <v>1048</v>
      </c>
      <c r="C28" t="str">
        <f t="shared" si="0"/>
        <v>Ocean/imgNim01142</v>
      </c>
    </row>
    <row r="29" spans="1:3">
      <c r="A29" t="s">
        <v>1076</v>
      </c>
      <c r="B29" t="s">
        <v>1048</v>
      </c>
      <c r="C29" t="str">
        <f t="shared" si="0"/>
        <v>Ocean/imgNim01151</v>
      </c>
    </row>
    <row r="30" spans="1:3">
      <c r="A30" t="s">
        <v>1077</v>
      </c>
      <c r="B30" t="s">
        <v>1048</v>
      </c>
      <c r="C30" t="str">
        <f t="shared" si="0"/>
        <v>Ocean/imgNim01152</v>
      </c>
    </row>
    <row r="31" spans="1:3">
      <c r="A31" t="s">
        <v>1078</v>
      </c>
      <c r="B31" t="s">
        <v>1048</v>
      </c>
      <c r="C31" t="str">
        <f t="shared" si="0"/>
        <v>Ocean/imgNim01161</v>
      </c>
    </row>
    <row r="32" spans="1:3">
      <c r="A32" t="s">
        <v>1079</v>
      </c>
      <c r="B32" t="s">
        <v>1048</v>
      </c>
      <c r="C32" t="str">
        <f t="shared" si="0"/>
        <v>Ocean/imgNim01162</v>
      </c>
    </row>
    <row r="33" spans="1:3">
      <c r="A33" t="s">
        <v>1080</v>
      </c>
      <c r="B33" t="s">
        <v>1048</v>
      </c>
      <c r="C33" t="str">
        <f t="shared" si="0"/>
        <v>Ocean/imgNim01171</v>
      </c>
    </row>
    <row r="34" spans="1:3">
      <c r="A34" t="s">
        <v>1081</v>
      </c>
      <c r="B34" t="s">
        <v>1048</v>
      </c>
      <c r="C34" t="str">
        <f t="shared" si="0"/>
        <v>Ocean/imgNim01172</v>
      </c>
    </row>
    <row r="35" spans="1:3">
      <c r="A35" t="s">
        <v>1082</v>
      </c>
      <c r="B35" t="s">
        <v>1048</v>
      </c>
      <c r="C35" t="str">
        <f t="shared" si="0"/>
        <v>Ocean/imgNim01181</v>
      </c>
    </row>
    <row r="36" spans="1:3">
      <c r="A36" t="s">
        <v>1083</v>
      </c>
      <c r="B36" t="s">
        <v>1048</v>
      </c>
      <c r="C36" t="str">
        <f t="shared" si="0"/>
        <v>Ocean/imgNim01182</v>
      </c>
    </row>
    <row r="37" spans="1:3">
      <c r="A37" t="s">
        <v>1084</v>
      </c>
      <c r="B37" t="s">
        <v>1048</v>
      </c>
      <c r="C37" t="str">
        <f t="shared" si="0"/>
        <v>Ocean/imgNim01191</v>
      </c>
    </row>
    <row r="38" spans="1:3">
      <c r="A38" t="s">
        <v>1085</v>
      </c>
      <c r="B38" t="s">
        <v>1048</v>
      </c>
      <c r="C38" t="str">
        <f t="shared" si="0"/>
        <v>Ocean/imgNim01192</v>
      </c>
    </row>
    <row r="39" spans="1:3">
      <c r="A39" t="s">
        <v>1086</v>
      </c>
      <c r="B39" t="s">
        <v>1048</v>
      </c>
      <c r="C39" t="str">
        <f t="shared" si="0"/>
        <v>Ocean/imgNim01201</v>
      </c>
    </row>
    <row r="40" spans="1:3">
      <c r="A40" t="s">
        <v>1087</v>
      </c>
      <c r="B40" t="s">
        <v>1048</v>
      </c>
      <c r="C40" t="str">
        <f t="shared" si="0"/>
        <v>Ocean/imgNim01202</v>
      </c>
    </row>
    <row r="41" spans="1:3">
      <c r="A41" t="s">
        <v>1088</v>
      </c>
      <c r="B41" t="s">
        <v>1048</v>
      </c>
      <c r="C41" t="str">
        <f t="shared" si="0"/>
        <v>Ocean/imgNim01211</v>
      </c>
    </row>
    <row r="42" spans="1:3">
      <c r="A42" t="s">
        <v>1089</v>
      </c>
      <c r="B42" t="s">
        <v>1048</v>
      </c>
      <c r="C42" t="str">
        <f t="shared" si="0"/>
        <v>Ocean/imgNim01212</v>
      </c>
    </row>
    <row r="43" spans="1:3">
      <c r="A43" t="s">
        <v>1090</v>
      </c>
      <c r="B43" t="s">
        <v>962</v>
      </c>
      <c r="C43" t="str">
        <f t="shared" si="0"/>
        <v>Forest/imgNim02011</v>
      </c>
    </row>
    <row r="44" spans="1:3">
      <c r="A44" t="s">
        <v>1091</v>
      </c>
      <c r="B44" t="s">
        <v>962</v>
      </c>
      <c r="C44" t="str">
        <f t="shared" si="0"/>
        <v>Forest/imgNim02012</v>
      </c>
    </row>
    <row r="45" spans="1:3">
      <c r="A45" t="s">
        <v>1092</v>
      </c>
      <c r="B45" t="s">
        <v>962</v>
      </c>
      <c r="C45" t="str">
        <f t="shared" si="0"/>
        <v>Forest/imgNim02021</v>
      </c>
    </row>
    <row r="46" spans="1:3">
      <c r="A46" t="s">
        <v>1093</v>
      </c>
      <c r="B46" t="s">
        <v>962</v>
      </c>
      <c r="C46" t="str">
        <f t="shared" si="0"/>
        <v>Forest/imgNim02022</v>
      </c>
    </row>
    <row r="47" spans="1:3">
      <c r="A47" t="s">
        <v>1094</v>
      </c>
      <c r="B47" t="s">
        <v>962</v>
      </c>
      <c r="C47" t="str">
        <f t="shared" si="0"/>
        <v>Forest/imgNim02031</v>
      </c>
    </row>
    <row r="48" spans="1:3">
      <c r="A48" t="s">
        <v>1095</v>
      </c>
      <c r="B48" t="s">
        <v>962</v>
      </c>
      <c r="C48" t="str">
        <f t="shared" si="0"/>
        <v>Forest/imgNim02032</v>
      </c>
    </row>
    <row r="49" spans="1:3">
      <c r="A49" t="s">
        <v>1096</v>
      </c>
      <c r="B49" t="s">
        <v>962</v>
      </c>
      <c r="C49" t="str">
        <f t="shared" si="0"/>
        <v>Forest/imgNim02041</v>
      </c>
    </row>
    <row r="50" spans="1:3">
      <c r="A50" t="s">
        <v>1097</v>
      </c>
      <c r="B50" t="s">
        <v>962</v>
      </c>
      <c r="C50" t="str">
        <f t="shared" si="0"/>
        <v>Forest/imgNim02042</v>
      </c>
    </row>
    <row r="51" spans="1:3">
      <c r="A51" t="s">
        <v>1098</v>
      </c>
      <c r="B51" t="s">
        <v>962</v>
      </c>
      <c r="C51" t="str">
        <f t="shared" si="0"/>
        <v>Forest/imgNim02051</v>
      </c>
    </row>
    <row r="52" spans="1:3">
      <c r="A52" t="s">
        <v>1099</v>
      </c>
      <c r="B52" t="s">
        <v>962</v>
      </c>
      <c r="C52" t="str">
        <f t="shared" si="0"/>
        <v>Forest/imgNim02052</v>
      </c>
    </row>
    <row r="53" spans="1:3">
      <c r="A53" t="s">
        <v>1100</v>
      </c>
      <c r="B53" t="s">
        <v>962</v>
      </c>
      <c r="C53" t="str">
        <f t="shared" si="0"/>
        <v>Forest/imgNim02061</v>
      </c>
    </row>
    <row r="54" spans="1:3">
      <c r="A54" t="s">
        <v>1101</v>
      </c>
      <c r="B54" t="s">
        <v>962</v>
      </c>
      <c r="C54" t="str">
        <f t="shared" si="0"/>
        <v>Forest/imgNim02062</v>
      </c>
    </row>
    <row r="55" spans="1:3">
      <c r="A55" t="s">
        <v>1102</v>
      </c>
      <c r="B55" t="s">
        <v>962</v>
      </c>
      <c r="C55" t="str">
        <f t="shared" si="0"/>
        <v>Forest/imgNim02071</v>
      </c>
    </row>
    <row r="56" spans="1:3">
      <c r="A56" t="s">
        <v>1103</v>
      </c>
      <c r="B56" t="s">
        <v>962</v>
      </c>
      <c r="C56" t="str">
        <f t="shared" si="0"/>
        <v>Forest/imgNim02072</v>
      </c>
    </row>
    <row r="57" spans="1:3">
      <c r="A57" t="s">
        <v>1104</v>
      </c>
      <c r="B57" t="s">
        <v>962</v>
      </c>
      <c r="C57" t="str">
        <f t="shared" si="0"/>
        <v>Forest/imgNim02081</v>
      </c>
    </row>
    <row r="58" spans="1:3">
      <c r="A58" t="s">
        <v>1105</v>
      </c>
      <c r="B58" t="s">
        <v>962</v>
      </c>
      <c r="C58" t="str">
        <f t="shared" si="0"/>
        <v>Forest/imgNim02082</v>
      </c>
    </row>
    <row r="59" spans="1:3">
      <c r="A59" t="s">
        <v>1106</v>
      </c>
      <c r="B59" t="s">
        <v>962</v>
      </c>
      <c r="C59" t="str">
        <f t="shared" si="0"/>
        <v>Forest/imgNim02091</v>
      </c>
    </row>
    <row r="60" spans="1:3">
      <c r="A60" t="s">
        <v>1107</v>
      </c>
      <c r="B60" t="s">
        <v>962</v>
      </c>
      <c r="C60" t="str">
        <f t="shared" si="0"/>
        <v>Forest/imgNim02092</v>
      </c>
    </row>
    <row r="61" spans="1:3">
      <c r="A61" t="s">
        <v>1108</v>
      </c>
      <c r="B61" t="s">
        <v>962</v>
      </c>
      <c r="C61" t="str">
        <f t="shared" si="0"/>
        <v>Forest/imgNim02101</v>
      </c>
    </row>
    <row r="62" spans="1:3">
      <c r="A62" t="s">
        <v>1109</v>
      </c>
      <c r="B62" t="s">
        <v>962</v>
      </c>
      <c r="C62" t="str">
        <f t="shared" si="0"/>
        <v>Forest/imgNim02102</v>
      </c>
    </row>
    <row r="63" spans="1:3">
      <c r="A63" t="s">
        <v>1110</v>
      </c>
      <c r="B63" t="s">
        <v>962</v>
      </c>
      <c r="C63" t="str">
        <f t="shared" si="0"/>
        <v>Forest/imgNim02111</v>
      </c>
    </row>
    <row r="64" spans="1:3">
      <c r="A64" t="s">
        <v>1111</v>
      </c>
      <c r="B64" t="s">
        <v>962</v>
      </c>
      <c r="C64" t="str">
        <f t="shared" si="0"/>
        <v>Forest/imgNim02112</v>
      </c>
    </row>
    <row r="65" spans="1:3">
      <c r="A65" t="s">
        <v>1112</v>
      </c>
      <c r="B65" t="s">
        <v>962</v>
      </c>
      <c r="C65" t="str">
        <f t="shared" si="0"/>
        <v>Forest/imgNim02121</v>
      </c>
    </row>
    <row r="66" spans="1:3">
      <c r="A66" t="s">
        <v>1113</v>
      </c>
      <c r="B66" t="s">
        <v>962</v>
      </c>
      <c r="C66" t="str">
        <f t="shared" ref="C66:C126" si="1">B66&amp;"/"&amp;A66</f>
        <v>Forest/imgNim02122</v>
      </c>
    </row>
    <row r="67" spans="1:3">
      <c r="A67" t="s">
        <v>1114</v>
      </c>
      <c r="B67" t="s">
        <v>962</v>
      </c>
      <c r="C67" t="str">
        <f t="shared" si="1"/>
        <v>Forest/imgNim02131</v>
      </c>
    </row>
    <row r="68" spans="1:3">
      <c r="A68" t="s">
        <v>1115</v>
      </c>
      <c r="B68" t="s">
        <v>962</v>
      </c>
      <c r="C68" t="str">
        <f t="shared" si="1"/>
        <v>Forest/imgNim02132</v>
      </c>
    </row>
    <row r="69" spans="1:3">
      <c r="A69" t="s">
        <v>1116</v>
      </c>
      <c r="B69" t="s">
        <v>962</v>
      </c>
      <c r="C69" t="str">
        <f t="shared" si="1"/>
        <v>Forest/imgNim02141</v>
      </c>
    </row>
    <row r="70" spans="1:3">
      <c r="A70" t="s">
        <v>1117</v>
      </c>
      <c r="B70" t="s">
        <v>962</v>
      </c>
      <c r="C70" t="str">
        <f t="shared" si="1"/>
        <v>Forest/imgNim02142</v>
      </c>
    </row>
    <row r="71" spans="1:3">
      <c r="A71" t="s">
        <v>1118</v>
      </c>
      <c r="B71" t="s">
        <v>962</v>
      </c>
      <c r="C71" t="str">
        <f t="shared" si="1"/>
        <v>Forest/imgNim02151</v>
      </c>
    </row>
    <row r="72" spans="1:3">
      <c r="A72" t="s">
        <v>1119</v>
      </c>
      <c r="B72" t="s">
        <v>962</v>
      </c>
      <c r="C72" t="str">
        <f t="shared" si="1"/>
        <v>Forest/imgNim02152</v>
      </c>
    </row>
    <row r="73" spans="1:3">
      <c r="A73" t="s">
        <v>1120</v>
      </c>
      <c r="B73" t="s">
        <v>962</v>
      </c>
      <c r="C73" t="str">
        <f t="shared" si="1"/>
        <v>Forest/imgNim02161</v>
      </c>
    </row>
    <row r="74" spans="1:3">
      <c r="A74" t="s">
        <v>1121</v>
      </c>
      <c r="B74" t="s">
        <v>962</v>
      </c>
      <c r="C74" t="str">
        <f t="shared" si="1"/>
        <v>Forest/imgNim02162</v>
      </c>
    </row>
    <row r="75" spans="1:3">
      <c r="A75" t="s">
        <v>1122</v>
      </c>
      <c r="B75" t="s">
        <v>962</v>
      </c>
      <c r="C75" t="str">
        <f t="shared" si="1"/>
        <v>Forest/imgNim02171</v>
      </c>
    </row>
    <row r="76" spans="1:3">
      <c r="A76" t="s">
        <v>1123</v>
      </c>
      <c r="B76" t="s">
        <v>962</v>
      </c>
      <c r="C76" t="str">
        <f t="shared" si="1"/>
        <v>Forest/imgNim02172</v>
      </c>
    </row>
    <row r="77" spans="1:3">
      <c r="A77" t="s">
        <v>1124</v>
      </c>
      <c r="B77" t="s">
        <v>962</v>
      </c>
      <c r="C77" t="str">
        <f t="shared" si="1"/>
        <v>Forest/imgNim02181</v>
      </c>
    </row>
    <row r="78" spans="1:3">
      <c r="A78" t="s">
        <v>1125</v>
      </c>
      <c r="B78" t="s">
        <v>962</v>
      </c>
      <c r="C78" t="str">
        <f t="shared" si="1"/>
        <v>Forest/imgNim02182</v>
      </c>
    </row>
    <row r="79" spans="1:3">
      <c r="A79" t="s">
        <v>1126</v>
      </c>
      <c r="B79" t="s">
        <v>962</v>
      </c>
      <c r="C79" t="str">
        <f t="shared" si="1"/>
        <v>Forest/imgNim02191</v>
      </c>
    </row>
    <row r="80" spans="1:3">
      <c r="A80" t="s">
        <v>1127</v>
      </c>
      <c r="B80" t="s">
        <v>962</v>
      </c>
      <c r="C80" t="str">
        <f t="shared" si="1"/>
        <v>Forest/imgNim02192</v>
      </c>
    </row>
    <row r="81" spans="1:3">
      <c r="A81" t="s">
        <v>1128</v>
      </c>
      <c r="B81" t="s">
        <v>962</v>
      </c>
      <c r="C81" t="str">
        <f t="shared" si="1"/>
        <v>Forest/imgNim02201</v>
      </c>
    </row>
    <row r="82" spans="1:3">
      <c r="A82" t="s">
        <v>1129</v>
      </c>
      <c r="B82" t="s">
        <v>962</v>
      </c>
      <c r="C82" t="str">
        <f t="shared" si="1"/>
        <v>Forest/imgNim02202</v>
      </c>
    </row>
    <row r="83" spans="1:3">
      <c r="A83" t="s">
        <v>1130</v>
      </c>
      <c r="B83" t="s">
        <v>962</v>
      </c>
      <c r="C83" t="str">
        <f t="shared" si="1"/>
        <v>Forest/imgNim02211</v>
      </c>
    </row>
    <row r="84" spans="1:3">
      <c r="A84" t="s">
        <v>1131</v>
      </c>
      <c r="B84" t="s">
        <v>962</v>
      </c>
      <c r="C84" t="str">
        <f t="shared" si="1"/>
        <v>Forest/imgNim02212</v>
      </c>
    </row>
    <row r="85" spans="1:3">
      <c r="A85" t="s">
        <v>1132</v>
      </c>
      <c r="B85" t="s">
        <v>1005</v>
      </c>
      <c r="C85" t="str">
        <f t="shared" si="1"/>
        <v>Desert/imgNim03011</v>
      </c>
    </row>
    <row r="86" spans="1:3">
      <c r="A86" t="s">
        <v>1133</v>
      </c>
      <c r="B86" t="s">
        <v>1005</v>
      </c>
      <c r="C86" t="str">
        <f t="shared" si="1"/>
        <v>Desert/imgNim03012</v>
      </c>
    </row>
    <row r="87" spans="1:3">
      <c r="A87" t="s">
        <v>1134</v>
      </c>
      <c r="B87" t="s">
        <v>1005</v>
      </c>
      <c r="C87" t="str">
        <f t="shared" si="1"/>
        <v>Desert/imgNim03021</v>
      </c>
    </row>
    <row r="88" spans="1:3">
      <c r="A88" t="s">
        <v>1135</v>
      </c>
      <c r="B88" t="s">
        <v>1005</v>
      </c>
      <c r="C88" t="str">
        <f t="shared" si="1"/>
        <v>Desert/imgNim03022</v>
      </c>
    </row>
    <row r="89" spans="1:3">
      <c r="A89" t="s">
        <v>1136</v>
      </c>
      <c r="B89" t="s">
        <v>1005</v>
      </c>
      <c r="C89" t="str">
        <f t="shared" si="1"/>
        <v>Desert/imgNim03031</v>
      </c>
    </row>
    <row r="90" spans="1:3">
      <c r="A90" t="s">
        <v>1137</v>
      </c>
      <c r="B90" t="s">
        <v>1005</v>
      </c>
      <c r="C90" t="str">
        <f t="shared" si="1"/>
        <v>Desert/imgNim03032</v>
      </c>
    </row>
    <row r="91" spans="1:3">
      <c r="A91" t="s">
        <v>1138</v>
      </c>
      <c r="B91" t="s">
        <v>1005</v>
      </c>
      <c r="C91" t="str">
        <f t="shared" si="1"/>
        <v>Desert/imgNim03041</v>
      </c>
    </row>
    <row r="92" spans="1:3">
      <c r="A92" t="s">
        <v>1139</v>
      </c>
      <c r="B92" t="s">
        <v>1005</v>
      </c>
      <c r="C92" t="str">
        <f t="shared" si="1"/>
        <v>Desert/imgNim03042</v>
      </c>
    </row>
    <row r="93" spans="1:3">
      <c r="A93" t="s">
        <v>1140</v>
      </c>
      <c r="B93" t="s">
        <v>1005</v>
      </c>
      <c r="C93" t="str">
        <f t="shared" si="1"/>
        <v>Desert/imgNim03051</v>
      </c>
    </row>
    <row r="94" spans="1:3">
      <c r="A94" t="s">
        <v>1141</v>
      </c>
      <c r="B94" t="s">
        <v>1005</v>
      </c>
      <c r="C94" t="str">
        <f t="shared" si="1"/>
        <v>Desert/imgNim03052</v>
      </c>
    </row>
    <row r="95" spans="1:3">
      <c r="A95" t="s">
        <v>1142</v>
      </c>
      <c r="B95" t="s">
        <v>1005</v>
      </c>
      <c r="C95" t="str">
        <f t="shared" si="1"/>
        <v>Desert/imgNim03061</v>
      </c>
    </row>
    <row r="96" spans="1:3">
      <c r="A96" t="s">
        <v>1143</v>
      </c>
      <c r="B96" t="s">
        <v>1005</v>
      </c>
      <c r="C96" t="str">
        <f t="shared" si="1"/>
        <v>Desert/imgNim03062</v>
      </c>
    </row>
    <row r="97" spans="1:3">
      <c r="A97" t="s">
        <v>1144</v>
      </c>
      <c r="B97" t="s">
        <v>1005</v>
      </c>
      <c r="C97" t="str">
        <f t="shared" si="1"/>
        <v>Desert/imgNim03071</v>
      </c>
    </row>
    <row r="98" spans="1:3">
      <c r="A98" t="s">
        <v>1145</v>
      </c>
      <c r="B98" t="s">
        <v>1005</v>
      </c>
      <c r="C98" t="str">
        <f t="shared" si="1"/>
        <v>Desert/imgNim03072</v>
      </c>
    </row>
    <row r="99" spans="1:3">
      <c r="A99" t="s">
        <v>1146</v>
      </c>
      <c r="B99" t="s">
        <v>1005</v>
      </c>
      <c r="C99" t="str">
        <f t="shared" si="1"/>
        <v>Desert/imgNim03081</v>
      </c>
    </row>
    <row r="100" spans="1:3">
      <c r="A100" t="s">
        <v>1147</v>
      </c>
      <c r="B100" t="s">
        <v>1005</v>
      </c>
      <c r="C100" t="str">
        <f t="shared" si="1"/>
        <v>Desert/imgNim03082</v>
      </c>
    </row>
    <row r="101" spans="1:3">
      <c r="A101" t="s">
        <v>1148</v>
      </c>
      <c r="B101" t="s">
        <v>1005</v>
      </c>
      <c r="C101" t="str">
        <f t="shared" si="1"/>
        <v>Desert/imgNim03091</v>
      </c>
    </row>
    <row r="102" spans="1:3">
      <c r="A102" t="s">
        <v>1149</v>
      </c>
      <c r="B102" t="s">
        <v>1005</v>
      </c>
      <c r="C102" t="str">
        <f t="shared" si="1"/>
        <v>Desert/imgNim03092</v>
      </c>
    </row>
    <row r="103" spans="1:3">
      <c r="A103" t="s">
        <v>1150</v>
      </c>
      <c r="B103" t="s">
        <v>1005</v>
      </c>
      <c r="C103" t="str">
        <f t="shared" si="1"/>
        <v>Desert/imgNim03101</v>
      </c>
    </row>
    <row r="104" spans="1:3">
      <c r="A104" t="s">
        <v>1151</v>
      </c>
      <c r="B104" t="s">
        <v>1005</v>
      </c>
      <c r="C104" t="str">
        <f t="shared" si="1"/>
        <v>Desert/imgNim03102</v>
      </c>
    </row>
    <row r="105" spans="1:3">
      <c r="A105" t="s">
        <v>1152</v>
      </c>
      <c r="B105" t="s">
        <v>1005</v>
      </c>
      <c r="C105" t="str">
        <f t="shared" si="1"/>
        <v>Desert/imgNim03111</v>
      </c>
    </row>
    <row r="106" spans="1:3">
      <c r="A106" t="s">
        <v>1153</v>
      </c>
      <c r="B106" t="s">
        <v>1005</v>
      </c>
      <c r="C106" t="str">
        <f t="shared" si="1"/>
        <v>Desert/imgNim03112</v>
      </c>
    </row>
    <row r="107" spans="1:3">
      <c r="A107" t="s">
        <v>1154</v>
      </c>
      <c r="B107" t="s">
        <v>1005</v>
      </c>
      <c r="C107" t="str">
        <f t="shared" si="1"/>
        <v>Desert/imgNim03121</v>
      </c>
    </row>
    <row r="108" spans="1:3">
      <c r="A108" t="s">
        <v>1155</v>
      </c>
      <c r="B108" t="s">
        <v>1005</v>
      </c>
      <c r="C108" t="str">
        <f t="shared" si="1"/>
        <v>Desert/imgNim03122</v>
      </c>
    </row>
    <row r="109" spans="1:3">
      <c r="A109" t="s">
        <v>1156</v>
      </c>
      <c r="B109" t="s">
        <v>1005</v>
      </c>
      <c r="C109" t="str">
        <f t="shared" si="1"/>
        <v>Desert/imgNim03131</v>
      </c>
    </row>
    <row r="110" spans="1:3">
      <c r="A110" t="s">
        <v>1157</v>
      </c>
      <c r="B110" t="s">
        <v>1005</v>
      </c>
      <c r="C110" t="str">
        <f t="shared" si="1"/>
        <v>Desert/imgNim03132</v>
      </c>
    </row>
    <row r="111" spans="1:3">
      <c r="A111" t="s">
        <v>1158</v>
      </c>
      <c r="B111" t="s">
        <v>1005</v>
      </c>
      <c r="C111" t="str">
        <f t="shared" si="1"/>
        <v>Desert/imgNim03141</v>
      </c>
    </row>
    <row r="112" spans="1:3">
      <c r="A112" t="s">
        <v>1159</v>
      </c>
      <c r="B112" t="s">
        <v>1005</v>
      </c>
      <c r="C112" t="str">
        <f t="shared" si="1"/>
        <v>Desert/imgNim03142</v>
      </c>
    </row>
    <row r="113" spans="1:3">
      <c r="A113" t="s">
        <v>1160</v>
      </c>
      <c r="B113" t="s">
        <v>1005</v>
      </c>
      <c r="C113" t="str">
        <f t="shared" si="1"/>
        <v>Desert/imgNim03151</v>
      </c>
    </row>
    <row r="114" spans="1:3">
      <c r="A114" t="s">
        <v>1161</v>
      </c>
      <c r="B114" t="s">
        <v>1005</v>
      </c>
      <c r="C114" t="str">
        <f t="shared" si="1"/>
        <v>Desert/imgNim03152</v>
      </c>
    </row>
    <row r="115" spans="1:3">
      <c r="A115" t="s">
        <v>1162</v>
      </c>
      <c r="B115" t="s">
        <v>1005</v>
      </c>
      <c r="C115" t="str">
        <f t="shared" si="1"/>
        <v>Desert/imgNim03161</v>
      </c>
    </row>
    <row r="116" spans="1:3">
      <c r="A116" t="s">
        <v>1163</v>
      </c>
      <c r="B116" t="s">
        <v>1005</v>
      </c>
      <c r="C116" t="str">
        <f t="shared" si="1"/>
        <v>Desert/imgNim03162</v>
      </c>
    </row>
    <row r="117" spans="1:3">
      <c r="A117" t="s">
        <v>1164</v>
      </c>
      <c r="B117" t="s">
        <v>1005</v>
      </c>
      <c r="C117" t="str">
        <f t="shared" si="1"/>
        <v>Desert/imgNim03171</v>
      </c>
    </row>
    <row r="118" spans="1:3">
      <c r="A118" t="s">
        <v>1165</v>
      </c>
      <c r="B118" t="s">
        <v>1005</v>
      </c>
      <c r="C118" t="str">
        <f t="shared" si="1"/>
        <v>Desert/imgNim03172</v>
      </c>
    </row>
    <row r="119" spans="1:3">
      <c r="A119" t="s">
        <v>1166</v>
      </c>
      <c r="B119" t="s">
        <v>1005</v>
      </c>
      <c r="C119" t="str">
        <f t="shared" si="1"/>
        <v>Desert/imgNim03181</v>
      </c>
    </row>
    <row r="120" spans="1:3">
      <c r="A120" t="s">
        <v>1167</v>
      </c>
      <c r="B120" t="s">
        <v>1005</v>
      </c>
      <c r="C120" t="str">
        <f t="shared" si="1"/>
        <v>Desert/imgNim03182</v>
      </c>
    </row>
    <row r="121" spans="1:3">
      <c r="A121" t="s">
        <v>1168</v>
      </c>
      <c r="B121" t="s">
        <v>1005</v>
      </c>
      <c r="C121" t="str">
        <f t="shared" si="1"/>
        <v>Desert/imgNim03191</v>
      </c>
    </row>
    <row r="122" spans="1:3">
      <c r="A122" t="s">
        <v>1169</v>
      </c>
      <c r="B122" t="s">
        <v>1005</v>
      </c>
      <c r="C122" t="str">
        <f t="shared" si="1"/>
        <v>Desert/imgNim03192</v>
      </c>
    </row>
    <row r="123" spans="1:3">
      <c r="A123" t="s">
        <v>1170</v>
      </c>
      <c r="B123" t="s">
        <v>1005</v>
      </c>
      <c r="C123" t="str">
        <f t="shared" si="1"/>
        <v>Desert/imgNim03201</v>
      </c>
    </row>
    <row r="124" spans="1:3">
      <c r="A124" t="s">
        <v>1171</v>
      </c>
      <c r="B124" t="s">
        <v>1005</v>
      </c>
      <c r="C124" t="str">
        <f t="shared" si="1"/>
        <v>Desert/imgNim03202</v>
      </c>
    </row>
    <row r="125" spans="1:3">
      <c r="A125" t="s">
        <v>1172</v>
      </c>
      <c r="B125" t="s">
        <v>1005</v>
      </c>
      <c r="C125" t="str">
        <f t="shared" si="1"/>
        <v>Desert/imgNim03211</v>
      </c>
    </row>
    <row r="126" spans="1:3">
      <c r="A126" t="s">
        <v>1173</v>
      </c>
      <c r="B126" t="s">
        <v>1005</v>
      </c>
      <c r="C126" t="str">
        <f t="shared" si="1"/>
        <v>Desert/imgNim03212</v>
      </c>
    </row>
  </sheetData>
  <phoneticPr fontId="17" type="noConversion"/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>
  <dimension ref="A1:C42"/>
  <sheetViews>
    <sheetView workbookViewId="0"/>
  </sheetViews>
  <sheetFormatPr defaultColWidth="8.875" defaultRowHeight="13.5"/>
  <cols>
    <col min="1" max="1" width="35.625" customWidth="1"/>
    <col min="2" max="2" width="43.625" customWidth="1"/>
    <col min="3" max="3" width="35.125" customWidth="1"/>
  </cols>
  <sheetData>
    <row r="1" spans="1:3">
      <c r="A1" t="s">
        <v>1174</v>
      </c>
      <c r="C1" t="str">
        <f>IF(A1&lt;&gt;"",A1,B1)</f>
        <v>nim_01_01_SkeletonData.asset</v>
      </c>
    </row>
    <row r="2" spans="1:3">
      <c r="B2" t="s">
        <v>1174</v>
      </c>
      <c r="C2" t="str">
        <f t="shared" ref="C2:C42" si="0">IF(A2&lt;&gt;"",A2,B2)</f>
        <v>nim_01_01_SkeletonData.asset</v>
      </c>
    </row>
    <row r="3" spans="1:3">
      <c r="A3" t="s">
        <v>1175</v>
      </c>
      <c r="C3" t="str">
        <f t="shared" si="0"/>
        <v>nim_01_02_SkeletonData.asset</v>
      </c>
    </row>
    <row r="4" spans="1:3">
      <c r="B4" t="s">
        <v>1175</v>
      </c>
      <c r="C4" t="str">
        <f t="shared" si="0"/>
        <v>nim_01_02_SkeletonData.asset</v>
      </c>
    </row>
    <row r="5" spans="1:3">
      <c r="A5" t="s">
        <v>1176</v>
      </c>
      <c r="C5" t="str">
        <f t="shared" si="0"/>
        <v>nim_01_03_SkeletonData.asset</v>
      </c>
    </row>
    <row r="6" spans="1:3">
      <c r="B6" t="s">
        <v>1176</v>
      </c>
      <c r="C6" t="str">
        <f t="shared" si="0"/>
        <v>nim_01_03_SkeletonData.asset</v>
      </c>
    </row>
    <row r="7" spans="1:3">
      <c r="A7" t="s">
        <v>1177</v>
      </c>
      <c r="C7" t="str">
        <f t="shared" si="0"/>
        <v>nim_01_04_SkeletonData.asset</v>
      </c>
    </row>
    <row r="8" spans="1:3">
      <c r="B8" t="s">
        <v>1177</v>
      </c>
      <c r="C8" t="str">
        <f t="shared" si="0"/>
        <v>nim_01_04_SkeletonData.asset</v>
      </c>
    </row>
    <row r="9" spans="1:3">
      <c r="A9" t="s">
        <v>1178</v>
      </c>
      <c r="C9" t="str">
        <f t="shared" si="0"/>
        <v>nim_01_05_SkeletonData.asset</v>
      </c>
    </row>
    <row r="10" spans="1:3">
      <c r="B10" t="s">
        <v>1178</v>
      </c>
      <c r="C10" t="str">
        <f t="shared" si="0"/>
        <v>nim_01_05_SkeletonData.asset</v>
      </c>
    </row>
    <row r="11" spans="1:3">
      <c r="A11" t="s">
        <v>1179</v>
      </c>
      <c r="C11" t="str">
        <f t="shared" si="0"/>
        <v>nim_01_06_SkeletonData.asset</v>
      </c>
    </row>
    <row r="12" spans="1:3">
      <c r="B12" t="s">
        <v>1179</v>
      </c>
      <c r="C12" t="str">
        <f t="shared" si="0"/>
        <v>nim_01_06_SkeletonData.asset</v>
      </c>
    </row>
    <row r="13" spans="1:3">
      <c r="A13" t="s">
        <v>1180</v>
      </c>
      <c r="C13" t="str">
        <f t="shared" si="0"/>
        <v>nim_01_07_SkeletonData.asset</v>
      </c>
    </row>
    <row r="14" spans="1:3">
      <c r="B14" t="s">
        <v>1180</v>
      </c>
      <c r="C14" t="str">
        <f t="shared" si="0"/>
        <v>nim_01_07_SkeletonData.asset</v>
      </c>
    </row>
    <row r="15" spans="1:3">
      <c r="A15" t="s">
        <v>1181</v>
      </c>
      <c r="C15" t="str">
        <f t="shared" si="0"/>
        <v>nim_01_08_SkeletonData.asset</v>
      </c>
    </row>
    <row r="16" spans="1:3">
      <c r="B16" t="s">
        <v>1181</v>
      </c>
      <c r="C16" t="str">
        <f t="shared" si="0"/>
        <v>nim_01_08_SkeletonData.asset</v>
      </c>
    </row>
    <row r="17" spans="1:3">
      <c r="A17" t="s">
        <v>1182</v>
      </c>
      <c r="C17" t="str">
        <f t="shared" si="0"/>
        <v>nim_01_09_SkeletonData.asset</v>
      </c>
    </row>
    <row r="18" spans="1:3">
      <c r="B18" t="s">
        <v>1182</v>
      </c>
      <c r="C18" t="str">
        <f t="shared" si="0"/>
        <v>nim_01_09_SkeletonData.asset</v>
      </c>
    </row>
    <row r="19" spans="1:3">
      <c r="A19" t="s">
        <v>1183</v>
      </c>
      <c r="C19" t="str">
        <f t="shared" si="0"/>
        <v>nim_01_10_SkeletonData.asset</v>
      </c>
    </row>
    <row r="20" spans="1:3">
      <c r="B20" t="s">
        <v>1183</v>
      </c>
      <c r="C20" t="str">
        <f t="shared" si="0"/>
        <v>nim_01_10_SkeletonData.asset</v>
      </c>
    </row>
    <row r="21" spans="1:3">
      <c r="A21" t="s">
        <v>1184</v>
      </c>
      <c r="C21" t="str">
        <f t="shared" si="0"/>
        <v>nim_01_11_SkeletonData.asset</v>
      </c>
    </row>
    <row r="22" spans="1:3">
      <c r="B22" t="s">
        <v>1184</v>
      </c>
      <c r="C22" t="str">
        <f t="shared" si="0"/>
        <v>nim_01_11_SkeletonData.asset</v>
      </c>
    </row>
    <row r="23" spans="1:3">
      <c r="A23" t="s">
        <v>1185</v>
      </c>
      <c r="C23" t="str">
        <f t="shared" si="0"/>
        <v>nim_01_12_SkeletonData.asset</v>
      </c>
    </row>
    <row r="24" spans="1:3">
      <c r="B24" t="s">
        <v>1185</v>
      </c>
      <c r="C24" t="str">
        <f t="shared" si="0"/>
        <v>nim_01_12_SkeletonData.asset</v>
      </c>
    </row>
    <row r="25" spans="1:3">
      <c r="A25" t="s">
        <v>1186</v>
      </c>
      <c r="C25" t="str">
        <f t="shared" si="0"/>
        <v>nim_01_13_SkeletonData.asset</v>
      </c>
    </row>
    <row r="26" spans="1:3">
      <c r="B26" t="s">
        <v>1186</v>
      </c>
      <c r="C26" t="str">
        <f t="shared" si="0"/>
        <v>nim_01_13_SkeletonData.asset</v>
      </c>
    </row>
    <row r="27" spans="1:3">
      <c r="A27" t="s">
        <v>1187</v>
      </c>
      <c r="C27" t="str">
        <f t="shared" si="0"/>
        <v>nim_01_14_SkeletonData.asset</v>
      </c>
    </row>
    <row r="28" spans="1:3">
      <c r="B28" t="s">
        <v>1187</v>
      </c>
      <c r="C28" t="str">
        <f t="shared" si="0"/>
        <v>nim_01_14_SkeletonData.asset</v>
      </c>
    </row>
    <row r="29" spans="1:3">
      <c r="A29" t="s">
        <v>1188</v>
      </c>
      <c r="C29" t="str">
        <f t="shared" si="0"/>
        <v>nim_01_15_SkeletonData.asset</v>
      </c>
    </row>
    <row r="30" spans="1:3">
      <c r="B30" t="s">
        <v>1188</v>
      </c>
      <c r="C30" t="str">
        <f t="shared" si="0"/>
        <v>nim_01_15_SkeletonData.asset</v>
      </c>
    </row>
    <row r="31" spans="1:3">
      <c r="A31" t="s">
        <v>1189</v>
      </c>
      <c r="C31" t="str">
        <f t="shared" si="0"/>
        <v>nim_01_16_SkeletonData.asset</v>
      </c>
    </row>
    <row r="32" spans="1:3">
      <c r="B32" t="s">
        <v>1189</v>
      </c>
      <c r="C32" t="str">
        <f t="shared" si="0"/>
        <v>nim_01_16_SkeletonData.asset</v>
      </c>
    </row>
    <row r="33" spans="1:3">
      <c r="A33" t="s">
        <v>1190</v>
      </c>
      <c r="C33" t="str">
        <f t="shared" si="0"/>
        <v>Home_Nim_oceam brim17_SkeletonData.asset</v>
      </c>
    </row>
    <row r="34" spans="1:3">
      <c r="B34" t="s">
        <v>1190</v>
      </c>
      <c r="C34" t="str">
        <f t="shared" si="0"/>
        <v>Home_Nim_oceam brim17_SkeletonData.asset</v>
      </c>
    </row>
    <row r="35" spans="1:3">
      <c r="A35" t="s">
        <v>1191</v>
      </c>
      <c r="C35" t="str">
        <f t="shared" si="0"/>
        <v>nim_01_18_SkeletonData.asset</v>
      </c>
    </row>
    <row r="36" spans="1:3">
      <c r="B36" t="s">
        <v>1191</v>
      </c>
      <c r="C36" t="str">
        <f t="shared" si="0"/>
        <v>nim_01_18_SkeletonData.asset</v>
      </c>
    </row>
    <row r="37" spans="1:3">
      <c r="A37" t="s">
        <v>1192</v>
      </c>
      <c r="C37" t="str">
        <f t="shared" si="0"/>
        <v>nim_01_19_SkeletonData.asset</v>
      </c>
    </row>
    <row r="38" spans="1:3">
      <c r="B38" t="s">
        <v>1192</v>
      </c>
      <c r="C38" t="str">
        <f t="shared" si="0"/>
        <v>nim_01_19_SkeletonData.asset</v>
      </c>
    </row>
    <row r="39" spans="1:3">
      <c r="A39" t="s">
        <v>1193</v>
      </c>
      <c r="C39" t="str">
        <f t="shared" si="0"/>
        <v>nim_01_20_SkeletonData.asset</v>
      </c>
    </row>
    <row r="40" spans="1:3">
      <c r="B40" t="s">
        <v>1193</v>
      </c>
      <c r="C40" t="str">
        <f t="shared" si="0"/>
        <v>nim_01_20_SkeletonData.asset</v>
      </c>
    </row>
    <row r="41" spans="1:3">
      <c r="A41" t="s">
        <v>1194</v>
      </c>
      <c r="C41" t="str">
        <f t="shared" si="0"/>
        <v>nim_01_21_SkeletonData.asset</v>
      </c>
    </row>
    <row r="42" spans="1:3">
      <c r="B42" t="s">
        <v>1194</v>
      </c>
      <c r="C42" t="str">
        <f t="shared" si="0"/>
        <v>nim_01_21_SkeletonData.asset</v>
      </c>
    </row>
  </sheetData>
  <phoneticPr fontId="17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C42"/>
  <sheetViews>
    <sheetView workbookViewId="0"/>
  </sheetViews>
  <sheetFormatPr defaultColWidth="8.875" defaultRowHeight="13.5"/>
  <cols>
    <col min="1" max="1" width="35.625" customWidth="1"/>
    <col min="2" max="2" width="43.625" customWidth="1"/>
    <col min="3" max="3" width="35.125" customWidth="1"/>
  </cols>
  <sheetData>
    <row r="1" spans="1:3">
      <c r="A1" t="s">
        <v>1195</v>
      </c>
      <c r="C1" t="str">
        <f>IF(A1&lt;&gt;"",A1,B1)</f>
        <v>nim_02_01_SkeletonData.asset</v>
      </c>
    </row>
    <row r="2" spans="1:3">
      <c r="B2" t="s">
        <v>1195</v>
      </c>
      <c r="C2" t="str">
        <f t="shared" ref="C2:C42" si="0">IF(A2&lt;&gt;"",A2,B2)</f>
        <v>nim_02_01_SkeletonData.asset</v>
      </c>
    </row>
    <row r="3" spans="1:3">
      <c r="A3" t="s">
        <v>1196</v>
      </c>
      <c r="C3" t="str">
        <f t="shared" si="0"/>
        <v>nim_02_02_SkeletonData.asset</v>
      </c>
    </row>
    <row r="4" spans="1:3">
      <c r="B4" t="s">
        <v>1196</v>
      </c>
      <c r="C4" t="str">
        <f t="shared" si="0"/>
        <v>nim_02_02_SkeletonData.asset</v>
      </c>
    </row>
    <row r="5" spans="1:3">
      <c r="A5" t="s">
        <v>1197</v>
      </c>
      <c r="C5" t="str">
        <f t="shared" si="0"/>
        <v>nim_02_03_SkeletonData.asset</v>
      </c>
    </row>
    <row r="6" spans="1:3">
      <c r="B6" t="s">
        <v>1197</v>
      </c>
      <c r="C6" t="str">
        <f t="shared" si="0"/>
        <v>nim_02_03_SkeletonData.asset</v>
      </c>
    </row>
    <row r="7" spans="1:3">
      <c r="A7" t="s">
        <v>1198</v>
      </c>
      <c r="C7" t="str">
        <f t="shared" si="0"/>
        <v>nim_02_04_SkeletonData.asset</v>
      </c>
    </row>
    <row r="8" spans="1:3">
      <c r="B8" t="s">
        <v>1198</v>
      </c>
      <c r="C8" t="str">
        <f t="shared" si="0"/>
        <v>nim_02_04_SkeletonData.asset</v>
      </c>
    </row>
    <row r="9" spans="1:3">
      <c r="A9" t="s">
        <v>1199</v>
      </c>
      <c r="C9" t="str">
        <f t="shared" si="0"/>
        <v>nim_02_05_SkeletonData.asset</v>
      </c>
    </row>
    <row r="10" spans="1:3">
      <c r="B10" t="s">
        <v>1199</v>
      </c>
      <c r="C10" t="str">
        <f t="shared" si="0"/>
        <v>nim_02_05_SkeletonData.asset</v>
      </c>
    </row>
    <row r="11" spans="1:3">
      <c r="A11" t="s">
        <v>1200</v>
      </c>
      <c r="C11" t="str">
        <f t="shared" si="0"/>
        <v>nim_02_06_SkeletonData.asset</v>
      </c>
    </row>
    <row r="12" spans="1:3">
      <c r="B12" t="s">
        <v>1200</v>
      </c>
      <c r="C12" t="str">
        <f t="shared" si="0"/>
        <v>nim_02_06_SkeletonData.asset</v>
      </c>
    </row>
    <row r="13" spans="1:3">
      <c r="A13" t="s">
        <v>1201</v>
      </c>
      <c r="C13" t="str">
        <f t="shared" si="0"/>
        <v>nim_02_07_SkeletonData.asset</v>
      </c>
    </row>
    <row r="14" spans="1:3">
      <c r="B14" t="s">
        <v>1201</v>
      </c>
      <c r="C14" t="str">
        <f t="shared" si="0"/>
        <v>nim_02_07_SkeletonData.asset</v>
      </c>
    </row>
    <row r="15" spans="1:3">
      <c r="A15" t="s">
        <v>1202</v>
      </c>
      <c r="C15" t="str">
        <f t="shared" si="0"/>
        <v>nim_02_08_SkeletonData.asset</v>
      </c>
    </row>
    <row r="16" spans="1:3">
      <c r="B16" t="s">
        <v>1202</v>
      </c>
      <c r="C16" t="str">
        <f t="shared" si="0"/>
        <v>nim_02_08_SkeletonData.asset</v>
      </c>
    </row>
    <row r="17" spans="1:3">
      <c r="A17" t="s">
        <v>1203</v>
      </c>
      <c r="C17" t="str">
        <f t="shared" si="0"/>
        <v>nim_02_09_SkeletonData.asset</v>
      </c>
    </row>
    <row r="18" spans="1:3">
      <c r="B18" t="s">
        <v>1203</v>
      </c>
      <c r="C18" t="str">
        <f t="shared" si="0"/>
        <v>nim_02_09_SkeletonData.asset</v>
      </c>
    </row>
    <row r="19" spans="1:3">
      <c r="A19" t="s">
        <v>1204</v>
      </c>
      <c r="C19" t="str">
        <f t="shared" si="0"/>
        <v>nim_02_10_SkeletonData.asset</v>
      </c>
    </row>
    <row r="20" spans="1:3">
      <c r="B20" t="s">
        <v>1204</v>
      </c>
      <c r="C20" t="str">
        <f t="shared" si="0"/>
        <v>nim_02_10_SkeletonData.asset</v>
      </c>
    </row>
    <row r="21" spans="1:3">
      <c r="A21" t="s">
        <v>1205</v>
      </c>
      <c r="C21" t="str">
        <f t="shared" si="0"/>
        <v>nim_02_11_SkeletonData.asset</v>
      </c>
    </row>
    <row r="22" spans="1:3">
      <c r="B22" t="s">
        <v>1205</v>
      </c>
      <c r="C22" t="str">
        <f t="shared" si="0"/>
        <v>nim_02_11_SkeletonData.asset</v>
      </c>
    </row>
    <row r="23" spans="1:3">
      <c r="A23" t="s">
        <v>1206</v>
      </c>
      <c r="C23" t="str">
        <f t="shared" si="0"/>
        <v>nim_02_12_SkeletonData.asset</v>
      </c>
    </row>
    <row r="24" spans="1:3">
      <c r="B24" t="s">
        <v>1206</v>
      </c>
      <c r="C24" t="str">
        <f t="shared" si="0"/>
        <v>nim_02_12_SkeletonData.asset</v>
      </c>
    </row>
    <row r="25" spans="1:3">
      <c r="A25" t="s">
        <v>1207</v>
      </c>
      <c r="C25" t="str">
        <f t="shared" si="0"/>
        <v>nim_02_13_SkeletonData.asset</v>
      </c>
    </row>
    <row r="26" spans="1:3">
      <c r="B26" t="s">
        <v>1207</v>
      </c>
      <c r="C26" t="str">
        <f t="shared" si="0"/>
        <v>nim_02_13_SkeletonData.asset</v>
      </c>
    </row>
    <row r="27" spans="1:3">
      <c r="A27" t="s">
        <v>1208</v>
      </c>
      <c r="C27" t="str">
        <f t="shared" si="0"/>
        <v>nim_02_14_SkeletonData.asset</v>
      </c>
    </row>
    <row r="28" spans="1:3">
      <c r="B28" t="s">
        <v>1208</v>
      </c>
      <c r="C28" t="str">
        <f t="shared" si="0"/>
        <v>nim_02_14_SkeletonData.asset</v>
      </c>
    </row>
    <row r="29" spans="1:3">
      <c r="A29" t="s">
        <v>1209</v>
      </c>
      <c r="C29" t="str">
        <f t="shared" si="0"/>
        <v>nim_02_15_SkeletonData.asset</v>
      </c>
    </row>
    <row r="30" spans="1:3">
      <c r="B30" t="s">
        <v>1209</v>
      </c>
      <c r="C30" t="str">
        <f t="shared" si="0"/>
        <v>nim_02_15_SkeletonData.asset</v>
      </c>
    </row>
    <row r="31" spans="1:3">
      <c r="A31" t="s">
        <v>1210</v>
      </c>
      <c r="C31" t="str">
        <f t="shared" si="0"/>
        <v>nim_02_16_SkeletonData.asset</v>
      </c>
    </row>
    <row r="32" spans="1:3">
      <c r="B32" t="s">
        <v>1210</v>
      </c>
      <c r="C32" t="str">
        <f t="shared" si="0"/>
        <v>nim_02_16_SkeletonData.asset</v>
      </c>
    </row>
    <row r="33" spans="1:3">
      <c r="A33" t="s">
        <v>1211</v>
      </c>
      <c r="C33" t="str">
        <f t="shared" si="0"/>
        <v>nim_02_17_SkeletonData.asset</v>
      </c>
    </row>
    <row r="34" spans="1:3">
      <c r="B34" t="s">
        <v>1211</v>
      </c>
      <c r="C34" t="str">
        <f t="shared" si="0"/>
        <v>nim_02_17_SkeletonData.asset</v>
      </c>
    </row>
    <row r="35" spans="1:3">
      <c r="A35" t="s">
        <v>1212</v>
      </c>
      <c r="C35" t="str">
        <f t="shared" si="0"/>
        <v>nim_02_18_SkeletonData.asset</v>
      </c>
    </row>
    <row r="36" spans="1:3">
      <c r="B36" t="s">
        <v>1212</v>
      </c>
      <c r="C36" t="str">
        <f t="shared" si="0"/>
        <v>nim_02_18_SkeletonData.asset</v>
      </c>
    </row>
    <row r="37" spans="1:3">
      <c r="A37" t="s">
        <v>1213</v>
      </c>
      <c r="C37" t="str">
        <f t="shared" si="0"/>
        <v>nim_02_19_SkeletonData.asset</v>
      </c>
    </row>
    <row r="38" spans="1:3">
      <c r="B38" t="s">
        <v>1213</v>
      </c>
      <c r="C38" t="str">
        <f t="shared" si="0"/>
        <v>nim_02_19_SkeletonData.asset</v>
      </c>
    </row>
    <row r="39" spans="1:3">
      <c r="A39" t="s">
        <v>1214</v>
      </c>
      <c r="C39" t="str">
        <f t="shared" si="0"/>
        <v>nim_02_20_SkeletonData.asset</v>
      </c>
    </row>
    <row r="40" spans="1:3">
      <c r="B40" t="s">
        <v>1214</v>
      </c>
      <c r="C40" t="str">
        <f t="shared" si="0"/>
        <v>nim_02_20_SkeletonData.asset</v>
      </c>
    </row>
    <row r="41" spans="1:3">
      <c r="A41" t="s">
        <v>1215</v>
      </c>
      <c r="C41" t="str">
        <f t="shared" si="0"/>
        <v>nim_02_21_SkeletonData.asset</v>
      </c>
    </row>
    <row r="42" spans="1:3">
      <c r="B42" t="s">
        <v>1215</v>
      </c>
      <c r="C42" t="str">
        <f t="shared" si="0"/>
        <v>nim_02_21_SkeletonData.asset</v>
      </c>
    </row>
  </sheetData>
  <phoneticPr fontId="17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C42"/>
  <sheetViews>
    <sheetView workbookViewId="0">
      <selection activeCell="C1" sqref="C1"/>
    </sheetView>
  </sheetViews>
  <sheetFormatPr defaultColWidth="8.875" defaultRowHeight="13.5"/>
  <cols>
    <col min="1" max="1" width="35.625" customWidth="1"/>
    <col min="2" max="2" width="43.625" customWidth="1"/>
    <col min="3" max="3" width="35.125" customWidth="1"/>
  </cols>
  <sheetData>
    <row r="1" spans="1:3">
      <c r="A1" t="s">
        <v>1216</v>
      </c>
      <c r="C1" t="str">
        <f>IF(A1&lt;&gt;"",A1,B1)</f>
        <v>nim_03_01_SkeletonData.asset</v>
      </c>
    </row>
    <row r="2" spans="1:3">
      <c r="B2" t="s">
        <v>1216</v>
      </c>
      <c r="C2" t="str">
        <f t="shared" ref="C2:C42" si="0">IF(A2&lt;&gt;"",A2,B2)</f>
        <v>nim_03_01_SkeletonData.asset</v>
      </c>
    </row>
    <row r="3" spans="1:3">
      <c r="A3" t="s">
        <v>1217</v>
      </c>
      <c r="C3" t="str">
        <f t="shared" si="0"/>
        <v>nim_03_02_SkeletonData.asset</v>
      </c>
    </row>
    <row r="4" spans="1:3">
      <c r="B4" t="s">
        <v>1217</v>
      </c>
      <c r="C4" t="str">
        <f t="shared" si="0"/>
        <v>nim_03_02_SkeletonData.asset</v>
      </c>
    </row>
    <row r="5" spans="1:3">
      <c r="A5" t="s">
        <v>1218</v>
      </c>
      <c r="C5" t="str">
        <f t="shared" si="0"/>
        <v>nim_03_03_SkeletonData.asset</v>
      </c>
    </row>
    <row r="6" spans="1:3">
      <c r="B6" t="s">
        <v>1218</v>
      </c>
      <c r="C6" t="str">
        <f t="shared" si="0"/>
        <v>nim_03_03_SkeletonData.asset</v>
      </c>
    </row>
    <row r="7" spans="1:3">
      <c r="A7" t="s">
        <v>1219</v>
      </c>
      <c r="C7" t="str">
        <f t="shared" si="0"/>
        <v>nim_03_04_SkeletonData.asset</v>
      </c>
    </row>
    <row r="8" spans="1:3">
      <c r="B8" t="s">
        <v>1219</v>
      </c>
      <c r="C8" t="str">
        <f t="shared" si="0"/>
        <v>nim_03_04_SkeletonData.asset</v>
      </c>
    </row>
    <row r="9" spans="1:3">
      <c r="A9" t="s">
        <v>1220</v>
      </c>
      <c r="C9" t="str">
        <f t="shared" si="0"/>
        <v>nim_03_05_SkeletonData.asset</v>
      </c>
    </row>
    <row r="10" spans="1:3">
      <c r="B10" t="s">
        <v>1220</v>
      </c>
      <c r="C10" t="str">
        <f t="shared" si="0"/>
        <v>nim_03_05_SkeletonData.asset</v>
      </c>
    </row>
    <row r="11" spans="1:3">
      <c r="A11" t="s">
        <v>1221</v>
      </c>
      <c r="C11" t="str">
        <f t="shared" si="0"/>
        <v>nim_03_06_SkeletonData.asset</v>
      </c>
    </row>
    <row r="12" spans="1:3">
      <c r="B12" t="s">
        <v>1221</v>
      </c>
      <c r="C12" t="str">
        <f t="shared" si="0"/>
        <v>nim_03_06_SkeletonData.asset</v>
      </c>
    </row>
    <row r="13" spans="1:3">
      <c r="A13" t="s">
        <v>1222</v>
      </c>
      <c r="C13" t="str">
        <f t="shared" si="0"/>
        <v>nim_03_07_SkeletonData.asset</v>
      </c>
    </row>
    <row r="14" spans="1:3">
      <c r="B14" t="s">
        <v>1222</v>
      </c>
      <c r="C14" t="str">
        <f t="shared" si="0"/>
        <v>nim_03_07_SkeletonData.asset</v>
      </c>
    </row>
    <row r="15" spans="1:3">
      <c r="A15" t="s">
        <v>1223</v>
      </c>
      <c r="C15" t="str">
        <f t="shared" si="0"/>
        <v>nim_03_08_SkeletonData.asset</v>
      </c>
    </row>
    <row r="16" spans="1:3">
      <c r="B16" t="s">
        <v>1223</v>
      </c>
      <c r="C16" t="str">
        <f t="shared" si="0"/>
        <v>nim_03_08_SkeletonData.asset</v>
      </c>
    </row>
    <row r="17" spans="1:3">
      <c r="A17" t="s">
        <v>1224</v>
      </c>
      <c r="C17" t="str">
        <f t="shared" si="0"/>
        <v>nim_03_09_SkeletonData.asset</v>
      </c>
    </row>
    <row r="18" spans="1:3">
      <c r="B18" t="s">
        <v>1224</v>
      </c>
      <c r="C18" t="str">
        <f t="shared" si="0"/>
        <v>nim_03_09_SkeletonData.asset</v>
      </c>
    </row>
    <row r="19" spans="1:3">
      <c r="A19" t="s">
        <v>1225</v>
      </c>
      <c r="C19" t="str">
        <f t="shared" si="0"/>
        <v>nim_03_10_SkeletonData.asset</v>
      </c>
    </row>
    <row r="20" spans="1:3">
      <c r="B20" t="s">
        <v>1225</v>
      </c>
      <c r="C20" t="str">
        <f t="shared" si="0"/>
        <v>nim_03_10_SkeletonData.asset</v>
      </c>
    </row>
    <row r="21" spans="1:3">
      <c r="A21" t="s">
        <v>1226</v>
      </c>
      <c r="C21" t="str">
        <f t="shared" si="0"/>
        <v>nim_03_11_SkeletonData.asset</v>
      </c>
    </row>
    <row r="22" spans="1:3">
      <c r="B22" t="s">
        <v>1226</v>
      </c>
      <c r="C22" t="str">
        <f t="shared" si="0"/>
        <v>nim_03_11_SkeletonData.asset</v>
      </c>
    </row>
    <row r="23" spans="1:3">
      <c r="A23" t="s">
        <v>1227</v>
      </c>
      <c r="C23" t="str">
        <f t="shared" si="0"/>
        <v>nim_03_12_SkeletonData.asset</v>
      </c>
    </row>
    <row r="24" spans="1:3">
      <c r="B24" t="s">
        <v>1227</v>
      </c>
      <c r="C24" t="str">
        <f t="shared" si="0"/>
        <v>nim_03_12_SkeletonData.asset</v>
      </c>
    </row>
    <row r="25" spans="1:3">
      <c r="A25" t="s">
        <v>1228</v>
      </c>
      <c r="C25" t="str">
        <f t="shared" si="0"/>
        <v>nim_03_13_SkeletonData.asset</v>
      </c>
    </row>
    <row r="26" spans="1:3">
      <c r="B26" t="s">
        <v>1228</v>
      </c>
      <c r="C26" t="str">
        <f t="shared" si="0"/>
        <v>nim_03_13_SkeletonData.asset</v>
      </c>
    </row>
    <row r="27" spans="1:3">
      <c r="A27" t="s">
        <v>1229</v>
      </c>
      <c r="C27" t="str">
        <f t="shared" si="0"/>
        <v>nim_03_14_SkeletonData.asset</v>
      </c>
    </row>
    <row r="28" spans="1:3">
      <c r="B28" t="s">
        <v>1229</v>
      </c>
      <c r="C28" t="str">
        <f t="shared" si="0"/>
        <v>nim_03_14_SkeletonData.asset</v>
      </c>
    </row>
    <row r="29" spans="1:3">
      <c r="A29" t="s">
        <v>1230</v>
      </c>
      <c r="C29" t="str">
        <f t="shared" si="0"/>
        <v>nim_03_15_SkeletonData.asset</v>
      </c>
    </row>
    <row r="30" spans="1:3">
      <c r="B30" t="s">
        <v>1230</v>
      </c>
      <c r="C30" t="str">
        <f t="shared" si="0"/>
        <v>nim_03_15_SkeletonData.asset</v>
      </c>
    </row>
    <row r="31" spans="1:3">
      <c r="A31" t="s">
        <v>1231</v>
      </c>
      <c r="C31" t="str">
        <f t="shared" si="0"/>
        <v>nim_03_16_SkeletonData.asset</v>
      </c>
    </row>
    <row r="32" spans="1:3">
      <c r="B32" t="s">
        <v>1231</v>
      </c>
      <c r="C32" t="str">
        <f t="shared" si="0"/>
        <v>nim_03_16_SkeletonData.asset</v>
      </c>
    </row>
    <row r="33" spans="1:3">
      <c r="A33" t="s">
        <v>1232</v>
      </c>
      <c r="C33" t="str">
        <f t="shared" si="0"/>
        <v>nim_03_17_SkeletonData.asset</v>
      </c>
    </row>
    <row r="34" spans="1:3">
      <c r="B34" t="s">
        <v>1232</v>
      </c>
      <c r="C34" t="str">
        <f t="shared" si="0"/>
        <v>nim_03_17_SkeletonData.asset</v>
      </c>
    </row>
    <row r="35" spans="1:3">
      <c r="A35" t="s">
        <v>1233</v>
      </c>
      <c r="C35" t="str">
        <f t="shared" si="0"/>
        <v>nim_03_18_SkeletonData.asset</v>
      </c>
    </row>
    <row r="36" spans="1:3">
      <c r="B36" t="s">
        <v>1233</v>
      </c>
      <c r="C36" t="str">
        <f t="shared" si="0"/>
        <v>nim_03_18_SkeletonData.asset</v>
      </c>
    </row>
    <row r="37" spans="1:3">
      <c r="A37" t="s">
        <v>1234</v>
      </c>
      <c r="C37" t="str">
        <f t="shared" si="0"/>
        <v>Home_Nim_desert daze19_SkeletonData.asset</v>
      </c>
    </row>
    <row r="38" spans="1:3">
      <c r="B38" t="s">
        <v>1234</v>
      </c>
      <c r="C38" t="str">
        <f t="shared" si="0"/>
        <v>Home_Nim_desert daze19_SkeletonData.asset</v>
      </c>
    </row>
    <row r="39" spans="1:3">
      <c r="A39" t="s">
        <v>1235</v>
      </c>
      <c r="C39" t="str">
        <f t="shared" si="0"/>
        <v>nim_03_20_SkeletonData.asset</v>
      </c>
    </row>
    <row r="40" spans="1:3">
      <c r="B40" t="s">
        <v>1235</v>
      </c>
      <c r="C40" t="str">
        <f t="shared" si="0"/>
        <v>nim_03_20_SkeletonData.asset</v>
      </c>
    </row>
    <row r="41" spans="1:3">
      <c r="A41" t="s">
        <v>1236</v>
      </c>
      <c r="C41" t="str">
        <f t="shared" si="0"/>
        <v>nim_03_21_SkeletonData.asset</v>
      </c>
    </row>
    <row r="42" spans="1:3">
      <c r="B42" t="s">
        <v>1236</v>
      </c>
      <c r="C42" t="str">
        <f t="shared" si="0"/>
        <v>nim_03_21_SkeletonData.asset</v>
      </c>
    </row>
  </sheetData>
  <phoneticPr fontId="1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Item</vt:lpstr>
      <vt:lpstr>ItemFood</vt:lpstr>
      <vt:lpstr>Accessory</vt:lpstr>
      <vt:lpstr>Image</vt:lpstr>
      <vt:lpstr>Audio</vt:lpstr>
      <vt:lpstr>Preview</vt:lpstr>
      <vt:lpstr>Ocean</vt:lpstr>
      <vt:lpstr>Forest</vt:lpstr>
      <vt:lpstr>Desert</vt:lpstr>
      <vt:lpstr>Rock</vt:lpstr>
      <vt:lpstr>Level</vt:lpstr>
      <vt:lpstr>Mission</vt:lpstr>
      <vt:lpstr>TreasureBox</vt:lpstr>
      <vt:lpstr>Sound</vt:lpstr>
      <vt:lpstr>Award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XiTongTianDi</cp:lastModifiedBy>
  <dcterms:created xsi:type="dcterms:W3CDTF">2015-06-05T18:19:00Z</dcterms:created>
  <dcterms:modified xsi:type="dcterms:W3CDTF">2020-02-18T06:15:05Z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