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461F25D-2A2E-4F82-825A-5AAFE13588FB}" xr6:coauthVersionLast="44" xr6:coauthVersionMax="44" xr10:uidLastSave="{00000000-0000-0000-0000-000000000000}"/>
  <bookViews>
    <workbookView xWindow="-120" yWindow="-120" windowWidth="29040" windowHeight="15840" activeTab="9" xr2:uid="{00000000-000D-0000-FFFF-FFFF00000000}"/>
  </bookViews>
  <sheets>
    <sheet name="Item" sheetId="1" r:id="rId1"/>
    <sheet name="ItemFood" sheetId="12" r:id="rId2"/>
    <sheet name="Image" sheetId="5" r:id="rId3"/>
    <sheet name="Audio" sheetId="6" r:id="rId4"/>
    <sheet name="Preview" sheetId="7" r:id="rId5"/>
    <sheet name="Ocean" sheetId="2" r:id="rId6"/>
    <sheet name="Forest" sheetId="3" r:id="rId7"/>
    <sheet name="Desert" sheetId="4" r:id="rId8"/>
    <sheet name="Rock" sheetId="8" r:id="rId9"/>
    <sheet name="Mission" sheetId="10" r:id="rId10"/>
    <sheet name="TreasureBox" sheetId="11" r:id="rId11"/>
    <sheet name="Level" sheetId="13" r:id="rId12"/>
  </sheet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8" i="11" l="1"/>
  <c r="G149" i="11"/>
  <c r="G150" i="11"/>
  <c r="G151" i="11"/>
  <c r="G152" i="11"/>
  <c r="G153" i="11"/>
  <c r="G154" i="11"/>
  <c r="G155" i="11"/>
  <c r="N76" i="10"/>
  <c r="N77" i="10"/>
  <c r="N78" i="10"/>
  <c r="N79" i="10"/>
  <c r="M102" i="13"/>
  <c r="P102" i="13"/>
  <c r="T102" i="13"/>
  <c r="X102" i="13"/>
  <c r="AB102" i="13"/>
  <c r="C102" i="13"/>
  <c r="B102" i="13"/>
  <c r="M101" i="13"/>
  <c r="P101" i="13"/>
  <c r="T101" i="13"/>
  <c r="X101" i="13"/>
  <c r="AB101" i="13"/>
  <c r="C101" i="13"/>
  <c r="B101" i="13"/>
  <c r="M100" i="13"/>
  <c r="P100" i="13"/>
  <c r="T100" i="13"/>
  <c r="X100" i="13"/>
  <c r="AB100" i="13"/>
  <c r="C100" i="13"/>
  <c r="B100" i="13"/>
  <c r="M99" i="13"/>
  <c r="P99" i="13"/>
  <c r="T99" i="13"/>
  <c r="X99" i="13"/>
  <c r="AB99" i="13"/>
  <c r="C99" i="13"/>
  <c r="B99" i="13"/>
  <c r="M98" i="13"/>
  <c r="P98" i="13"/>
  <c r="T98" i="13"/>
  <c r="X98" i="13"/>
  <c r="AB98" i="13"/>
  <c r="C98" i="13"/>
  <c r="B98" i="13"/>
  <c r="M97" i="13"/>
  <c r="P97" i="13"/>
  <c r="T97" i="13"/>
  <c r="X97" i="13"/>
  <c r="AB97" i="13"/>
  <c r="C97" i="13"/>
  <c r="B97" i="13"/>
  <c r="M96" i="13"/>
  <c r="P96" i="13"/>
  <c r="T96" i="13"/>
  <c r="X96" i="13"/>
  <c r="AB96" i="13"/>
  <c r="C96" i="13"/>
  <c r="B96" i="13"/>
  <c r="M95" i="13"/>
  <c r="P95" i="13"/>
  <c r="T95" i="13"/>
  <c r="X95" i="13"/>
  <c r="AB95" i="13"/>
  <c r="C95" i="13"/>
  <c r="B95" i="13"/>
  <c r="M94" i="13"/>
  <c r="P94" i="13"/>
  <c r="T94" i="13"/>
  <c r="X94" i="13"/>
  <c r="AB94" i="13"/>
  <c r="C94" i="13"/>
  <c r="B94" i="13"/>
  <c r="M93" i="13"/>
  <c r="P93" i="13"/>
  <c r="T93" i="13"/>
  <c r="X93" i="13"/>
  <c r="AB93" i="13"/>
  <c r="C93" i="13"/>
  <c r="B93" i="13"/>
  <c r="M92" i="13"/>
  <c r="P92" i="13"/>
  <c r="T92" i="13"/>
  <c r="X92" i="13"/>
  <c r="AB92" i="13"/>
  <c r="C92" i="13"/>
  <c r="B92" i="13"/>
  <c r="M91" i="13"/>
  <c r="P91" i="13"/>
  <c r="T91" i="13"/>
  <c r="X91" i="13"/>
  <c r="AB91" i="13"/>
  <c r="C91" i="13"/>
  <c r="B91" i="13"/>
  <c r="M90" i="13"/>
  <c r="P90" i="13"/>
  <c r="T90" i="13"/>
  <c r="X90" i="13"/>
  <c r="AB90" i="13"/>
  <c r="C90" i="13"/>
  <c r="B90" i="13"/>
  <c r="M89" i="13"/>
  <c r="P89" i="13"/>
  <c r="T89" i="13"/>
  <c r="X89" i="13"/>
  <c r="AB89" i="13"/>
  <c r="C89" i="13"/>
  <c r="B89" i="13"/>
  <c r="M88" i="13"/>
  <c r="P88" i="13"/>
  <c r="T88" i="13"/>
  <c r="X88" i="13"/>
  <c r="AB88" i="13"/>
  <c r="C88" i="13"/>
  <c r="B88" i="13"/>
  <c r="M87" i="13"/>
  <c r="P87" i="13"/>
  <c r="T87" i="13"/>
  <c r="X87" i="13"/>
  <c r="AB87" i="13"/>
  <c r="C87" i="13"/>
  <c r="B87" i="13"/>
  <c r="M86" i="13"/>
  <c r="P86" i="13"/>
  <c r="T86" i="13"/>
  <c r="X86" i="13"/>
  <c r="AB86" i="13"/>
  <c r="C86" i="13"/>
  <c r="B86" i="13"/>
  <c r="M85" i="13"/>
  <c r="P85" i="13"/>
  <c r="T85" i="13"/>
  <c r="X85" i="13"/>
  <c r="AB85" i="13"/>
  <c r="C85" i="13"/>
  <c r="B85" i="13"/>
  <c r="M84" i="13"/>
  <c r="P84" i="13"/>
  <c r="T84" i="13"/>
  <c r="X84" i="13"/>
  <c r="AB84" i="13"/>
  <c r="C84" i="13"/>
  <c r="B84" i="13"/>
  <c r="M83" i="13"/>
  <c r="P83" i="13"/>
  <c r="T83" i="13"/>
  <c r="X83" i="13"/>
  <c r="AB83" i="13"/>
  <c r="C83" i="13"/>
  <c r="B83" i="13"/>
  <c r="M82" i="13"/>
  <c r="P82" i="13"/>
  <c r="T82" i="13"/>
  <c r="X82" i="13"/>
  <c r="AB82" i="13"/>
  <c r="C82" i="13"/>
  <c r="B82" i="13"/>
  <c r="M81" i="13"/>
  <c r="P81" i="13"/>
  <c r="T81" i="13"/>
  <c r="X81" i="13"/>
  <c r="AB81" i="13"/>
  <c r="C81" i="13"/>
  <c r="B81" i="13"/>
  <c r="M80" i="13"/>
  <c r="P80" i="13"/>
  <c r="T80" i="13"/>
  <c r="X80" i="13"/>
  <c r="AB80" i="13"/>
  <c r="C80" i="13"/>
  <c r="B80" i="13"/>
  <c r="M79" i="13"/>
  <c r="P79" i="13"/>
  <c r="T79" i="13"/>
  <c r="X79" i="13"/>
  <c r="AB79" i="13"/>
  <c r="C79" i="13"/>
  <c r="B79" i="13"/>
  <c r="M78" i="13"/>
  <c r="P78" i="13"/>
  <c r="T78" i="13"/>
  <c r="X78" i="13"/>
  <c r="AB78" i="13"/>
  <c r="C78" i="13"/>
  <c r="B78" i="13"/>
  <c r="M77" i="13"/>
  <c r="P77" i="13"/>
  <c r="T77" i="13"/>
  <c r="X77" i="13"/>
  <c r="AB77" i="13"/>
  <c r="C77" i="13"/>
  <c r="B77" i="13"/>
  <c r="M76" i="13"/>
  <c r="P76" i="13"/>
  <c r="T76" i="13"/>
  <c r="X76" i="13"/>
  <c r="AB76" i="13"/>
  <c r="C76" i="13"/>
  <c r="B76" i="13"/>
  <c r="M75" i="13"/>
  <c r="P75" i="13"/>
  <c r="T75" i="13"/>
  <c r="X75" i="13"/>
  <c r="AB75" i="13"/>
  <c r="C75" i="13"/>
  <c r="B75" i="13"/>
  <c r="M74" i="13"/>
  <c r="P74" i="13"/>
  <c r="T74" i="13"/>
  <c r="X74" i="13"/>
  <c r="AB74" i="13"/>
  <c r="C74" i="13"/>
  <c r="B74" i="13"/>
  <c r="M73" i="13"/>
  <c r="P73" i="13"/>
  <c r="T73" i="13"/>
  <c r="X73" i="13"/>
  <c r="AB73" i="13"/>
  <c r="C73" i="13"/>
  <c r="B73" i="13"/>
  <c r="M72" i="13"/>
  <c r="P72" i="13"/>
  <c r="T72" i="13"/>
  <c r="X72" i="13"/>
  <c r="AB72" i="13"/>
  <c r="C72" i="13"/>
  <c r="B72" i="13"/>
  <c r="M71" i="13"/>
  <c r="P71" i="13"/>
  <c r="T71" i="13"/>
  <c r="X71" i="13"/>
  <c r="AB71" i="13"/>
  <c r="C71" i="13"/>
  <c r="B71" i="13"/>
  <c r="M70" i="13"/>
  <c r="P70" i="13"/>
  <c r="T70" i="13"/>
  <c r="X70" i="13"/>
  <c r="AB70" i="13"/>
  <c r="C70" i="13"/>
  <c r="B70" i="13"/>
  <c r="M69" i="13"/>
  <c r="P69" i="13"/>
  <c r="T69" i="13"/>
  <c r="X69" i="13"/>
  <c r="AB69" i="13"/>
  <c r="C69" i="13"/>
  <c r="B69" i="13"/>
  <c r="M68" i="13"/>
  <c r="P68" i="13"/>
  <c r="T68" i="13"/>
  <c r="X68" i="13"/>
  <c r="AB68" i="13"/>
  <c r="C68" i="13"/>
  <c r="B68" i="13"/>
  <c r="M67" i="13"/>
  <c r="P67" i="13"/>
  <c r="T67" i="13"/>
  <c r="X67" i="13"/>
  <c r="AB67" i="13"/>
  <c r="C67" i="13"/>
  <c r="B67" i="13"/>
  <c r="M66" i="13"/>
  <c r="P66" i="13"/>
  <c r="T66" i="13"/>
  <c r="X66" i="13"/>
  <c r="AB66" i="13"/>
  <c r="C66" i="13"/>
  <c r="B66" i="13"/>
  <c r="M65" i="13"/>
  <c r="P65" i="13"/>
  <c r="T65" i="13"/>
  <c r="X65" i="13"/>
  <c r="AB65" i="13"/>
  <c r="C65" i="13"/>
  <c r="B65" i="13"/>
  <c r="M64" i="13"/>
  <c r="P64" i="13"/>
  <c r="T64" i="13"/>
  <c r="X64" i="13"/>
  <c r="AB64" i="13"/>
  <c r="C64" i="13"/>
  <c r="B64" i="13"/>
  <c r="M63" i="13"/>
  <c r="P63" i="13"/>
  <c r="T63" i="13"/>
  <c r="X63" i="13"/>
  <c r="AB63" i="13"/>
  <c r="C63" i="13"/>
  <c r="B63" i="13"/>
  <c r="M62" i="13"/>
  <c r="P62" i="13"/>
  <c r="T62" i="13"/>
  <c r="X62" i="13"/>
  <c r="AB62" i="13"/>
  <c r="C62" i="13"/>
  <c r="B62" i="13"/>
  <c r="M61" i="13"/>
  <c r="P61" i="13"/>
  <c r="T61" i="13"/>
  <c r="X61" i="13"/>
  <c r="AB61" i="13"/>
  <c r="C61" i="13"/>
  <c r="B61" i="13"/>
  <c r="M60" i="13"/>
  <c r="P60" i="13"/>
  <c r="T60" i="13"/>
  <c r="X60" i="13"/>
  <c r="AB60" i="13"/>
  <c r="C60" i="13"/>
  <c r="B60" i="13"/>
  <c r="M59" i="13"/>
  <c r="P59" i="13"/>
  <c r="T59" i="13"/>
  <c r="X59" i="13"/>
  <c r="AB59" i="13"/>
  <c r="C59" i="13"/>
  <c r="B59" i="13"/>
  <c r="M58" i="13"/>
  <c r="P58" i="13"/>
  <c r="T58" i="13"/>
  <c r="X58" i="13"/>
  <c r="AB58" i="13"/>
  <c r="C58" i="13"/>
  <c r="B58" i="13"/>
  <c r="M57" i="13"/>
  <c r="P57" i="13"/>
  <c r="T57" i="13"/>
  <c r="X57" i="13"/>
  <c r="AB57" i="13"/>
  <c r="C57" i="13"/>
  <c r="B57" i="13"/>
  <c r="M56" i="13"/>
  <c r="P56" i="13"/>
  <c r="T56" i="13"/>
  <c r="X56" i="13"/>
  <c r="AB56" i="13"/>
  <c r="C56" i="13"/>
  <c r="B56" i="13"/>
  <c r="M55" i="13"/>
  <c r="P55" i="13"/>
  <c r="T55" i="13"/>
  <c r="X55" i="13"/>
  <c r="AB55" i="13"/>
  <c r="C55" i="13"/>
  <c r="B55" i="13"/>
  <c r="M54" i="13"/>
  <c r="P54" i="13"/>
  <c r="T54" i="13"/>
  <c r="X54" i="13"/>
  <c r="AB54" i="13"/>
  <c r="C54" i="13"/>
  <c r="B54" i="13"/>
  <c r="M53" i="13"/>
  <c r="P53" i="13"/>
  <c r="T53" i="13"/>
  <c r="X53" i="13"/>
  <c r="AB53" i="13"/>
  <c r="C53" i="13"/>
  <c r="B53" i="13"/>
  <c r="M52" i="13"/>
  <c r="P52" i="13"/>
  <c r="T52" i="13"/>
  <c r="X52" i="13"/>
  <c r="AB52" i="13"/>
  <c r="C52" i="13"/>
  <c r="B52" i="13"/>
  <c r="M51" i="13"/>
  <c r="P51" i="13"/>
  <c r="T51" i="13"/>
  <c r="X51" i="13"/>
  <c r="AB51" i="13"/>
  <c r="C51" i="13"/>
  <c r="B51" i="13"/>
  <c r="M50" i="13"/>
  <c r="P50" i="13"/>
  <c r="T50" i="13"/>
  <c r="X50" i="13"/>
  <c r="AB50" i="13"/>
  <c r="C50" i="13"/>
  <c r="B50" i="13"/>
  <c r="M49" i="13"/>
  <c r="P49" i="13"/>
  <c r="T49" i="13"/>
  <c r="X49" i="13"/>
  <c r="AB49" i="13"/>
  <c r="C49" i="13"/>
  <c r="B49" i="13"/>
  <c r="M48" i="13"/>
  <c r="P48" i="13"/>
  <c r="T48" i="13"/>
  <c r="X48" i="13"/>
  <c r="AB48" i="13"/>
  <c r="C48" i="13"/>
  <c r="B48" i="13"/>
  <c r="M47" i="13"/>
  <c r="P47" i="13"/>
  <c r="T47" i="13"/>
  <c r="X47" i="13"/>
  <c r="AB47" i="13"/>
  <c r="C47" i="13"/>
  <c r="B47" i="13"/>
  <c r="M46" i="13"/>
  <c r="P46" i="13"/>
  <c r="T46" i="13"/>
  <c r="X46" i="13"/>
  <c r="AB46" i="13"/>
  <c r="C46" i="13"/>
  <c r="B46" i="13"/>
  <c r="M45" i="13"/>
  <c r="P45" i="13"/>
  <c r="T45" i="13"/>
  <c r="X45" i="13"/>
  <c r="AB45" i="13"/>
  <c r="C45" i="13"/>
  <c r="B45" i="13"/>
  <c r="M44" i="13"/>
  <c r="P44" i="13"/>
  <c r="T44" i="13"/>
  <c r="X44" i="13"/>
  <c r="AB44" i="13"/>
  <c r="C44" i="13"/>
  <c r="B44" i="13"/>
  <c r="M43" i="13"/>
  <c r="P43" i="13"/>
  <c r="T43" i="13"/>
  <c r="X43" i="13"/>
  <c r="AB43" i="13"/>
  <c r="C43" i="13"/>
  <c r="B43" i="13"/>
  <c r="M42" i="13"/>
  <c r="P42" i="13"/>
  <c r="T42" i="13"/>
  <c r="X42" i="13"/>
  <c r="AB42" i="13"/>
  <c r="C42" i="13"/>
  <c r="B42" i="13"/>
  <c r="M41" i="13"/>
  <c r="P41" i="13"/>
  <c r="T41" i="13"/>
  <c r="X41" i="13"/>
  <c r="AB41" i="13"/>
  <c r="C41" i="13"/>
  <c r="B41" i="13"/>
  <c r="M40" i="13"/>
  <c r="P40" i="13"/>
  <c r="T40" i="13"/>
  <c r="X40" i="13"/>
  <c r="AB40" i="13"/>
  <c r="C40" i="13"/>
  <c r="B40" i="13"/>
  <c r="M39" i="13"/>
  <c r="P39" i="13"/>
  <c r="T39" i="13"/>
  <c r="X39" i="13"/>
  <c r="AB39" i="13"/>
  <c r="C39" i="13"/>
  <c r="B39" i="13"/>
  <c r="M38" i="13"/>
  <c r="P38" i="13"/>
  <c r="T38" i="13"/>
  <c r="X38" i="13"/>
  <c r="AB38" i="13"/>
  <c r="C38" i="13"/>
  <c r="B38" i="13"/>
  <c r="M37" i="13"/>
  <c r="P37" i="13"/>
  <c r="T37" i="13"/>
  <c r="X37" i="13"/>
  <c r="AB37" i="13"/>
  <c r="C37" i="13"/>
  <c r="B37" i="13"/>
  <c r="M36" i="13"/>
  <c r="P36" i="13"/>
  <c r="T36" i="13"/>
  <c r="X36" i="13"/>
  <c r="AB36" i="13"/>
  <c r="C36" i="13"/>
  <c r="B36" i="13"/>
  <c r="M35" i="13"/>
  <c r="P35" i="13"/>
  <c r="T35" i="13"/>
  <c r="X35" i="13"/>
  <c r="AB35" i="13"/>
  <c r="C35" i="13"/>
  <c r="B35" i="13"/>
  <c r="M34" i="13"/>
  <c r="P34" i="13"/>
  <c r="T34" i="13"/>
  <c r="X34" i="13"/>
  <c r="AB34" i="13"/>
  <c r="C34" i="13"/>
  <c r="B34" i="13"/>
  <c r="M33" i="13"/>
  <c r="P33" i="13"/>
  <c r="T33" i="13"/>
  <c r="X33" i="13"/>
  <c r="AB33" i="13"/>
  <c r="C33" i="13"/>
  <c r="B33" i="13"/>
  <c r="M32" i="13"/>
  <c r="P32" i="13"/>
  <c r="T32" i="13"/>
  <c r="X32" i="13"/>
  <c r="AB32" i="13"/>
  <c r="C32" i="13"/>
  <c r="B32" i="13"/>
  <c r="M31" i="13"/>
  <c r="P31" i="13"/>
  <c r="T31" i="13"/>
  <c r="X31" i="13"/>
  <c r="AB31" i="13"/>
  <c r="C31" i="13"/>
  <c r="B31" i="13"/>
  <c r="M30" i="13"/>
  <c r="P30" i="13"/>
  <c r="T30" i="13"/>
  <c r="X30" i="13"/>
  <c r="AB30" i="13"/>
  <c r="C30" i="13"/>
  <c r="B30" i="13"/>
  <c r="M29" i="13"/>
  <c r="P29" i="13"/>
  <c r="T29" i="13"/>
  <c r="X29" i="13"/>
  <c r="AB29" i="13"/>
  <c r="C29" i="13"/>
  <c r="B29" i="13"/>
  <c r="M28" i="13"/>
  <c r="P28" i="13"/>
  <c r="T28" i="13"/>
  <c r="X28" i="13"/>
  <c r="AB28" i="13"/>
  <c r="C28" i="13"/>
  <c r="B28" i="13"/>
  <c r="M27" i="13"/>
  <c r="P27" i="13"/>
  <c r="T27" i="13"/>
  <c r="X27" i="13"/>
  <c r="AB27" i="13"/>
  <c r="C27" i="13"/>
  <c r="B27" i="13"/>
  <c r="M26" i="13"/>
  <c r="P26" i="13"/>
  <c r="T26" i="13"/>
  <c r="X26" i="13"/>
  <c r="AB26" i="13"/>
  <c r="C26" i="13"/>
  <c r="B26" i="13"/>
  <c r="M25" i="13"/>
  <c r="P25" i="13"/>
  <c r="T25" i="13"/>
  <c r="X25" i="13"/>
  <c r="AB25" i="13"/>
  <c r="C25" i="13"/>
  <c r="B25" i="13"/>
  <c r="M24" i="13"/>
  <c r="P24" i="13"/>
  <c r="T24" i="13"/>
  <c r="X24" i="13"/>
  <c r="AB24" i="13"/>
  <c r="C24" i="13"/>
  <c r="B24" i="13"/>
  <c r="M23" i="13"/>
  <c r="P23" i="13"/>
  <c r="T23" i="13"/>
  <c r="X23" i="13"/>
  <c r="AB23" i="13"/>
  <c r="C23" i="13"/>
  <c r="B23" i="13"/>
  <c r="M22" i="13"/>
  <c r="P22" i="13"/>
  <c r="T22" i="13"/>
  <c r="X22" i="13"/>
  <c r="AB22" i="13"/>
  <c r="C22" i="13"/>
  <c r="B22" i="13"/>
  <c r="M21" i="13"/>
  <c r="P21" i="13"/>
  <c r="T21" i="13"/>
  <c r="X21" i="13"/>
  <c r="AB21" i="13"/>
  <c r="C21" i="13"/>
  <c r="B21" i="13"/>
  <c r="M20" i="13"/>
  <c r="P20" i="13"/>
  <c r="T20" i="13"/>
  <c r="X20" i="13"/>
  <c r="AB20" i="13"/>
  <c r="C20" i="13"/>
  <c r="B20" i="13"/>
  <c r="M19" i="13"/>
  <c r="P19" i="13"/>
  <c r="T19" i="13"/>
  <c r="X19" i="13"/>
  <c r="AB19" i="13"/>
  <c r="C19" i="13"/>
  <c r="B19" i="13"/>
  <c r="M18" i="13"/>
  <c r="P18" i="13"/>
  <c r="T18" i="13"/>
  <c r="X18" i="13"/>
  <c r="AB18" i="13"/>
  <c r="C18" i="13"/>
  <c r="B18" i="13"/>
  <c r="M17" i="13"/>
  <c r="P17" i="13"/>
  <c r="T17" i="13"/>
  <c r="X17" i="13"/>
  <c r="AB17" i="13"/>
  <c r="C17" i="13"/>
  <c r="B17" i="13"/>
  <c r="M16" i="13"/>
  <c r="P16" i="13"/>
  <c r="T16" i="13"/>
  <c r="X16" i="13"/>
  <c r="AB16" i="13"/>
  <c r="C16" i="13"/>
  <c r="B16" i="13"/>
  <c r="M15" i="13"/>
  <c r="P15" i="13"/>
  <c r="T15" i="13"/>
  <c r="X15" i="13"/>
  <c r="AB15" i="13"/>
  <c r="C15" i="13"/>
  <c r="B15" i="13"/>
  <c r="M14" i="13"/>
  <c r="P14" i="13"/>
  <c r="T14" i="13"/>
  <c r="X14" i="13"/>
  <c r="AB14" i="13"/>
  <c r="C14" i="13"/>
  <c r="B14" i="13"/>
  <c r="M13" i="13"/>
  <c r="P13" i="13"/>
  <c r="T13" i="13"/>
  <c r="X13" i="13"/>
  <c r="AB13" i="13"/>
  <c r="C13" i="13"/>
  <c r="B13" i="13"/>
  <c r="M12" i="13"/>
  <c r="P12" i="13"/>
  <c r="T12" i="13"/>
  <c r="X12" i="13"/>
  <c r="AB12" i="13"/>
  <c r="C12" i="13"/>
  <c r="B12" i="13"/>
  <c r="M11" i="13"/>
  <c r="P11" i="13"/>
  <c r="T11" i="13"/>
  <c r="X11" i="13"/>
  <c r="AB11" i="13"/>
  <c r="C11" i="13"/>
  <c r="B11" i="13"/>
  <c r="M10" i="13"/>
  <c r="P10" i="13"/>
  <c r="T10" i="13"/>
  <c r="X10" i="13"/>
  <c r="AB10" i="13"/>
  <c r="C10" i="13"/>
  <c r="B10" i="13"/>
  <c r="M9" i="13"/>
  <c r="P9" i="13"/>
  <c r="T9" i="13"/>
  <c r="X9" i="13"/>
  <c r="AB9" i="13"/>
  <c r="C9" i="13"/>
  <c r="B9" i="13"/>
  <c r="M8" i="13"/>
  <c r="P8" i="13"/>
  <c r="T8" i="13"/>
  <c r="X8" i="13"/>
  <c r="AB8" i="13"/>
  <c r="C8" i="13"/>
  <c r="B8" i="13"/>
  <c r="M7" i="13"/>
  <c r="P7" i="13"/>
  <c r="T7" i="13"/>
  <c r="X7" i="13"/>
  <c r="AB7" i="13"/>
  <c r="C7" i="13"/>
  <c r="B7" i="13"/>
  <c r="M6" i="13"/>
  <c r="P6" i="13"/>
  <c r="T6" i="13"/>
  <c r="X6" i="13"/>
  <c r="AB6" i="13"/>
  <c r="C6" i="13"/>
  <c r="B6" i="13"/>
  <c r="M5" i="13"/>
  <c r="P5" i="13"/>
  <c r="T5" i="13"/>
  <c r="X5" i="13"/>
  <c r="AB5" i="13"/>
  <c r="C5" i="13"/>
  <c r="B5" i="13"/>
  <c r="M4" i="13"/>
  <c r="P4" i="13"/>
  <c r="T4" i="13"/>
  <c r="X4" i="13"/>
  <c r="AB4" i="13"/>
  <c r="C4" i="13"/>
  <c r="B4" i="13"/>
  <c r="M3" i="13"/>
  <c r="P3" i="13"/>
  <c r="T3" i="13"/>
  <c r="X3" i="13"/>
  <c r="AB3" i="13"/>
  <c r="C3" i="13"/>
  <c r="B3" i="13"/>
  <c r="N148" i="1"/>
  <c r="N149" i="1"/>
  <c r="N150" i="1"/>
  <c r="N151" i="1"/>
  <c r="A149" i="1"/>
  <c r="B149" i="1"/>
  <c r="C149" i="1"/>
  <c r="A150" i="1"/>
  <c r="B150" i="1"/>
  <c r="C150" i="1"/>
  <c r="A151" i="1"/>
  <c r="B151" i="1"/>
  <c r="C151" i="1"/>
  <c r="C148" i="1"/>
  <c r="B148" i="1"/>
  <c r="A148" i="1"/>
  <c r="U15" i="12"/>
  <c r="U14" i="12"/>
  <c r="U13" i="12"/>
  <c r="U12" i="12"/>
  <c r="U11" i="12"/>
  <c r="U10" i="12"/>
  <c r="U9" i="12"/>
  <c r="U8" i="12"/>
  <c r="U7" i="12"/>
  <c r="U6" i="12"/>
  <c r="U5" i="12"/>
  <c r="U4" i="12"/>
  <c r="U3" i="12"/>
  <c r="C77" i="10"/>
  <c r="C78" i="10"/>
  <c r="C79" i="10"/>
  <c r="C76" i="10"/>
  <c r="I2" i="10"/>
  <c r="H2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H52" i="10"/>
  <c r="I51" i="10"/>
  <c r="H51" i="10"/>
  <c r="I50" i="10"/>
  <c r="H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H38" i="10"/>
  <c r="I37" i="10"/>
  <c r="I36" i="10"/>
  <c r="I35" i="10"/>
  <c r="I34" i="10"/>
  <c r="I33" i="10"/>
  <c r="I32" i="10"/>
  <c r="I31" i="10"/>
  <c r="H31" i="10"/>
  <c r="I30" i="10"/>
  <c r="I29" i="10"/>
  <c r="I28" i="10"/>
  <c r="I27" i="10"/>
  <c r="I26" i="10"/>
  <c r="I25" i="10"/>
  <c r="I24" i="10"/>
  <c r="I23" i="10"/>
  <c r="I22" i="10"/>
  <c r="H22" i="10"/>
  <c r="I21" i="10"/>
  <c r="H21" i="10"/>
  <c r="I20" i="10"/>
  <c r="H20" i="10"/>
  <c r="I19" i="10"/>
  <c r="H19" i="10"/>
  <c r="I18" i="10"/>
  <c r="H18" i="10"/>
  <c r="I17" i="10"/>
  <c r="H17" i="10"/>
  <c r="I16" i="10"/>
  <c r="H16" i="10"/>
  <c r="I15" i="10"/>
  <c r="H15" i="10"/>
  <c r="I14" i="10"/>
  <c r="H14" i="10"/>
  <c r="I13" i="10"/>
  <c r="H13" i="10"/>
  <c r="I12" i="10"/>
  <c r="H12" i="10"/>
  <c r="I11" i="10"/>
  <c r="H11" i="10"/>
  <c r="I10" i="10"/>
  <c r="H10" i="10"/>
  <c r="I9" i="10"/>
  <c r="H9" i="10"/>
  <c r="I8" i="10"/>
  <c r="H8" i="10"/>
  <c r="I7" i="10"/>
  <c r="H7" i="10"/>
  <c r="I6" i="10"/>
  <c r="H6" i="10"/>
  <c r="I5" i="10"/>
  <c r="H5" i="10"/>
  <c r="I4" i="10"/>
  <c r="H4" i="10"/>
  <c r="I3" i="10"/>
  <c r="H3" i="10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2" i="11"/>
  <c r="B5" i="10"/>
  <c r="C5" i="10"/>
  <c r="D5" i="10"/>
  <c r="E5" i="10"/>
  <c r="G5" i="10"/>
  <c r="B6" i="10"/>
  <c r="C6" i="10"/>
  <c r="D6" i="10"/>
  <c r="E6" i="10"/>
  <c r="G6" i="10"/>
  <c r="B7" i="10"/>
  <c r="C7" i="10"/>
  <c r="D7" i="10"/>
  <c r="E7" i="10"/>
  <c r="G7" i="10"/>
  <c r="B8" i="10"/>
  <c r="C8" i="10"/>
  <c r="D8" i="10"/>
  <c r="E8" i="10"/>
  <c r="G8" i="10"/>
  <c r="B9" i="10"/>
  <c r="C9" i="10"/>
  <c r="D9" i="10"/>
  <c r="E9" i="10"/>
  <c r="G9" i="10"/>
  <c r="B10" i="10"/>
  <c r="C10" i="10"/>
  <c r="D10" i="10"/>
  <c r="E10" i="10"/>
  <c r="G10" i="10"/>
  <c r="B11" i="10"/>
  <c r="C11" i="10"/>
  <c r="D11" i="10"/>
  <c r="E11" i="10"/>
  <c r="G11" i="10"/>
  <c r="B12" i="10"/>
  <c r="C12" i="10"/>
  <c r="D12" i="10"/>
  <c r="E12" i="10"/>
  <c r="G12" i="10"/>
  <c r="B13" i="10"/>
  <c r="C13" i="10"/>
  <c r="D13" i="10"/>
  <c r="E13" i="10"/>
  <c r="G13" i="10"/>
  <c r="B14" i="10"/>
  <c r="C14" i="10"/>
  <c r="D14" i="10"/>
  <c r="E14" i="10"/>
  <c r="G14" i="10"/>
  <c r="B15" i="10"/>
  <c r="C15" i="10"/>
  <c r="D15" i="10"/>
  <c r="E15" i="10"/>
  <c r="G15" i="10"/>
  <c r="B16" i="10"/>
  <c r="C16" i="10"/>
  <c r="D16" i="10"/>
  <c r="E16" i="10"/>
  <c r="G16" i="10"/>
  <c r="B17" i="10"/>
  <c r="C17" i="10"/>
  <c r="D17" i="10"/>
  <c r="E17" i="10"/>
  <c r="G17" i="10"/>
  <c r="B18" i="10"/>
  <c r="C18" i="10"/>
  <c r="D18" i="10"/>
  <c r="E18" i="10"/>
  <c r="G18" i="10"/>
  <c r="B19" i="10"/>
  <c r="C19" i="10"/>
  <c r="D19" i="10"/>
  <c r="E19" i="10"/>
  <c r="G19" i="10"/>
  <c r="B20" i="10"/>
  <c r="C20" i="10"/>
  <c r="D20" i="10"/>
  <c r="E20" i="10"/>
  <c r="G20" i="10"/>
  <c r="B21" i="10"/>
  <c r="C21" i="10"/>
  <c r="D21" i="10"/>
  <c r="E21" i="10"/>
  <c r="G21" i="10"/>
  <c r="B22" i="10"/>
  <c r="C22" i="10"/>
  <c r="D22" i="10"/>
  <c r="E22" i="10"/>
  <c r="G22" i="10"/>
  <c r="B23" i="10"/>
  <c r="C23" i="10"/>
  <c r="D23" i="10"/>
  <c r="E23" i="10"/>
  <c r="G23" i="10"/>
  <c r="B24" i="10"/>
  <c r="C24" i="10"/>
  <c r="D24" i="10"/>
  <c r="E24" i="10"/>
  <c r="G24" i="10"/>
  <c r="B25" i="10"/>
  <c r="C25" i="10"/>
  <c r="D25" i="10"/>
  <c r="E25" i="10"/>
  <c r="G25" i="10"/>
  <c r="B26" i="10"/>
  <c r="C26" i="10"/>
  <c r="D26" i="10"/>
  <c r="E26" i="10"/>
  <c r="G26" i="10"/>
  <c r="B27" i="10"/>
  <c r="C27" i="10"/>
  <c r="D27" i="10"/>
  <c r="E27" i="10"/>
  <c r="G27" i="10"/>
  <c r="B28" i="10"/>
  <c r="C28" i="10"/>
  <c r="D28" i="10"/>
  <c r="E28" i="10"/>
  <c r="G28" i="10"/>
  <c r="B29" i="10"/>
  <c r="C29" i="10"/>
  <c r="D29" i="10"/>
  <c r="E29" i="10"/>
  <c r="G29" i="10"/>
  <c r="B30" i="10"/>
  <c r="C30" i="10"/>
  <c r="D30" i="10"/>
  <c r="E30" i="10"/>
  <c r="G30" i="10"/>
  <c r="B31" i="10"/>
  <c r="C31" i="10"/>
  <c r="D31" i="10"/>
  <c r="E31" i="10"/>
  <c r="G31" i="10"/>
  <c r="B32" i="10"/>
  <c r="C32" i="10"/>
  <c r="D32" i="10"/>
  <c r="E32" i="10"/>
  <c r="G32" i="10"/>
  <c r="B33" i="10"/>
  <c r="C33" i="10"/>
  <c r="D33" i="10"/>
  <c r="E33" i="10"/>
  <c r="G33" i="10"/>
  <c r="B34" i="10"/>
  <c r="C34" i="10"/>
  <c r="D34" i="10"/>
  <c r="E34" i="10"/>
  <c r="G34" i="10"/>
  <c r="B35" i="10"/>
  <c r="C35" i="10"/>
  <c r="D35" i="10"/>
  <c r="E35" i="10"/>
  <c r="G35" i="10"/>
  <c r="B36" i="10"/>
  <c r="C36" i="10"/>
  <c r="D36" i="10"/>
  <c r="E36" i="10"/>
  <c r="G36" i="10"/>
  <c r="B37" i="10"/>
  <c r="C37" i="10"/>
  <c r="D37" i="10"/>
  <c r="E37" i="10"/>
  <c r="G37" i="10"/>
  <c r="B38" i="10"/>
  <c r="C38" i="10"/>
  <c r="D38" i="10"/>
  <c r="E38" i="10"/>
  <c r="G38" i="10"/>
  <c r="B39" i="10"/>
  <c r="C39" i="10"/>
  <c r="D39" i="10"/>
  <c r="E39" i="10"/>
  <c r="G39" i="10"/>
  <c r="B40" i="10"/>
  <c r="C40" i="10"/>
  <c r="D40" i="10"/>
  <c r="E40" i="10"/>
  <c r="G40" i="10"/>
  <c r="B41" i="10"/>
  <c r="C41" i="10"/>
  <c r="D41" i="10"/>
  <c r="E41" i="10"/>
  <c r="G41" i="10"/>
  <c r="B42" i="10"/>
  <c r="C42" i="10"/>
  <c r="D42" i="10"/>
  <c r="E42" i="10"/>
  <c r="G42" i="10"/>
  <c r="B43" i="10"/>
  <c r="C43" i="10"/>
  <c r="D43" i="10"/>
  <c r="E43" i="10"/>
  <c r="G43" i="10"/>
  <c r="B44" i="10"/>
  <c r="C44" i="10"/>
  <c r="D44" i="10"/>
  <c r="E44" i="10"/>
  <c r="G44" i="10"/>
  <c r="B45" i="10"/>
  <c r="C45" i="10"/>
  <c r="D45" i="10"/>
  <c r="E45" i="10"/>
  <c r="G45" i="10"/>
  <c r="B46" i="10"/>
  <c r="C46" i="10"/>
  <c r="D46" i="10"/>
  <c r="E46" i="10"/>
  <c r="G46" i="10"/>
  <c r="B47" i="10"/>
  <c r="C47" i="10"/>
  <c r="D47" i="10"/>
  <c r="E47" i="10"/>
  <c r="G47" i="10"/>
  <c r="B48" i="10"/>
  <c r="C48" i="10"/>
  <c r="D48" i="10"/>
  <c r="E48" i="10"/>
  <c r="G48" i="10"/>
  <c r="B49" i="10"/>
  <c r="C49" i="10"/>
  <c r="D49" i="10"/>
  <c r="E49" i="10"/>
  <c r="G49" i="10"/>
  <c r="B50" i="10"/>
  <c r="C50" i="10"/>
  <c r="D50" i="10"/>
  <c r="E50" i="10"/>
  <c r="G50" i="10"/>
  <c r="B51" i="10"/>
  <c r="C51" i="10"/>
  <c r="D51" i="10"/>
  <c r="E51" i="10"/>
  <c r="G51" i="10"/>
  <c r="B52" i="10"/>
  <c r="C52" i="10"/>
  <c r="D52" i="10"/>
  <c r="E52" i="10"/>
  <c r="G52" i="10"/>
  <c r="B53" i="10"/>
  <c r="C53" i="10"/>
  <c r="D53" i="10"/>
  <c r="E53" i="10"/>
  <c r="G53" i="10"/>
  <c r="B54" i="10"/>
  <c r="C54" i="10"/>
  <c r="D54" i="10"/>
  <c r="E54" i="10"/>
  <c r="G54" i="10"/>
  <c r="B55" i="10"/>
  <c r="C55" i="10"/>
  <c r="D55" i="10"/>
  <c r="E55" i="10"/>
  <c r="G55" i="10"/>
  <c r="B56" i="10"/>
  <c r="C56" i="10"/>
  <c r="D56" i="10"/>
  <c r="E56" i="10"/>
  <c r="G56" i="10"/>
  <c r="B57" i="10"/>
  <c r="C57" i="10"/>
  <c r="D57" i="10"/>
  <c r="E57" i="10"/>
  <c r="G57" i="10"/>
  <c r="B58" i="10"/>
  <c r="C58" i="10"/>
  <c r="D58" i="10"/>
  <c r="E58" i="10"/>
  <c r="G58" i="10"/>
  <c r="B59" i="10"/>
  <c r="C59" i="10"/>
  <c r="D59" i="10"/>
  <c r="E59" i="10"/>
  <c r="G59" i="10"/>
  <c r="B60" i="10"/>
  <c r="C60" i="10"/>
  <c r="D60" i="10"/>
  <c r="E60" i="10"/>
  <c r="G60" i="10"/>
  <c r="B61" i="10"/>
  <c r="C61" i="10"/>
  <c r="D61" i="10"/>
  <c r="E61" i="10"/>
  <c r="G61" i="10"/>
  <c r="B62" i="10"/>
  <c r="C62" i="10"/>
  <c r="D62" i="10"/>
  <c r="E62" i="10"/>
  <c r="G62" i="10"/>
  <c r="B63" i="10"/>
  <c r="C63" i="10"/>
  <c r="D63" i="10"/>
  <c r="E63" i="10"/>
  <c r="G63" i="10"/>
  <c r="B64" i="10"/>
  <c r="C64" i="10"/>
  <c r="D64" i="10"/>
  <c r="E64" i="10"/>
  <c r="G64" i="10"/>
  <c r="B65" i="10"/>
  <c r="C65" i="10"/>
  <c r="D65" i="10"/>
  <c r="E65" i="10"/>
  <c r="G65" i="10"/>
  <c r="D2" i="10"/>
  <c r="B66" i="10"/>
  <c r="C66" i="10"/>
  <c r="D66" i="10"/>
  <c r="E66" i="10"/>
  <c r="G66" i="10"/>
  <c r="B67" i="10"/>
  <c r="C67" i="10"/>
  <c r="D67" i="10"/>
  <c r="E67" i="10"/>
  <c r="G67" i="10"/>
  <c r="B68" i="10"/>
  <c r="C68" i="10"/>
  <c r="D68" i="10"/>
  <c r="E68" i="10"/>
  <c r="G68" i="10"/>
  <c r="B69" i="10"/>
  <c r="C69" i="10"/>
  <c r="D69" i="10"/>
  <c r="E69" i="10"/>
  <c r="G69" i="10"/>
  <c r="B70" i="10"/>
  <c r="C70" i="10"/>
  <c r="D70" i="10"/>
  <c r="E70" i="10"/>
  <c r="G70" i="10"/>
  <c r="B71" i="10"/>
  <c r="C71" i="10"/>
  <c r="D71" i="10"/>
  <c r="E71" i="10"/>
  <c r="G71" i="10"/>
  <c r="B72" i="10"/>
  <c r="C72" i="10"/>
  <c r="D72" i="10"/>
  <c r="E72" i="10"/>
  <c r="G72" i="10"/>
  <c r="B73" i="10"/>
  <c r="C73" i="10"/>
  <c r="D73" i="10"/>
  <c r="E73" i="10"/>
  <c r="G73" i="10"/>
  <c r="B74" i="10"/>
  <c r="C74" i="10"/>
  <c r="D74" i="10"/>
  <c r="E74" i="10"/>
  <c r="G74" i="10"/>
  <c r="B75" i="10"/>
  <c r="C75" i="10"/>
  <c r="D75" i="10"/>
  <c r="E75" i="10"/>
  <c r="G75" i="10"/>
  <c r="G4" i="10"/>
  <c r="G3" i="10"/>
  <c r="E4" i="10"/>
  <c r="E3" i="10"/>
  <c r="D4" i="10"/>
  <c r="D3" i="10"/>
  <c r="C4" i="10"/>
  <c r="C3" i="10"/>
  <c r="B4" i="10"/>
  <c r="B3" i="10"/>
  <c r="N72" i="10"/>
  <c r="N66" i="10"/>
  <c r="N61" i="10"/>
  <c r="N55" i="10"/>
  <c r="N49" i="10"/>
  <c r="N43" i="10"/>
  <c r="N37" i="10"/>
  <c r="N31" i="10"/>
  <c r="N25" i="10"/>
  <c r="N19" i="10"/>
  <c r="N13" i="10"/>
  <c r="N7" i="10"/>
  <c r="N4" i="10"/>
  <c r="N71" i="10"/>
  <c r="N2" i="10"/>
  <c r="N60" i="10"/>
  <c r="N54" i="10"/>
  <c r="N48" i="10"/>
  <c r="N42" i="10"/>
  <c r="N36" i="10"/>
  <c r="N30" i="10"/>
  <c r="N24" i="10"/>
  <c r="N18" i="10"/>
  <c r="N12" i="10"/>
  <c r="N6" i="10"/>
  <c r="N3" i="10"/>
  <c r="N73" i="10"/>
  <c r="N67" i="10"/>
  <c r="N62" i="10"/>
  <c r="N56" i="10"/>
  <c r="N50" i="10"/>
  <c r="N44" i="10"/>
  <c r="N38" i="10"/>
  <c r="N32" i="10"/>
  <c r="N26" i="10"/>
  <c r="N20" i="10"/>
  <c r="N14" i="10"/>
  <c r="N8" i="10"/>
  <c r="N68" i="10"/>
  <c r="N63" i="10"/>
  <c r="N57" i="10"/>
  <c r="N51" i="10"/>
  <c r="N45" i="10"/>
  <c r="N39" i="10"/>
  <c r="N33" i="10"/>
  <c r="N27" i="10"/>
  <c r="N21" i="10"/>
  <c r="N15" i="10"/>
  <c r="N9" i="10"/>
  <c r="N69" i="10"/>
  <c r="N64" i="10"/>
  <c r="N58" i="10"/>
  <c r="N52" i="10"/>
  <c r="N46" i="10"/>
  <c r="N40" i="10"/>
  <c r="N34" i="10"/>
  <c r="N28" i="10"/>
  <c r="N22" i="10"/>
  <c r="N16" i="10"/>
  <c r="N10" i="10"/>
  <c r="N74" i="10"/>
  <c r="N75" i="10"/>
  <c r="N70" i="10"/>
  <c r="N65" i="10"/>
  <c r="N59" i="10"/>
  <c r="N53" i="10"/>
  <c r="N47" i="10"/>
  <c r="N41" i="10"/>
  <c r="N35" i="10"/>
  <c r="N29" i="10"/>
  <c r="N23" i="10"/>
  <c r="N17" i="10"/>
  <c r="N11" i="10"/>
  <c r="N5" i="10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1" i="8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A3" i="1"/>
  <c r="B3" i="1"/>
  <c r="C3" i="1"/>
  <c r="D3" i="1"/>
  <c r="E3" i="1"/>
  <c r="F3" i="1"/>
  <c r="G3" i="1"/>
  <c r="H3" i="1"/>
  <c r="N3" i="1"/>
  <c r="A4" i="1"/>
  <c r="B4" i="1"/>
  <c r="C4" i="1"/>
  <c r="D4" i="1"/>
  <c r="E4" i="1"/>
  <c r="F4" i="1"/>
  <c r="G4" i="1"/>
  <c r="H4" i="1"/>
  <c r="N4" i="1"/>
  <c r="A5" i="1"/>
  <c r="B5" i="1"/>
  <c r="C5" i="1"/>
  <c r="D5" i="1"/>
  <c r="E5" i="1"/>
  <c r="F5" i="1"/>
  <c r="G5" i="1"/>
  <c r="H5" i="1"/>
  <c r="N5" i="1"/>
  <c r="A6" i="1"/>
  <c r="B6" i="1"/>
  <c r="C6" i="1"/>
  <c r="D6" i="1"/>
  <c r="E6" i="1"/>
  <c r="F6" i="1"/>
  <c r="G6" i="1"/>
  <c r="H6" i="1"/>
  <c r="N6" i="1"/>
  <c r="A7" i="1"/>
  <c r="B7" i="1"/>
  <c r="C7" i="1"/>
  <c r="D7" i="1"/>
  <c r="E7" i="1"/>
  <c r="F7" i="1"/>
  <c r="G7" i="1"/>
  <c r="H7" i="1"/>
  <c r="N7" i="1"/>
  <c r="A8" i="1"/>
  <c r="B8" i="1"/>
  <c r="C8" i="1"/>
  <c r="D8" i="1"/>
  <c r="E8" i="1"/>
  <c r="F8" i="1"/>
  <c r="G8" i="1"/>
  <c r="H8" i="1"/>
  <c r="N8" i="1"/>
  <c r="A9" i="1"/>
  <c r="B9" i="1"/>
  <c r="C9" i="1"/>
  <c r="D9" i="1"/>
  <c r="E9" i="1"/>
  <c r="F9" i="1"/>
  <c r="G9" i="1"/>
  <c r="H9" i="1"/>
  <c r="N9" i="1"/>
  <c r="A10" i="1"/>
  <c r="B10" i="1"/>
  <c r="C10" i="1"/>
  <c r="D10" i="1"/>
  <c r="E10" i="1"/>
  <c r="F10" i="1"/>
  <c r="G10" i="1"/>
  <c r="H10" i="1"/>
  <c r="N10" i="1"/>
  <c r="A11" i="1"/>
  <c r="B11" i="1"/>
  <c r="C11" i="1"/>
  <c r="D11" i="1"/>
  <c r="E11" i="1"/>
  <c r="F11" i="1"/>
  <c r="G11" i="1"/>
  <c r="H11" i="1"/>
  <c r="N11" i="1"/>
  <c r="A12" i="1"/>
  <c r="B12" i="1"/>
  <c r="C12" i="1"/>
  <c r="D12" i="1"/>
  <c r="E12" i="1"/>
  <c r="F12" i="1"/>
  <c r="G12" i="1"/>
  <c r="H12" i="1"/>
  <c r="N12" i="1"/>
  <c r="A13" i="1"/>
  <c r="B13" i="1"/>
  <c r="C13" i="1"/>
  <c r="D13" i="1"/>
  <c r="E13" i="1"/>
  <c r="F13" i="1"/>
  <c r="G13" i="1"/>
  <c r="H13" i="1"/>
  <c r="N13" i="1"/>
  <c r="A14" i="1"/>
  <c r="B14" i="1"/>
  <c r="C14" i="1"/>
  <c r="D14" i="1"/>
  <c r="E14" i="1"/>
  <c r="F14" i="1"/>
  <c r="G14" i="1"/>
  <c r="H14" i="1"/>
  <c r="N14" i="1"/>
  <c r="A15" i="1"/>
  <c r="B15" i="1"/>
  <c r="C15" i="1"/>
  <c r="D15" i="1"/>
  <c r="E15" i="1"/>
  <c r="F15" i="1"/>
  <c r="G15" i="1"/>
  <c r="H15" i="1"/>
  <c r="N15" i="1"/>
  <c r="A16" i="1"/>
  <c r="B16" i="1"/>
  <c r="C16" i="1"/>
  <c r="D16" i="1"/>
  <c r="E16" i="1"/>
  <c r="F16" i="1"/>
  <c r="G16" i="1"/>
  <c r="H16" i="1"/>
  <c r="N16" i="1"/>
  <c r="A17" i="1"/>
  <c r="B17" i="1"/>
  <c r="C17" i="1"/>
  <c r="D17" i="1"/>
  <c r="E17" i="1"/>
  <c r="F17" i="1"/>
  <c r="G17" i="1"/>
  <c r="H17" i="1"/>
  <c r="N17" i="1"/>
  <c r="A18" i="1"/>
  <c r="B18" i="1"/>
  <c r="C18" i="1"/>
  <c r="D18" i="1"/>
  <c r="E18" i="1"/>
  <c r="F18" i="1"/>
  <c r="G18" i="1"/>
  <c r="H18" i="1"/>
  <c r="N18" i="1"/>
  <c r="A19" i="1"/>
  <c r="B19" i="1"/>
  <c r="C19" i="1"/>
  <c r="D19" i="1"/>
  <c r="E19" i="1"/>
  <c r="F19" i="1"/>
  <c r="G19" i="1"/>
  <c r="H19" i="1"/>
  <c r="N19" i="1"/>
  <c r="A20" i="1"/>
  <c r="B20" i="1"/>
  <c r="C20" i="1"/>
  <c r="D20" i="1"/>
  <c r="E20" i="1"/>
  <c r="F20" i="1"/>
  <c r="G20" i="1"/>
  <c r="H20" i="1"/>
  <c r="N20" i="1"/>
  <c r="A21" i="1"/>
  <c r="B21" i="1"/>
  <c r="C21" i="1"/>
  <c r="D21" i="1"/>
  <c r="E21" i="1"/>
  <c r="F21" i="1"/>
  <c r="G21" i="1"/>
  <c r="H21" i="1"/>
  <c r="N21" i="1"/>
  <c r="A22" i="1"/>
  <c r="B22" i="1"/>
  <c r="C22" i="1"/>
  <c r="D22" i="1"/>
  <c r="E22" i="1"/>
  <c r="F22" i="1"/>
  <c r="G22" i="1"/>
  <c r="H22" i="1"/>
  <c r="N22" i="1"/>
  <c r="A23" i="1"/>
  <c r="B23" i="1"/>
  <c r="C23" i="1"/>
  <c r="D23" i="1"/>
  <c r="E23" i="1"/>
  <c r="F23" i="1"/>
  <c r="G23" i="1"/>
  <c r="H23" i="1"/>
  <c r="N23" i="1"/>
  <c r="A24" i="1"/>
  <c r="B24" i="1"/>
  <c r="C24" i="1"/>
  <c r="D24" i="1"/>
  <c r="E24" i="1"/>
  <c r="F24" i="1"/>
  <c r="G24" i="1"/>
  <c r="H24" i="1"/>
  <c r="N24" i="1"/>
  <c r="A25" i="1"/>
  <c r="B25" i="1"/>
  <c r="C25" i="1"/>
  <c r="D25" i="1"/>
  <c r="E25" i="1"/>
  <c r="F25" i="1"/>
  <c r="G25" i="1"/>
  <c r="H25" i="1"/>
  <c r="N25" i="1"/>
  <c r="A26" i="1"/>
  <c r="B26" i="1"/>
  <c r="C26" i="1"/>
  <c r="D26" i="1"/>
  <c r="E26" i="1"/>
  <c r="F26" i="1"/>
  <c r="G26" i="1"/>
  <c r="H26" i="1"/>
  <c r="N26" i="1"/>
  <c r="A27" i="1"/>
  <c r="B27" i="1"/>
  <c r="C27" i="1"/>
  <c r="D27" i="1"/>
  <c r="E27" i="1"/>
  <c r="F27" i="1"/>
  <c r="G27" i="1"/>
  <c r="H27" i="1"/>
  <c r="N27" i="1"/>
  <c r="A28" i="1"/>
  <c r="B28" i="1"/>
  <c r="C28" i="1"/>
  <c r="D28" i="1"/>
  <c r="E28" i="1"/>
  <c r="F28" i="1"/>
  <c r="G28" i="1"/>
  <c r="H28" i="1"/>
  <c r="N28" i="1"/>
  <c r="A29" i="1"/>
  <c r="B29" i="1"/>
  <c r="C29" i="1"/>
  <c r="D29" i="1"/>
  <c r="E29" i="1"/>
  <c r="F29" i="1"/>
  <c r="G29" i="1"/>
  <c r="H29" i="1"/>
  <c r="N29" i="1"/>
  <c r="A30" i="1"/>
  <c r="B30" i="1"/>
  <c r="C30" i="1"/>
  <c r="D30" i="1"/>
  <c r="E30" i="1"/>
  <c r="F30" i="1"/>
  <c r="G30" i="1"/>
  <c r="H30" i="1"/>
  <c r="N30" i="1"/>
  <c r="A31" i="1"/>
  <c r="B31" i="1"/>
  <c r="C31" i="1"/>
  <c r="D31" i="1"/>
  <c r="E31" i="1"/>
  <c r="F31" i="1"/>
  <c r="G31" i="1"/>
  <c r="H31" i="1"/>
  <c r="N31" i="1"/>
  <c r="A32" i="1"/>
  <c r="B32" i="1"/>
  <c r="C32" i="1"/>
  <c r="D32" i="1"/>
  <c r="E32" i="1"/>
  <c r="F32" i="1"/>
  <c r="G32" i="1"/>
  <c r="H32" i="1"/>
  <c r="N32" i="1"/>
  <c r="A33" i="1"/>
  <c r="B33" i="1"/>
  <c r="C33" i="1"/>
  <c r="D33" i="1"/>
  <c r="E33" i="1"/>
  <c r="F33" i="1"/>
  <c r="G33" i="1"/>
  <c r="H33" i="1"/>
  <c r="N33" i="1"/>
  <c r="A34" i="1"/>
  <c r="B34" i="1"/>
  <c r="C34" i="1"/>
  <c r="D34" i="1"/>
  <c r="E34" i="1"/>
  <c r="F34" i="1"/>
  <c r="G34" i="1"/>
  <c r="H34" i="1"/>
  <c r="N34" i="1"/>
  <c r="A35" i="1"/>
  <c r="B35" i="1"/>
  <c r="C35" i="1"/>
  <c r="D35" i="1"/>
  <c r="E35" i="1"/>
  <c r="F35" i="1"/>
  <c r="G35" i="1"/>
  <c r="H35" i="1"/>
  <c r="N35" i="1"/>
  <c r="A36" i="1"/>
  <c r="B36" i="1"/>
  <c r="C36" i="1"/>
  <c r="D36" i="1"/>
  <c r="E36" i="1"/>
  <c r="F36" i="1"/>
  <c r="G36" i="1"/>
  <c r="H36" i="1"/>
  <c r="N36" i="1"/>
  <c r="A37" i="1"/>
  <c r="B37" i="1"/>
  <c r="C37" i="1"/>
  <c r="D37" i="1"/>
  <c r="E37" i="1"/>
  <c r="F37" i="1"/>
  <c r="G37" i="1"/>
  <c r="H37" i="1"/>
  <c r="N37" i="1"/>
  <c r="A38" i="1"/>
  <c r="B38" i="1"/>
  <c r="C38" i="1"/>
  <c r="D38" i="1"/>
  <c r="E38" i="1"/>
  <c r="F38" i="1"/>
  <c r="G38" i="1"/>
  <c r="H38" i="1"/>
  <c r="N38" i="1"/>
  <c r="A39" i="1"/>
  <c r="B39" i="1"/>
  <c r="C39" i="1"/>
  <c r="D39" i="1"/>
  <c r="E39" i="1"/>
  <c r="F39" i="1"/>
  <c r="G39" i="1"/>
  <c r="H39" i="1"/>
  <c r="N39" i="1"/>
  <c r="A40" i="1"/>
  <c r="B40" i="1"/>
  <c r="C40" i="1"/>
  <c r="D40" i="1"/>
  <c r="E40" i="1"/>
  <c r="F40" i="1"/>
  <c r="G40" i="1"/>
  <c r="H40" i="1"/>
  <c r="N40" i="1"/>
  <c r="A41" i="1"/>
  <c r="B41" i="1"/>
  <c r="C41" i="1"/>
  <c r="D41" i="1"/>
  <c r="E41" i="1"/>
  <c r="F41" i="1"/>
  <c r="G41" i="1"/>
  <c r="H41" i="1"/>
  <c r="N41" i="1"/>
  <c r="A42" i="1"/>
  <c r="B42" i="1"/>
  <c r="C42" i="1"/>
  <c r="D42" i="1"/>
  <c r="E42" i="1"/>
  <c r="F42" i="1"/>
  <c r="G42" i="1"/>
  <c r="H42" i="1"/>
  <c r="N42" i="1"/>
  <c r="A43" i="1"/>
  <c r="B43" i="1"/>
  <c r="C43" i="1"/>
  <c r="D43" i="1"/>
  <c r="E43" i="1"/>
  <c r="F43" i="1"/>
  <c r="G43" i="1"/>
  <c r="H43" i="1"/>
  <c r="N43" i="1"/>
  <c r="A44" i="1"/>
  <c r="B44" i="1"/>
  <c r="C44" i="1"/>
  <c r="D44" i="1"/>
  <c r="E44" i="1"/>
  <c r="F44" i="1"/>
  <c r="G44" i="1"/>
  <c r="H44" i="1"/>
  <c r="N44" i="1"/>
  <c r="A45" i="1"/>
  <c r="B45" i="1"/>
  <c r="C45" i="1"/>
  <c r="D45" i="1"/>
  <c r="E45" i="1"/>
  <c r="F45" i="1"/>
  <c r="G45" i="1"/>
  <c r="H45" i="1"/>
  <c r="N45" i="1"/>
  <c r="A46" i="1"/>
  <c r="B46" i="1"/>
  <c r="C46" i="1"/>
  <c r="D46" i="1"/>
  <c r="E46" i="1"/>
  <c r="F46" i="1"/>
  <c r="G46" i="1"/>
  <c r="H46" i="1"/>
  <c r="N46" i="1"/>
  <c r="A47" i="1"/>
  <c r="B47" i="1"/>
  <c r="C47" i="1"/>
  <c r="D47" i="1"/>
  <c r="E47" i="1"/>
  <c r="F47" i="1"/>
  <c r="G47" i="1"/>
  <c r="H47" i="1"/>
  <c r="N47" i="1"/>
  <c r="A48" i="1"/>
  <c r="B48" i="1"/>
  <c r="C48" i="1"/>
  <c r="D48" i="1"/>
  <c r="E48" i="1"/>
  <c r="F48" i="1"/>
  <c r="G48" i="1"/>
  <c r="H48" i="1"/>
  <c r="N48" i="1"/>
  <c r="A49" i="1"/>
  <c r="B49" i="1"/>
  <c r="C49" i="1"/>
  <c r="D49" i="1"/>
  <c r="E49" i="1"/>
  <c r="F49" i="1"/>
  <c r="G49" i="1"/>
  <c r="H49" i="1"/>
  <c r="N49" i="1"/>
  <c r="A50" i="1"/>
  <c r="B50" i="1"/>
  <c r="C50" i="1"/>
  <c r="D50" i="1"/>
  <c r="E50" i="1"/>
  <c r="F50" i="1"/>
  <c r="G50" i="1"/>
  <c r="H50" i="1"/>
  <c r="N50" i="1"/>
  <c r="A51" i="1"/>
  <c r="B51" i="1"/>
  <c r="C51" i="1"/>
  <c r="D51" i="1"/>
  <c r="E51" i="1"/>
  <c r="F51" i="1"/>
  <c r="G51" i="1"/>
  <c r="H51" i="1"/>
  <c r="N51" i="1"/>
  <c r="A52" i="1"/>
  <c r="B52" i="1"/>
  <c r="C52" i="1"/>
  <c r="D52" i="1"/>
  <c r="E52" i="1"/>
  <c r="F52" i="1"/>
  <c r="G52" i="1"/>
  <c r="H52" i="1"/>
  <c r="N52" i="1"/>
  <c r="A53" i="1"/>
  <c r="B53" i="1"/>
  <c r="C53" i="1"/>
  <c r="D53" i="1"/>
  <c r="E53" i="1"/>
  <c r="F53" i="1"/>
  <c r="G53" i="1"/>
  <c r="H53" i="1"/>
  <c r="N53" i="1"/>
  <c r="A54" i="1"/>
  <c r="B54" i="1"/>
  <c r="C54" i="1"/>
  <c r="D54" i="1"/>
  <c r="E54" i="1"/>
  <c r="F54" i="1"/>
  <c r="G54" i="1"/>
  <c r="H54" i="1"/>
  <c r="N54" i="1"/>
  <c r="A55" i="1"/>
  <c r="B55" i="1"/>
  <c r="C55" i="1"/>
  <c r="D55" i="1"/>
  <c r="E55" i="1"/>
  <c r="F55" i="1"/>
  <c r="G55" i="1"/>
  <c r="H55" i="1"/>
  <c r="N55" i="1"/>
  <c r="A56" i="1"/>
  <c r="B56" i="1"/>
  <c r="C56" i="1"/>
  <c r="D56" i="1"/>
  <c r="E56" i="1"/>
  <c r="F56" i="1"/>
  <c r="G56" i="1"/>
  <c r="H56" i="1"/>
  <c r="N56" i="1"/>
  <c r="A57" i="1"/>
  <c r="B57" i="1"/>
  <c r="C57" i="1"/>
  <c r="D57" i="1"/>
  <c r="E57" i="1"/>
  <c r="F57" i="1"/>
  <c r="G57" i="1"/>
  <c r="H57" i="1"/>
  <c r="N57" i="1"/>
  <c r="A58" i="1"/>
  <c r="B58" i="1"/>
  <c r="C58" i="1"/>
  <c r="D58" i="1"/>
  <c r="E58" i="1"/>
  <c r="F58" i="1"/>
  <c r="G58" i="1"/>
  <c r="H58" i="1"/>
  <c r="N58" i="1"/>
  <c r="A59" i="1"/>
  <c r="B59" i="1"/>
  <c r="C59" i="1"/>
  <c r="D59" i="1"/>
  <c r="E59" i="1"/>
  <c r="F59" i="1"/>
  <c r="G59" i="1"/>
  <c r="H59" i="1"/>
  <c r="N59" i="1"/>
  <c r="A60" i="1"/>
  <c r="B60" i="1"/>
  <c r="C60" i="1"/>
  <c r="D60" i="1"/>
  <c r="E60" i="1"/>
  <c r="F60" i="1"/>
  <c r="G60" i="1"/>
  <c r="H60" i="1"/>
  <c r="N60" i="1"/>
  <c r="A61" i="1"/>
  <c r="B61" i="1"/>
  <c r="C61" i="1"/>
  <c r="D61" i="1"/>
  <c r="E61" i="1"/>
  <c r="F61" i="1"/>
  <c r="G61" i="1"/>
  <c r="H61" i="1"/>
  <c r="N61" i="1"/>
  <c r="A62" i="1"/>
  <c r="B62" i="1"/>
  <c r="C62" i="1"/>
  <c r="D62" i="1"/>
  <c r="E62" i="1"/>
  <c r="F62" i="1"/>
  <c r="G62" i="1"/>
  <c r="H62" i="1"/>
  <c r="N62" i="1"/>
  <c r="A63" i="1"/>
  <c r="B63" i="1"/>
  <c r="C63" i="1"/>
  <c r="D63" i="1"/>
  <c r="E63" i="1"/>
  <c r="F63" i="1"/>
  <c r="G63" i="1"/>
  <c r="H63" i="1"/>
  <c r="N63" i="1"/>
  <c r="A64" i="1"/>
  <c r="B64" i="1"/>
  <c r="C64" i="1"/>
  <c r="D64" i="1"/>
  <c r="E64" i="1"/>
  <c r="F64" i="1"/>
  <c r="G64" i="1"/>
  <c r="H64" i="1"/>
  <c r="N64" i="1"/>
  <c r="A65" i="1"/>
  <c r="B65" i="1"/>
  <c r="C65" i="1"/>
  <c r="D65" i="1"/>
  <c r="E65" i="1"/>
  <c r="F65" i="1"/>
  <c r="G65" i="1"/>
  <c r="H65" i="1"/>
  <c r="N65" i="1"/>
  <c r="A66" i="1"/>
  <c r="B66" i="1"/>
  <c r="C66" i="1"/>
  <c r="D66" i="1"/>
  <c r="E66" i="1"/>
  <c r="F66" i="1"/>
  <c r="G66" i="1"/>
  <c r="H66" i="1"/>
  <c r="N66" i="1"/>
  <c r="A67" i="1"/>
  <c r="B67" i="1"/>
  <c r="C67" i="1"/>
  <c r="D67" i="1"/>
  <c r="E67" i="1"/>
  <c r="F67" i="1"/>
  <c r="G67" i="1"/>
  <c r="H67" i="1"/>
  <c r="N67" i="1"/>
  <c r="A68" i="1"/>
  <c r="B68" i="1"/>
  <c r="C68" i="1"/>
  <c r="D68" i="1"/>
  <c r="E68" i="1"/>
  <c r="F68" i="1"/>
  <c r="G68" i="1"/>
  <c r="H68" i="1"/>
  <c r="N68" i="1"/>
  <c r="A69" i="1"/>
  <c r="B69" i="1"/>
  <c r="C69" i="1"/>
  <c r="D69" i="1"/>
  <c r="E69" i="1"/>
  <c r="F69" i="1"/>
  <c r="G69" i="1"/>
  <c r="H69" i="1"/>
  <c r="N69" i="1"/>
  <c r="A70" i="1"/>
  <c r="B70" i="1"/>
  <c r="C70" i="1"/>
  <c r="D70" i="1"/>
  <c r="E70" i="1"/>
  <c r="F70" i="1"/>
  <c r="G70" i="1"/>
  <c r="H70" i="1"/>
  <c r="N70" i="1"/>
  <c r="A71" i="1"/>
  <c r="B71" i="1"/>
  <c r="C71" i="1"/>
  <c r="D71" i="1"/>
  <c r="E71" i="1"/>
  <c r="F71" i="1"/>
  <c r="G71" i="1"/>
  <c r="H71" i="1"/>
  <c r="N71" i="1"/>
  <c r="A72" i="1"/>
  <c r="B72" i="1"/>
  <c r="C72" i="1"/>
  <c r="D72" i="1"/>
  <c r="E72" i="1"/>
  <c r="F72" i="1"/>
  <c r="G72" i="1"/>
  <c r="H72" i="1"/>
  <c r="N72" i="1"/>
  <c r="A73" i="1"/>
  <c r="B73" i="1"/>
  <c r="C73" i="1"/>
  <c r="D73" i="1"/>
  <c r="E73" i="1"/>
  <c r="F73" i="1"/>
  <c r="G73" i="1"/>
  <c r="H73" i="1"/>
  <c r="N73" i="1"/>
  <c r="A74" i="1"/>
  <c r="B74" i="1"/>
  <c r="C74" i="1"/>
  <c r="D74" i="1"/>
  <c r="E74" i="1"/>
  <c r="F74" i="1"/>
  <c r="G74" i="1"/>
  <c r="H74" i="1"/>
  <c r="N74" i="1"/>
  <c r="A75" i="1"/>
  <c r="B75" i="1"/>
  <c r="C75" i="1"/>
  <c r="D75" i="1"/>
  <c r="E75" i="1"/>
  <c r="F75" i="1"/>
  <c r="G75" i="1"/>
  <c r="H75" i="1"/>
  <c r="N75" i="1"/>
  <c r="A76" i="1"/>
  <c r="B76" i="1"/>
  <c r="C76" i="1"/>
  <c r="D76" i="1"/>
  <c r="E76" i="1"/>
  <c r="F76" i="1"/>
  <c r="G76" i="1"/>
  <c r="H76" i="1"/>
  <c r="N76" i="1"/>
  <c r="A77" i="1"/>
  <c r="B77" i="1"/>
  <c r="C77" i="1"/>
  <c r="D77" i="1"/>
  <c r="E77" i="1"/>
  <c r="F77" i="1"/>
  <c r="G77" i="1"/>
  <c r="H77" i="1"/>
  <c r="N77" i="1"/>
  <c r="A78" i="1"/>
  <c r="B78" i="1"/>
  <c r="C78" i="1"/>
  <c r="D78" i="1"/>
  <c r="E78" i="1"/>
  <c r="F78" i="1"/>
  <c r="G78" i="1"/>
  <c r="H78" i="1"/>
  <c r="N78" i="1"/>
  <c r="A79" i="1"/>
  <c r="B79" i="1"/>
  <c r="C79" i="1"/>
  <c r="D79" i="1"/>
  <c r="E79" i="1"/>
  <c r="F79" i="1"/>
  <c r="G79" i="1"/>
  <c r="H79" i="1"/>
  <c r="N79" i="1"/>
  <c r="A80" i="1"/>
  <c r="B80" i="1"/>
  <c r="C80" i="1"/>
  <c r="D80" i="1"/>
  <c r="E80" i="1"/>
  <c r="F80" i="1"/>
  <c r="G80" i="1"/>
  <c r="H80" i="1"/>
  <c r="N80" i="1"/>
  <c r="A81" i="1"/>
  <c r="B81" i="1"/>
  <c r="C81" i="1"/>
  <c r="D81" i="1"/>
  <c r="E81" i="1"/>
  <c r="F81" i="1"/>
  <c r="G81" i="1"/>
  <c r="H81" i="1"/>
  <c r="N81" i="1"/>
  <c r="A82" i="1"/>
  <c r="B82" i="1"/>
  <c r="C82" i="1"/>
  <c r="D82" i="1"/>
  <c r="E82" i="1"/>
  <c r="F82" i="1"/>
  <c r="G82" i="1"/>
  <c r="H82" i="1"/>
  <c r="N82" i="1"/>
  <c r="A83" i="1"/>
  <c r="B83" i="1"/>
  <c r="C83" i="1"/>
  <c r="D83" i="1"/>
  <c r="E83" i="1"/>
  <c r="F83" i="1"/>
  <c r="G83" i="1"/>
  <c r="H83" i="1"/>
  <c r="N83" i="1"/>
  <c r="A84" i="1"/>
  <c r="B84" i="1"/>
  <c r="C84" i="1"/>
  <c r="D84" i="1"/>
  <c r="E84" i="1"/>
  <c r="F84" i="1"/>
  <c r="G84" i="1"/>
  <c r="H84" i="1"/>
  <c r="N84" i="1"/>
  <c r="A85" i="1"/>
  <c r="B85" i="1"/>
  <c r="C85" i="1"/>
  <c r="D85" i="1"/>
  <c r="E85" i="1"/>
  <c r="F85" i="1"/>
  <c r="G85" i="1"/>
  <c r="H85" i="1"/>
  <c r="N85" i="1"/>
  <c r="A86" i="1"/>
  <c r="B86" i="1"/>
  <c r="C86" i="1"/>
  <c r="D86" i="1"/>
  <c r="E86" i="1"/>
  <c r="F86" i="1"/>
  <c r="G86" i="1"/>
  <c r="H86" i="1"/>
  <c r="N86" i="1"/>
  <c r="A87" i="1"/>
  <c r="B87" i="1"/>
  <c r="C87" i="1"/>
  <c r="D87" i="1"/>
  <c r="E87" i="1"/>
  <c r="F87" i="1"/>
  <c r="G87" i="1"/>
  <c r="H87" i="1"/>
  <c r="N87" i="1"/>
  <c r="A88" i="1"/>
  <c r="B88" i="1"/>
  <c r="C88" i="1"/>
  <c r="D88" i="1"/>
  <c r="E88" i="1"/>
  <c r="F88" i="1"/>
  <c r="G88" i="1"/>
  <c r="H88" i="1"/>
  <c r="N88" i="1"/>
  <c r="A89" i="1"/>
  <c r="B89" i="1"/>
  <c r="C89" i="1"/>
  <c r="D89" i="1"/>
  <c r="E89" i="1"/>
  <c r="F89" i="1"/>
  <c r="G89" i="1"/>
  <c r="H89" i="1"/>
  <c r="N89" i="1"/>
  <c r="A90" i="1"/>
  <c r="B90" i="1"/>
  <c r="C90" i="1"/>
  <c r="D90" i="1"/>
  <c r="E90" i="1"/>
  <c r="F90" i="1"/>
  <c r="G90" i="1"/>
  <c r="H90" i="1"/>
  <c r="N90" i="1"/>
  <c r="A91" i="1"/>
  <c r="B91" i="1"/>
  <c r="C91" i="1"/>
  <c r="D91" i="1"/>
  <c r="E91" i="1"/>
  <c r="F91" i="1"/>
  <c r="G91" i="1"/>
  <c r="H91" i="1"/>
  <c r="N91" i="1"/>
  <c r="A92" i="1"/>
  <c r="B92" i="1"/>
  <c r="C92" i="1"/>
  <c r="D92" i="1"/>
  <c r="E92" i="1"/>
  <c r="F92" i="1"/>
  <c r="G92" i="1"/>
  <c r="H92" i="1"/>
  <c r="N92" i="1"/>
  <c r="A93" i="1"/>
  <c r="B93" i="1"/>
  <c r="C93" i="1"/>
  <c r="D93" i="1"/>
  <c r="E93" i="1"/>
  <c r="F93" i="1"/>
  <c r="G93" i="1"/>
  <c r="H93" i="1"/>
  <c r="N93" i="1"/>
  <c r="A94" i="1"/>
  <c r="B94" i="1"/>
  <c r="C94" i="1"/>
  <c r="D94" i="1"/>
  <c r="E94" i="1"/>
  <c r="F94" i="1"/>
  <c r="G94" i="1"/>
  <c r="H94" i="1"/>
  <c r="N94" i="1"/>
  <c r="A95" i="1"/>
  <c r="B95" i="1"/>
  <c r="C95" i="1"/>
  <c r="D95" i="1"/>
  <c r="E95" i="1"/>
  <c r="F95" i="1"/>
  <c r="G95" i="1"/>
  <c r="H95" i="1"/>
  <c r="N95" i="1"/>
  <c r="A96" i="1"/>
  <c r="B96" i="1"/>
  <c r="C96" i="1"/>
  <c r="D96" i="1"/>
  <c r="E96" i="1"/>
  <c r="F96" i="1"/>
  <c r="G96" i="1"/>
  <c r="H96" i="1"/>
  <c r="N96" i="1"/>
  <c r="A97" i="1"/>
  <c r="B97" i="1"/>
  <c r="C97" i="1"/>
  <c r="D97" i="1"/>
  <c r="E97" i="1"/>
  <c r="F97" i="1"/>
  <c r="G97" i="1"/>
  <c r="H97" i="1"/>
  <c r="N97" i="1"/>
  <c r="A98" i="1"/>
  <c r="B98" i="1"/>
  <c r="C98" i="1"/>
  <c r="D98" i="1"/>
  <c r="E98" i="1"/>
  <c r="F98" i="1"/>
  <c r="G98" i="1"/>
  <c r="H98" i="1"/>
  <c r="N98" i="1"/>
  <c r="A99" i="1"/>
  <c r="B99" i="1"/>
  <c r="C99" i="1"/>
  <c r="D99" i="1"/>
  <c r="E99" i="1"/>
  <c r="F99" i="1"/>
  <c r="G99" i="1"/>
  <c r="H99" i="1"/>
  <c r="N99" i="1"/>
  <c r="A100" i="1"/>
  <c r="B100" i="1"/>
  <c r="C100" i="1"/>
  <c r="D100" i="1"/>
  <c r="E100" i="1"/>
  <c r="F100" i="1"/>
  <c r="G100" i="1"/>
  <c r="H100" i="1"/>
  <c r="N100" i="1"/>
  <c r="A101" i="1"/>
  <c r="B101" i="1"/>
  <c r="C101" i="1"/>
  <c r="D101" i="1"/>
  <c r="E101" i="1"/>
  <c r="F101" i="1"/>
  <c r="G101" i="1"/>
  <c r="H101" i="1"/>
  <c r="N101" i="1"/>
  <c r="A102" i="1"/>
  <c r="B102" i="1"/>
  <c r="C102" i="1"/>
  <c r="D102" i="1"/>
  <c r="E102" i="1"/>
  <c r="F102" i="1"/>
  <c r="G102" i="1"/>
  <c r="H102" i="1"/>
  <c r="N102" i="1"/>
  <c r="A103" i="1"/>
  <c r="B103" i="1"/>
  <c r="C103" i="1"/>
  <c r="D103" i="1"/>
  <c r="E103" i="1"/>
  <c r="F103" i="1"/>
  <c r="G103" i="1"/>
  <c r="H103" i="1"/>
  <c r="N103" i="1"/>
  <c r="A104" i="1"/>
  <c r="B104" i="1"/>
  <c r="C104" i="1"/>
  <c r="D104" i="1"/>
  <c r="E104" i="1"/>
  <c r="F104" i="1"/>
  <c r="G104" i="1"/>
  <c r="H104" i="1"/>
  <c r="N104" i="1"/>
  <c r="A105" i="1"/>
  <c r="B105" i="1"/>
  <c r="C105" i="1"/>
  <c r="D105" i="1"/>
  <c r="E105" i="1"/>
  <c r="F105" i="1"/>
  <c r="G105" i="1"/>
  <c r="H105" i="1"/>
  <c r="N105" i="1"/>
  <c r="A106" i="1"/>
  <c r="B106" i="1"/>
  <c r="C106" i="1"/>
  <c r="D106" i="1"/>
  <c r="E106" i="1"/>
  <c r="F106" i="1"/>
  <c r="G106" i="1"/>
  <c r="H106" i="1"/>
  <c r="N106" i="1"/>
  <c r="A107" i="1"/>
  <c r="B107" i="1"/>
  <c r="C107" i="1"/>
  <c r="D107" i="1"/>
  <c r="E107" i="1"/>
  <c r="F107" i="1"/>
  <c r="G107" i="1"/>
  <c r="H107" i="1"/>
  <c r="N107" i="1"/>
  <c r="A108" i="1"/>
  <c r="B108" i="1"/>
  <c r="C108" i="1"/>
  <c r="D108" i="1"/>
  <c r="E108" i="1"/>
  <c r="F108" i="1"/>
  <c r="G108" i="1"/>
  <c r="H108" i="1"/>
  <c r="N108" i="1"/>
  <c r="A109" i="1"/>
  <c r="B109" i="1"/>
  <c r="C109" i="1"/>
  <c r="D109" i="1"/>
  <c r="E109" i="1"/>
  <c r="F109" i="1"/>
  <c r="G109" i="1"/>
  <c r="H109" i="1"/>
  <c r="N109" i="1"/>
  <c r="A110" i="1"/>
  <c r="B110" i="1"/>
  <c r="C110" i="1"/>
  <c r="D110" i="1"/>
  <c r="E110" i="1"/>
  <c r="F110" i="1"/>
  <c r="G110" i="1"/>
  <c r="H110" i="1"/>
  <c r="N110" i="1"/>
  <c r="A111" i="1"/>
  <c r="B111" i="1"/>
  <c r="C111" i="1"/>
  <c r="D111" i="1"/>
  <c r="E111" i="1"/>
  <c r="F111" i="1"/>
  <c r="G111" i="1"/>
  <c r="H111" i="1"/>
  <c r="N111" i="1"/>
  <c r="A112" i="1"/>
  <c r="B112" i="1"/>
  <c r="C112" i="1"/>
  <c r="D112" i="1"/>
  <c r="E112" i="1"/>
  <c r="F112" i="1"/>
  <c r="G112" i="1"/>
  <c r="H112" i="1"/>
  <c r="N112" i="1"/>
  <c r="A113" i="1"/>
  <c r="B113" i="1"/>
  <c r="C113" i="1"/>
  <c r="D113" i="1"/>
  <c r="E113" i="1"/>
  <c r="F113" i="1"/>
  <c r="G113" i="1"/>
  <c r="H113" i="1"/>
  <c r="N113" i="1"/>
  <c r="A114" i="1"/>
  <c r="B114" i="1"/>
  <c r="C114" i="1"/>
  <c r="D114" i="1"/>
  <c r="E114" i="1"/>
  <c r="F114" i="1"/>
  <c r="G114" i="1"/>
  <c r="H114" i="1"/>
  <c r="N114" i="1"/>
  <c r="A115" i="1"/>
  <c r="B115" i="1"/>
  <c r="C115" i="1"/>
  <c r="D115" i="1"/>
  <c r="E115" i="1"/>
  <c r="F115" i="1"/>
  <c r="G115" i="1"/>
  <c r="H115" i="1"/>
  <c r="N115" i="1"/>
  <c r="A116" i="1"/>
  <c r="B116" i="1"/>
  <c r="C116" i="1"/>
  <c r="D116" i="1"/>
  <c r="E116" i="1"/>
  <c r="F116" i="1"/>
  <c r="G116" i="1"/>
  <c r="H116" i="1"/>
  <c r="N116" i="1"/>
  <c r="A117" i="1"/>
  <c r="B117" i="1"/>
  <c r="C117" i="1"/>
  <c r="D117" i="1"/>
  <c r="E117" i="1"/>
  <c r="F117" i="1"/>
  <c r="G117" i="1"/>
  <c r="H117" i="1"/>
  <c r="N117" i="1"/>
  <c r="A118" i="1"/>
  <c r="B118" i="1"/>
  <c r="C118" i="1"/>
  <c r="D118" i="1"/>
  <c r="E118" i="1"/>
  <c r="F118" i="1"/>
  <c r="G118" i="1"/>
  <c r="H118" i="1"/>
  <c r="N118" i="1"/>
  <c r="A119" i="1"/>
  <c r="B119" i="1"/>
  <c r="C119" i="1"/>
  <c r="D119" i="1"/>
  <c r="E119" i="1"/>
  <c r="F119" i="1"/>
  <c r="G119" i="1"/>
  <c r="H119" i="1"/>
  <c r="N119" i="1"/>
  <c r="A120" i="1"/>
  <c r="B120" i="1"/>
  <c r="C120" i="1"/>
  <c r="D120" i="1"/>
  <c r="E120" i="1"/>
  <c r="F120" i="1"/>
  <c r="G120" i="1"/>
  <c r="H120" i="1"/>
  <c r="N120" i="1"/>
  <c r="A121" i="1"/>
  <c r="B121" i="1"/>
  <c r="C121" i="1"/>
  <c r="D121" i="1"/>
  <c r="E121" i="1"/>
  <c r="F121" i="1"/>
  <c r="G121" i="1"/>
  <c r="H121" i="1"/>
  <c r="N121" i="1"/>
  <c r="A122" i="1"/>
  <c r="B122" i="1"/>
  <c r="C122" i="1"/>
  <c r="D122" i="1"/>
  <c r="E122" i="1"/>
  <c r="F122" i="1"/>
  <c r="G122" i="1"/>
  <c r="H122" i="1"/>
  <c r="N122" i="1"/>
  <c r="A123" i="1"/>
  <c r="B123" i="1"/>
  <c r="C123" i="1"/>
  <c r="D123" i="1"/>
  <c r="E123" i="1"/>
  <c r="F123" i="1"/>
  <c r="G123" i="1"/>
  <c r="H123" i="1"/>
  <c r="N123" i="1"/>
  <c r="A124" i="1"/>
  <c r="B124" i="1"/>
  <c r="C124" i="1"/>
  <c r="D124" i="1"/>
  <c r="E124" i="1"/>
  <c r="F124" i="1"/>
  <c r="G124" i="1"/>
  <c r="H124" i="1"/>
  <c r="N124" i="1"/>
  <c r="A125" i="1"/>
  <c r="B125" i="1"/>
  <c r="C125" i="1"/>
  <c r="D125" i="1"/>
  <c r="E125" i="1"/>
  <c r="F125" i="1"/>
  <c r="G125" i="1"/>
  <c r="H125" i="1"/>
  <c r="N125" i="1"/>
  <c r="A126" i="1"/>
  <c r="B126" i="1"/>
  <c r="C126" i="1"/>
  <c r="D126" i="1"/>
  <c r="E126" i="1"/>
  <c r="F126" i="1"/>
  <c r="G126" i="1"/>
  <c r="H126" i="1"/>
  <c r="N126" i="1"/>
  <c r="A127" i="1"/>
  <c r="B127" i="1"/>
  <c r="C127" i="1"/>
  <c r="D127" i="1"/>
  <c r="E127" i="1"/>
  <c r="F127" i="1"/>
  <c r="G127" i="1"/>
  <c r="H127" i="1"/>
  <c r="N127" i="1"/>
  <c r="A2" i="1"/>
  <c r="B2" i="1"/>
  <c r="C2" i="1"/>
  <c r="D2" i="1"/>
  <c r="E2" i="1"/>
  <c r="F2" i="1"/>
  <c r="G2" i="1"/>
  <c r="H2" i="1"/>
  <c r="N2" i="1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" i="7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" i="6"/>
  <c r="D2" i="5"/>
  <c r="F2" i="5"/>
  <c r="D3" i="5"/>
  <c r="B3" i="5"/>
  <c r="F3" i="5"/>
  <c r="G3" i="5"/>
  <c r="D4" i="5"/>
  <c r="B4" i="5"/>
  <c r="F4" i="5"/>
  <c r="G4" i="5"/>
  <c r="D5" i="5"/>
  <c r="B5" i="5"/>
  <c r="F5" i="5"/>
  <c r="D6" i="5"/>
  <c r="B6" i="5"/>
  <c r="F6" i="5"/>
  <c r="D7" i="5"/>
  <c r="B7" i="5"/>
  <c r="F7" i="5"/>
  <c r="D8" i="5"/>
  <c r="B8" i="5"/>
  <c r="F8" i="5"/>
  <c r="D9" i="5"/>
  <c r="B9" i="5"/>
  <c r="F9" i="5"/>
  <c r="D10" i="5"/>
  <c r="B10" i="5"/>
  <c r="F10" i="5"/>
  <c r="G10" i="5"/>
  <c r="D11" i="5"/>
  <c r="B11" i="5"/>
  <c r="F11" i="5"/>
  <c r="D12" i="5"/>
  <c r="B12" i="5"/>
  <c r="F12" i="5"/>
  <c r="G12" i="5"/>
  <c r="D13" i="5"/>
  <c r="B13" i="5"/>
  <c r="F13" i="5"/>
  <c r="D14" i="5"/>
  <c r="B14" i="5"/>
  <c r="F14" i="5"/>
  <c r="D15" i="5"/>
  <c r="B15" i="5"/>
  <c r="F15" i="5"/>
  <c r="D16" i="5"/>
  <c r="B16" i="5"/>
  <c r="F16" i="5"/>
  <c r="G16" i="5"/>
  <c r="D17" i="5"/>
  <c r="B17" i="5"/>
  <c r="F17" i="5"/>
  <c r="D18" i="5"/>
  <c r="B18" i="5"/>
  <c r="F18" i="5"/>
  <c r="G18" i="5"/>
  <c r="D19" i="5"/>
  <c r="B19" i="5"/>
  <c r="F19" i="5"/>
  <c r="D20" i="5"/>
  <c r="B20" i="5"/>
  <c r="F20" i="5"/>
  <c r="D21" i="5"/>
  <c r="B21" i="5"/>
  <c r="F21" i="5"/>
  <c r="D22" i="5"/>
  <c r="B22" i="5"/>
  <c r="F22" i="5"/>
  <c r="G22" i="5"/>
  <c r="D23" i="5"/>
  <c r="B23" i="5"/>
  <c r="F23" i="5"/>
  <c r="D24" i="5"/>
  <c r="B24" i="5"/>
  <c r="F24" i="5"/>
  <c r="G24" i="5"/>
  <c r="D25" i="5"/>
  <c r="B25" i="5"/>
  <c r="F25" i="5"/>
  <c r="D26" i="5"/>
  <c r="B26" i="5"/>
  <c r="F26" i="5"/>
  <c r="D27" i="5"/>
  <c r="B27" i="5"/>
  <c r="F27" i="5"/>
  <c r="D28" i="5"/>
  <c r="B28" i="5"/>
  <c r="F28" i="5"/>
  <c r="G28" i="5"/>
  <c r="D29" i="5"/>
  <c r="B29" i="5"/>
  <c r="F29" i="5"/>
  <c r="D30" i="5"/>
  <c r="B30" i="5"/>
  <c r="F30" i="5"/>
  <c r="G30" i="5"/>
  <c r="D31" i="5"/>
  <c r="B31" i="5"/>
  <c r="F31" i="5"/>
  <c r="D32" i="5"/>
  <c r="B32" i="5"/>
  <c r="F32" i="5"/>
  <c r="D33" i="5"/>
  <c r="B33" i="5"/>
  <c r="F33" i="5"/>
  <c r="D34" i="5"/>
  <c r="B34" i="5"/>
  <c r="F34" i="5"/>
  <c r="G34" i="5"/>
  <c r="D35" i="5"/>
  <c r="B35" i="5"/>
  <c r="F35" i="5"/>
  <c r="D36" i="5"/>
  <c r="B36" i="5"/>
  <c r="F36" i="5"/>
  <c r="G36" i="5"/>
  <c r="D37" i="5"/>
  <c r="B37" i="5"/>
  <c r="F37" i="5"/>
  <c r="D38" i="5"/>
  <c r="B38" i="5"/>
  <c r="F38" i="5"/>
  <c r="D39" i="5"/>
  <c r="B39" i="5"/>
  <c r="F39" i="5"/>
  <c r="D40" i="5"/>
  <c r="B40" i="5"/>
  <c r="F40" i="5"/>
  <c r="G40" i="5"/>
  <c r="D41" i="5"/>
  <c r="B41" i="5"/>
  <c r="F41" i="5"/>
  <c r="D42" i="5"/>
  <c r="B42" i="5"/>
  <c r="F42" i="5"/>
  <c r="G42" i="5"/>
  <c r="D43" i="5"/>
  <c r="F43" i="5"/>
  <c r="D44" i="5"/>
  <c r="F44" i="5"/>
  <c r="D45" i="5"/>
  <c r="B45" i="5"/>
  <c r="F45" i="5"/>
  <c r="D46" i="5"/>
  <c r="B46" i="5"/>
  <c r="F46" i="5"/>
  <c r="D47" i="5"/>
  <c r="B47" i="5"/>
  <c r="F47" i="5"/>
  <c r="D48" i="5"/>
  <c r="B48" i="5"/>
  <c r="F48" i="5"/>
  <c r="D49" i="5"/>
  <c r="B49" i="5"/>
  <c r="F49" i="5"/>
  <c r="D50" i="5"/>
  <c r="B50" i="5"/>
  <c r="F50" i="5"/>
  <c r="D51" i="5"/>
  <c r="B51" i="5"/>
  <c r="F51" i="5"/>
  <c r="D52" i="5"/>
  <c r="B52" i="5"/>
  <c r="F52" i="5"/>
  <c r="D53" i="5"/>
  <c r="B53" i="5"/>
  <c r="F53" i="5"/>
  <c r="D54" i="5"/>
  <c r="B54" i="5"/>
  <c r="F54" i="5"/>
  <c r="D55" i="5"/>
  <c r="B55" i="5"/>
  <c r="F55" i="5"/>
  <c r="D56" i="5"/>
  <c r="B56" i="5"/>
  <c r="F56" i="5"/>
  <c r="D57" i="5"/>
  <c r="B57" i="5"/>
  <c r="F57" i="5"/>
  <c r="D58" i="5"/>
  <c r="B58" i="5"/>
  <c r="F58" i="5"/>
  <c r="D59" i="5"/>
  <c r="B59" i="5"/>
  <c r="F59" i="5"/>
  <c r="D60" i="5"/>
  <c r="B60" i="5"/>
  <c r="F60" i="5"/>
  <c r="D61" i="5"/>
  <c r="B61" i="5"/>
  <c r="F61" i="5"/>
  <c r="D62" i="5"/>
  <c r="B62" i="5"/>
  <c r="F62" i="5"/>
  <c r="D63" i="5"/>
  <c r="B63" i="5"/>
  <c r="F63" i="5"/>
  <c r="D64" i="5"/>
  <c r="B64" i="5"/>
  <c r="F64" i="5"/>
  <c r="D65" i="5"/>
  <c r="B65" i="5"/>
  <c r="F65" i="5"/>
  <c r="D66" i="5"/>
  <c r="B66" i="5"/>
  <c r="F66" i="5"/>
  <c r="D67" i="5"/>
  <c r="B67" i="5"/>
  <c r="F67" i="5"/>
  <c r="D68" i="5"/>
  <c r="B68" i="5"/>
  <c r="F68" i="5"/>
  <c r="D69" i="5"/>
  <c r="B69" i="5"/>
  <c r="F69" i="5"/>
  <c r="D70" i="5"/>
  <c r="B70" i="5"/>
  <c r="F70" i="5"/>
  <c r="D71" i="5"/>
  <c r="B71" i="5"/>
  <c r="F71" i="5"/>
  <c r="D72" i="5"/>
  <c r="B72" i="5"/>
  <c r="F72" i="5"/>
  <c r="D73" i="5"/>
  <c r="B73" i="5"/>
  <c r="F73" i="5"/>
  <c r="D74" i="5"/>
  <c r="B74" i="5"/>
  <c r="F74" i="5"/>
  <c r="D75" i="5"/>
  <c r="B75" i="5"/>
  <c r="F75" i="5"/>
  <c r="D76" i="5"/>
  <c r="B76" i="5"/>
  <c r="F76" i="5"/>
  <c r="D77" i="5"/>
  <c r="B77" i="5"/>
  <c r="F77" i="5"/>
  <c r="D78" i="5"/>
  <c r="B78" i="5"/>
  <c r="F78" i="5"/>
  <c r="D79" i="5"/>
  <c r="B79" i="5"/>
  <c r="F79" i="5"/>
  <c r="D80" i="5"/>
  <c r="B80" i="5"/>
  <c r="F80" i="5"/>
  <c r="D81" i="5"/>
  <c r="B81" i="5"/>
  <c r="F81" i="5"/>
  <c r="D82" i="5"/>
  <c r="B82" i="5"/>
  <c r="F82" i="5"/>
  <c r="D83" i="5"/>
  <c r="B83" i="5"/>
  <c r="F83" i="5"/>
  <c r="D84" i="5"/>
  <c r="B84" i="5"/>
  <c r="F84" i="5"/>
  <c r="D85" i="5"/>
  <c r="F85" i="5"/>
  <c r="D86" i="5"/>
  <c r="F86" i="5"/>
  <c r="D87" i="5"/>
  <c r="B87" i="5"/>
  <c r="F87" i="5"/>
  <c r="D88" i="5"/>
  <c r="B88" i="5"/>
  <c r="F88" i="5"/>
  <c r="D89" i="5"/>
  <c r="B89" i="5"/>
  <c r="F89" i="5"/>
  <c r="D90" i="5"/>
  <c r="B90" i="5"/>
  <c r="F90" i="5"/>
  <c r="D91" i="5"/>
  <c r="B91" i="5"/>
  <c r="F91" i="5"/>
  <c r="D92" i="5"/>
  <c r="B92" i="5"/>
  <c r="F92" i="5"/>
  <c r="D93" i="5"/>
  <c r="B93" i="5"/>
  <c r="F93" i="5"/>
  <c r="D94" i="5"/>
  <c r="B94" i="5"/>
  <c r="F94" i="5"/>
  <c r="D95" i="5"/>
  <c r="B95" i="5"/>
  <c r="F95" i="5"/>
  <c r="D96" i="5"/>
  <c r="B96" i="5"/>
  <c r="F96" i="5"/>
  <c r="D97" i="5"/>
  <c r="B97" i="5"/>
  <c r="F97" i="5"/>
  <c r="D98" i="5"/>
  <c r="B98" i="5"/>
  <c r="F98" i="5"/>
  <c r="D99" i="5"/>
  <c r="B99" i="5"/>
  <c r="F99" i="5"/>
  <c r="D100" i="5"/>
  <c r="B100" i="5"/>
  <c r="F100" i="5"/>
  <c r="D101" i="5"/>
  <c r="B101" i="5"/>
  <c r="F101" i="5"/>
  <c r="D102" i="5"/>
  <c r="B102" i="5"/>
  <c r="F102" i="5"/>
  <c r="D103" i="5"/>
  <c r="B103" i="5"/>
  <c r="F103" i="5"/>
  <c r="D104" i="5"/>
  <c r="B104" i="5"/>
  <c r="F104" i="5"/>
  <c r="D105" i="5"/>
  <c r="B105" i="5"/>
  <c r="F105" i="5"/>
  <c r="D106" i="5"/>
  <c r="B106" i="5"/>
  <c r="F106" i="5"/>
  <c r="D107" i="5"/>
  <c r="B107" i="5"/>
  <c r="F107" i="5"/>
  <c r="D108" i="5"/>
  <c r="B108" i="5"/>
  <c r="F108" i="5"/>
  <c r="D109" i="5"/>
  <c r="B109" i="5"/>
  <c r="F109" i="5"/>
  <c r="D110" i="5"/>
  <c r="B110" i="5"/>
  <c r="F110" i="5"/>
  <c r="D111" i="5"/>
  <c r="B111" i="5"/>
  <c r="F111" i="5"/>
  <c r="D112" i="5"/>
  <c r="B112" i="5"/>
  <c r="F112" i="5"/>
  <c r="D113" i="5"/>
  <c r="B113" i="5"/>
  <c r="F113" i="5"/>
  <c r="D114" i="5"/>
  <c r="B114" i="5"/>
  <c r="F114" i="5"/>
  <c r="D115" i="5"/>
  <c r="B115" i="5"/>
  <c r="F115" i="5"/>
  <c r="D116" i="5"/>
  <c r="B116" i="5"/>
  <c r="F116" i="5"/>
  <c r="D117" i="5"/>
  <c r="B117" i="5"/>
  <c r="F117" i="5"/>
  <c r="D118" i="5"/>
  <c r="B118" i="5"/>
  <c r="F118" i="5"/>
  <c r="D119" i="5"/>
  <c r="B119" i="5"/>
  <c r="F119" i="5"/>
  <c r="D120" i="5"/>
  <c r="B120" i="5"/>
  <c r="F120" i="5"/>
  <c r="D121" i="5"/>
  <c r="B121" i="5"/>
  <c r="F121" i="5"/>
  <c r="D122" i="5"/>
  <c r="B122" i="5"/>
  <c r="F122" i="5"/>
  <c r="D123" i="5"/>
  <c r="B123" i="5"/>
  <c r="F123" i="5"/>
  <c r="D124" i="5"/>
  <c r="B124" i="5"/>
  <c r="F124" i="5"/>
  <c r="D125" i="5"/>
  <c r="B125" i="5"/>
  <c r="F125" i="5"/>
  <c r="D126" i="5"/>
  <c r="B126" i="5"/>
  <c r="F126" i="5"/>
  <c r="G2" i="5"/>
  <c r="G5" i="5"/>
  <c r="G7" i="5"/>
  <c r="G8" i="5"/>
  <c r="D1" i="5"/>
  <c r="F1" i="5"/>
  <c r="G43" i="5"/>
  <c r="G6" i="5"/>
  <c r="G9" i="5"/>
  <c r="G11" i="5"/>
  <c r="G13" i="5"/>
  <c r="G14" i="5"/>
  <c r="G15" i="5"/>
  <c r="G17" i="5"/>
  <c r="G19" i="5"/>
  <c r="G20" i="5"/>
  <c r="G21" i="5"/>
  <c r="G23" i="5"/>
  <c r="G25" i="5"/>
  <c r="G26" i="5"/>
  <c r="G27" i="5"/>
  <c r="G29" i="5"/>
  <c r="G31" i="5"/>
  <c r="G32" i="5"/>
  <c r="G33" i="5"/>
  <c r="G35" i="5"/>
  <c r="G37" i="5"/>
  <c r="G38" i="5"/>
  <c r="G39" i="5"/>
  <c r="G41" i="5"/>
  <c r="G1" i="5"/>
  <c r="G126" i="5"/>
  <c r="G115" i="5"/>
  <c r="G103" i="5"/>
  <c r="G67" i="5"/>
  <c r="G61" i="5"/>
  <c r="G85" i="5"/>
  <c r="G49" i="5"/>
  <c r="G79" i="5"/>
  <c r="G95" i="5"/>
  <c r="G77" i="5"/>
  <c r="G71" i="5"/>
  <c r="G65" i="5"/>
  <c r="G59" i="5"/>
  <c r="G47" i="5"/>
  <c r="G124" i="5"/>
  <c r="G118" i="5"/>
  <c r="G82" i="5"/>
  <c r="G76" i="5"/>
  <c r="G70" i="5"/>
  <c r="G52" i="5"/>
  <c r="G46" i="5"/>
  <c r="G84" i="5"/>
  <c r="G78" i="5"/>
  <c r="G60" i="5"/>
  <c r="G54" i="5"/>
  <c r="G48" i="5"/>
  <c r="G87" i="5"/>
  <c r="G69" i="5"/>
  <c r="G63" i="5"/>
  <c r="G57" i="5"/>
  <c r="G51" i="5"/>
  <c r="G45" i="5"/>
  <c r="G116" i="5"/>
  <c r="G110" i="5"/>
  <c r="G104" i="5"/>
  <c r="G80" i="5"/>
  <c r="G74" i="5"/>
  <c r="G68" i="5"/>
  <c r="G62" i="5"/>
  <c r="G50" i="5"/>
  <c r="G44" i="5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" i="4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1" i="2"/>
  <c r="G123" i="5"/>
  <c r="G90" i="5"/>
  <c r="G105" i="5"/>
  <c r="G98" i="5"/>
  <c r="G96" i="5"/>
  <c r="G112" i="5"/>
  <c r="G93" i="5"/>
  <c r="G120" i="5"/>
  <c r="G88" i="5"/>
  <c r="G107" i="5"/>
  <c r="G99" i="5"/>
  <c r="G106" i="5"/>
  <c r="G113" i="5"/>
  <c r="G97" i="5"/>
  <c r="G114" i="5"/>
  <c r="G101" i="5"/>
  <c r="G121" i="5"/>
  <c r="G83" i="5"/>
  <c r="G119" i="5"/>
  <c r="G55" i="5"/>
  <c r="G73" i="5"/>
  <c r="G86" i="5"/>
  <c r="G122" i="5"/>
  <c r="G75" i="5"/>
  <c r="G111" i="5"/>
  <c r="G66" i="5"/>
  <c r="G102" i="5"/>
  <c r="G58" i="5"/>
  <c r="G94" i="5"/>
  <c r="G56" i="5"/>
  <c r="G92" i="5"/>
  <c r="G81" i="5"/>
  <c r="G117" i="5"/>
  <c r="G72" i="5"/>
  <c r="G108" i="5"/>
  <c r="G64" i="5"/>
  <c r="G100" i="5"/>
  <c r="G53" i="5"/>
  <c r="G89" i="5"/>
  <c r="G125" i="5"/>
  <c r="G91" i="5"/>
  <c r="G10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2" authorId="0" shapeId="0" xr:uid="{00000000-0006-0000-0100-000001000000}">
      <text>
        <r>
          <rPr>
            <b/>
            <sz val="11"/>
            <color indexed="81"/>
            <rFont val="ＭＳ Ｐゴシック"/>
            <family val="2"/>
          </rPr>
          <t>作者:
分类标签</t>
        </r>
      </text>
    </comment>
    <comment ref="F2" authorId="0" shapeId="0" xr:uid="{00000000-0006-0000-0100-000002000000}">
      <text>
        <r>
          <rPr>
            <b/>
            <sz val="11"/>
            <color indexed="81"/>
            <rFont val="ＭＳ Ｐゴシック"/>
            <family val="2"/>
          </rPr>
          <t>作者:
是否新品</t>
        </r>
      </text>
    </comment>
    <comment ref="G2" authorId="0" shapeId="0" xr:uid="{00000000-0006-0000-0100-000003000000}">
      <text>
        <r>
          <rPr>
            <b/>
            <sz val="11"/>
            <color indexed="81"/>
            <rFont val="ＭＳ Ｐゴシック"/>
            <family val="2"/>
          </rPr>
          <t>作者:</t>
        </r>
        <r>
          <rPr>
            <sz val="11"/>
            <color indexed="81"/>
            <rFont val="ＭＳ Ｐゴシック"/>
            <family val="2"/>
          </rPr>
          <t xml:space="preserve">
是否活动物品</t>
        </r>
      </text>
    </comment>
    <comment ref="H2" authorId="0" shapeId="0" xr:uid="{00000000-0006-0000-0100-000004000000}">
      <text>
        <r>
          <rPr>
            <b/>
            <sz val="11"/>
            <color indexed="81"/>
            <rFont val="ＭＳ Ｐゴシック"/>
            <family val="2"/>
          </rPr>
          <t>作者:</t>
        </r>
        <r>
          <rPr>
            <sz val="11"/>
            <color indexed="81"/>
            <rFont val="ＭＳ Ｐゴシック"/>
            <family val="2"/>
          </rPr>
          <t xml:space="preserve">
活动开始时间</t>
        </r>
      </text>
    </comment>
    <comment ref="I2" authorId="0" shapeId="0" xr:uid="{00000000-0006-0000-0100-000005000000}">
      <text>
        <r>
          <rPr>
            <b/>
            <sz val="11"/>
            <color indexed="81"/>
            <rFont val="ＭＳ Ｐゴシック"/>
            <family val="2"/>
          </rPr>
          <t>作者:</t>
        </r>
        <r>
          <rPr>
            <sz val="11"/>
            <color indexed="81"/>
            <rFont val="ＭＳ Ｐゴシック"/>
            <family val="2"/>
          </rPr>
          <t xml:space="preserve">
活动结束时间</t>
        </r>
      </text>
    </comment>
    <comment ref="J2" authorId="0" shapeId="0" xr:uid="{00000000-0006-0000-0100-000006000000}">
      <text>
        <r>
          <rPr>
            <b/>
            <sz val="11"/>
            <color indexed="81"/>
            <rFont val="ＭＳ Ｐゴシック"/>
            <family val="2"/>
          </rPr>
          <t>作者:</t>
        </r>
        <r>
          <rPr>
            <sz val="11"/>
            <color indexed="81"/>
            <rFont val="ＭＳ Ｐゴシック"/>
            <family val="2"/>
          </rPr>
          <t xml:space="preserve">
解锁等级</t>
        </r>
      </text>
    </comment>
    <comment ref="K2" authorId="0" shapeId="0" xr:uid="{00000000-0006-0000-0100-000007000000}">
      <text>
        <r>
          <rPr>
            <b/>
            <sz val="11"/>
            <color indexed="81"/>
            <rFont val="ＭＳ Ｐゴシック"/>
            <family val="2"/>
          </rPr>
          <t>作者:</t>
        </r>
        <r>
          <rPr>
            <sz val="11"/>
            <color indexed="81"/>
            <rFont val="ＭＳ Ｐゴシック"/>
            <family val="2"/>
          </rPr>
          <t xml:space="preserve">
稀有度
</t>
        </r>
      </text>
    </comment>
    <comment ref="L2" authorId="0" shapeId="0" xr:uid="{00000000-0006-0000-0100-000008000000}">
      <text>
        <r>
          <rPr>
            <b/>
            <sz val="11"/>
            <color indexed="81"/>
            <rFont val="ＭＳ Ｐゴシック"/>
            <family val="2"/>
          </rPr>
          <t>作者:</t>
        </r>
        <r>
          <rPr>
            <sz val="11"/>
            <color indexed="81"/>
            <rFont val="ＭＳ Ｐゴシック"/>
            <family val="2"/>
          </rPr>
          <t xml:space="preserve">
物品原价</t>
        </r>
      </text>
    </comment>
    <comment ref="M2" authorId="0" shapeId="0" xr:uid="{00000000-0006-0000-0100-000009000000}">
      <text>
        <r>
          <rPr>
            <b/>
            <sz val="11"/>
            <color indexed="81"/>
            <rFont val="ＭＳ Ｐゴシック"/>
            <family val="2"/>
          </rPr>
          <t>作者:</t>
        </r>
        <r>
          <rPr>
            <sz val="11"/>
            <color indexed="81"/>
            <rFont val="ＭＳ Ｐゴシック"/>
            <family val="2"/>
          </rPr>
          <t xml:space="preserve">
打折，实际显示价格为Price*Sale并取整</t>
        </r>
      </text>
    </comment>
    <comment ref="N2" authorId="0" shapeId="0" xr:uid="{00000000-0006-0000-0100-00000A000000}">
      <text>
        <r>
          <rPr>
            <b/>
            <sz val="11"/>
            <color indexed="81"/>
            <rFont val="ＭＳ Ｐゴシック"/>
            <family val="2"/>
          </rPr>
          <t>作者:</t>
        </r>
        <r>
          <rPr>
            <sz val="11"/>
            <color indexed="81"/>
            <rFont val="ＭＳ Ｐゴシック"/>
            <family val="2"/>
          </rPr>
          <t xml:space="preserve">
每次使用恢复的HP值</t>
        </r>
      </text>
    </comment>
    <comment ref="O2" authorId="0" shapeId="0" xr:uid="{00000000-0006-0000-0100-00000B000000}">
      <text>
        <r>
          <rPr>
            <b/>
            <sz val="11"/>
            <color indexed="81"/>
            <rFont val="ＭＳ Ｐゴシック"/>
            <family val="2"/>
          </rPr>
          <t>作者:</t>
        </r>
        <r>
          <rPr>
            <sz val="11"/>
            <color indexed="81"/>
            <rFont val="ＭＳ Ｐゴシック"/>
            <family val="2"/>
          </rPr>
          <t xml:space="preserve">
每次使用获得的经验值</t>
        </r>
      </text>
    </comment>
    <comment ref="P2" authorId="0" shapeId="0" xr:uid="{00000000-0006-0000-0100-00000C000000}">
      <text>
        <r>
          <rPr>
            <b/>
            <sz val="11"/>
            <color indexed="81"/>
            <rFont val="ＭＳ Ｐゴシック"/>
            <family val="2"/>
          </rPr>
          <t>作者:</t>
        </r>
        <r>
          <rPr>
            <sz val="11"/>
            <color indexed="81"/>
            <rFont val="ＭＳ Ｐゴシック"/>
            <family val="2"/>
          </rPr>
          <t xml:space="preserve">
是否显示在列表中</t>
        </r>
      </text>
    </comment>
    <comment ref="Q2" authorId="0" shapeId="0" xr:uid="{00000000-0006-0000-0100-00000D000000}">
      <text>
        <r>
          <rPr>
            <b/>
            <sz val="11"/>
            <color indexed="81"/>
            <rFont val="ＭＳ Ｐゴシック"/>
            <family val="2"/>
          </rPr>
          <t>作者:</t>
        </r>
        <r>
          <rPr>
            <sz val="11"/>
            <color indexed="81"/>
            <rFont val="ＭＳ Ｐゴシック"/>
            <family val="2"/>
          </rPr>
          <t xml:space="preserve">
获取方式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1" authorId="0" shapeId="0" xr:uid="{024607DA-CFA0-405A-9A37-AB6CEE75083C}">
      <text>
        <r>
          <rPr>
            <b/>
            <sz val="9"/>
            <color indexed="81"/>
            <rFont val="宋体"/>
            <family val="3"/>
            <charset val="134"/>
          </rPr>
          <t xml:space="preserve">GaoBo:
</t>
        </r>
        <r>
          <rPr>
            <sz val="9"/>
            <color indexed="81"/>
            <rFont val="宋体"/>
            <family val="3"/>
            <charset val="134"/>
          </rPr>
          <t>1.coinDL coinDownLimit
2.coinUL coinUpLimit
3.expN expNormal
4.expG expGoal</t>
        </r>
      </text>
    </comment>
  </commentList>
</comments>
</file>

<file path=xl/sharedStrings.xml><?xml version="1.0" encoding="utf-8"?>
<sst xmlns="http://schemas.openxmlformats.org/spreadsheetml/2006/main" count="1718" uniqueCount="1238">
  <si>
    <t>&lt;Item Id="40001" Type="4" Name="nim0101" getImage="Home_box_nim_ocean brim01 (1)" Icon="" StoryBg="" AudioId="" Description=""/&gt;</t>
  </si>
  <si>
    <t>ID</t>
    <phoneticPr fontId="2" type="noConversion"/>
  </si>
  <si>
    <t>Type</t>
    <phoneticPr fontId="2" type="noConversion"/>
  </si>
  <si>
    <t>Name</t>
    <phoneticPr fontId="2" type="noConversion"/>
  </si>
  <si>
    <t>getImage</t>
    <phoneticPr fontId="2" type="noConversion"/>
  </si>
  <si>
    <t>Icon</t>
    <phoneticPr fontId="2" type="noConversion"/>
  </si>
  <si>
    <t>StoryBg</t>
    <phoneticPr fontId="2" type="noConversion"/>
  </si>
  <si>
    <t>AudioId</t>
    <phoneticPr fontId="2" type="noConversion"/>
  </si>
  <si>
    <t>Description</t>
    <phoneticPr fontId="2" type="noConversion"/>
  </si>
  <si>
    <t>Image</t>
    <phoneticPr fontId="2" type="noConversion"/>
  </si>
  <si>
    <t>Audio</t>
    <phoneticPr fontId="2" type="noConversion"/>
  </si>
  <si>
    <t>Animation</t>
    <phoneticPr fontId="2" type="noConversion"/>
  </si>
  <si>
    <t>&lt;Item Id="40002" Type="4" Name="nim0102" getImage="Home_box_nim_ocean brim02 (1)" Icon="" StoryBg="" AudioId="" Description=""/&gt;</t>
  </si>
  <si>
    <t>&lt;Item Id="40003" Type="4" Name="nim0103" getImage="Home_box_nim_ocean brim01 (2)" Icon="" StoryBg="" AudioId="" Description=""/&gt;</t>
  </si>
  <si>
    <t>&lt;Item Id="40004" Type="4" Name="nim0104" getImage="Home_box_nim_ocean brim02 (2)" Icon="" StoryBg="" AudioId="" Description=""/&gt;</t>
  </si>
  <si>
    <t>&lt;Item Id="40005" Type="4" Name="nim0105" getImage="Home_box_nim_ocean brim01 (3)" Icon="" StoryBg="" AudioId="" Description=""/&gt;</t>
  </si>
  <si>
    <t>&lt;Item Id="40006" Type="4" Name="nim0106" getImage="Home_box_nim_ocean brim02 (3)" Icon="" StoryBg="" AudioId="" Description=""/&gt;</t>
  </si>
  <si>
    <t>&lt;Item Id="40007" Type="4" Name="nim0107" getImage="Home_box_nim_ocean brim01 (4)" Icon="" StoryBg="" AudioId="" Description=""/&gt;</t>
  </si>
  <si>
    <t>&lt;Item Id="40008" Type="4" Name="nim0108" getImage="Home_box_nim_ocean brim02 (4)" Icon="" StoryBg="" AudioId="" Description=""/&gt;</t>
  </si>
  <si>
    <t>&lt;Item Id="40009" Type="4" Name="nim0109" getImage="Home_box_nim_ocean brim01 (5)" Icon="" StoryBg="" AudioId="" Description=""/&gt;</t>
  </si>
  <si>
    <t>&lt;Item Id="40010" Type="4" Name="nim0110" getImage="Home_box_nim_ocean brim02 (5)" Icon="" StoryBg="" AudioId="" Description=""/&gt;</t>
  </si>
  <si>
    <t>&lt;Item Id="40011" Type="4" Name="nim0111" getImage="Home_box_nim_ocean brim01 (6)" Icon="" StoryBg="" AudioId="" Description=""/&gt;</t>
  </si>
  <si>
    <t>&lt;Item Id="40012" Type="4" Name="nim0112" getImage="Home_box_nim_ocean brim02 (6)" Icon="" StoryBg="" AudioId="" Description=""/&gt;</t>
  </si>
  <si>
    <t>&lt;Item Id="40013" Type="4" Name="nim0113" getImage="Home_box_nim_ocean brim01 (7)" Icon="" StoryBg="" AudioId="" Description=""/&gt;</t>
  </si>
  <si>
    <t>&lt;Item Id="40014" Type="4" Name="nim0114" getImage="Home_box_nim_ocean brim02 (7)" Icon="" StoryBg="" AudioId="" Description=""/&gt;</t>
  </si>
  <si>
    <t>&lt;Item Id="40015" Type="4" Name="nim0115" getImage="Home_box_nim_ocean brim01 (8)" Icon="" StoryBg="" AudioId="" Description=""/&gt;</t>
  </si>
  <si>
    <t>&lt;Item Id="40016" Type="4" Name="nim0116" getImage="Home_box_nim_ocean brim02 (8)" Icon="" StoryBg="" AudioId="" Description=""/&gt;</t>
  </si>
  <si>
    <t>&lt;Item Id="40017" Type="4" Name="nim0117" getImage="Home_box_nim_ocean brim01 (9)" Icon="" StoryBg="" AudioId="" Description=""/&gt;</t>
  </si>
  <si>
    <t>&lt;Item Id="40018" Type="4" Name="nim0118" getImage="Home_box_nim_ocean brim02 (9)" Icon="" StoryBg="" AudioId="" Description=""/&gt;</t>
  </si>
  <si>
    <t>&lt;Item Id="40019" Type="4" Name="nim0119" getImage="Home_box_nim_ocean brim01 (10)" Icon="" StoryBg="" AudioId="" Description=""/&gt;</t>
  </si>
  <si>
    <t>&lt;Item Id="40020" Type="4" Name="nim0120" getImage="Home_box_nim_ocean brim02 (10)" Icon="" StoryBg="" AudioId="" Description=""/&gt;</t>
  </si>
  <si>
    <t>&lt;Item Id="40021" Type="4" Name="nim0121" getImage="Home_box_nim_ocean brim01 (11)" Icon="" StoryBg="" AudioId="" Description=""/&gt;</t>
  </si>
  <si>
    <t>&lt;Item Id="40022" Type="4" Name="nim0122" getImage="Home_box_nim_ocean brim02 (11)" Icon="" StoryBg="" AudioId="" Description=""/&gt;</t>
  </si>
  <si>
    <t>&lt;Item Id="40023" Type="4" Name="nim0123" getImage="Home_box_nim_ocean brim01 (12)" Icon="" StoryBg="" AudioId="" Description=""/&gt;</t>
  </si>
  <si>
    <t>&lt;Item Id="40024" Type="4" Name="nim0124" getImage="Home_box_nim_ocean brim02 (12)" Icon="" StoryBg="" AudioId="" Description=""/&gt;</t>
  </si>
  <si>
    <t>&lt;Item Id="40025" Type="4" Name="nim0125" getImage="Home_box_nim_ocean brim01 (13)" Icon="" StoryBg="" AudioId="" Description=""/&gt;</t>
  </si>
  <si>
    <t>&lt;Item Id="40026" Type="4" Name="nim0126" getImage="Home_box_nim_ocean brim02 (13)" Icon="" StoryBg="" AudioId="" Description=""/&gt;</t>
  </si>
  <si>
    <t>&lt;Item Id="40027" Type="4" Name="nim0127" getImage="Home_box_nim_ocean brim01 (14)" Icon="" StoryBg="" AudioId="" Description=""/&gt;</t>
  </si>
  <si>
    <t>&lt;Item Id="40028" Type="4" Name="nim0128" getImage="Home_box_nim_ocean brim02 (14)" Icon="" StoryBg="" AudioId="" Description=""/&gt;</t>
  </si>
  <si>
    <t>&lt;Item Id="40029" Type="4" Name="nim0129" getImage="Home_box_nim_ocean brim01 (15)" Icon="" StoryBg="" AudioId="" Description=""/&gt;</t>
  </si>
  <si>
    <t>&lt;Item Id="40030" Type="4" Name="nim0130" getImage="Home_box_nim_ocean brim02 (15)" Icon="" StoryBg="" AudioId="" Description=""/&gt;</t>
  </si>
  <si>
    <t>&lt;Item Id="40031" Type="4" Name="nim0131" getImage="Home_box_nim_ocean brim01 (16)" Icon="" StoryBg="" AudioId="" Description=""/&gt;</t>
  </si>
  <si>
    <t>&lt;Item Id="40032" Type="4" Name="nim0132" getImage="Home_box_nim_ocean brim02 (16)" Icon="" StoryBg="" AudioId="" Description=""/&gt;</t>
  </si>
  <si>
    <t>&lt;Item Id="40033" Type="4" Name="nim0133" getImage="Home_box_nim_ocean brim01 (17)" Icon="" StoryBg="" AudioId="" Description=""/&gt;</t>
  </si>
  <si>
    <t>&lt;Item Id="40034" Type="4" Name="nim0134" getImage="Home_box_nim_ocean brim02 (17)" Icon="" StoryBg="" AudioId="" Description=""/&gt;</t>
  </si>
  <si>
    <t>&lt;Item Id="40035" Type="4" Name="nim0135" getImage="Home_box_nim_ocean brim01 (18)" Icon="" StoryBg="" AudioId="" Description=""/&gt;</t>
  </si>
  <si>
    <t>&lt;Item Id="40036" Type="4" Name="nim0136" getImage="Home_box_nim_ocean brim02 (18)" Icon="" StoryBg="" AudioId="" Description=""/&gt;</t>
  </si>
  <si>
    <t>&lt;Item Id="40037" Type="4" Name="nim0137" getImage="Home_box_nim_ocean brim01 (19)" Icon="" StoryBg="" AudioId="" Description=""/&gt;</t>
  </si>
  <si>
    <t>&lt;Item Id="40038" Type="4" Name="nim0138" getImage="Home_box_nim_ocean brim02 (19)" Icon="" StoryBg="" AudioId="" Description=""/&gt;</t>
  </si>
  <si>
    <t>&lt;Item Id="40039" Type="4" Name="nim0139" getImage="Home_box_nim_ocean brim01 (20)" Icon="" StoryBg="" AudioId="" Description=""/&gt;</t>
  </si>
  <si>
    <t>&lt;Item Id="40040" Type="4" Name="nim0140" getImage="Home_box_nim_ocean brim02 (20)" Icon="" StoryBg="" AudioId="" Description=""/&gt;</t>
  </si>
  <si>
    <t>&lt;Item Id="40041" Type="4" Name="nim0141" getImage="Home_box_nim_ocean brim01 (21)" Icon="" StoryBg="" AudioId="" Description=""/&gt;</t>
  </si>
  <si>
    <t>&lt;Item Id="40042" Type="4" Name="nim0142" getImage="Home_box_nim_ocean brim02 (21)" Icon="" StoryBg="" AudioId="" Description=""/&gt;</t>
  </si>
  <si>
    <t>&lt;Item Id="40043" Type="4" Name="nim0201" getImage="Home_box_nim_wonder woods01 (1)" Icon="" StoryBg="" AudioId="" Description=""/&gt;</t>
  </si>
  <si>
    <t>&lt;Item Id="40044" Type="4" Name="nim0202" getImage="Home_box_nim_wonder woods02 (1)" Icon="" StoryBg="" AudioId="" Description=""/&gt;</t>
  </si>
  <si>
    <t>&lt;Item Id="40045" Type="4" Name="nim0203" getImage="Home_box_nim_wonder woods01 (2)" Icon="" StoryBg="" AudioId="" Description=""/&gt;</t>
  </si>
  <si>
    <t>&lt;Item Id="40046" Type="4" Name="nim0204" getImage="Home_box_nim_wonder woods02 (2)" Icon="" StoryBg="" AudioId="" Description=""/&gt;</t>
  </si>
  <si>
    <t>&lt;Item Id="40047" Type="4" Name="nim0205" getImage="Home_box_nim_wonder woods01 (3)" Icon="" StoryBg="" AudioId="" Description=""/&gt;</t>
  </si>
  <si>
    <t>&lt;Item Id="40048" Type="4" Name="nim0206" getImage="Home_box_nim_wonder woods02 (3)" Icon="" StoryBg="" AudioId="" Description=""/&gt;</t>
  </si>
  <si>
    <t>&lt;Item Id="40049" Type="4" Name="nim0207" getImage="Home_box_nim_wonder woods01 (4)" Icon="" StoryBg="" AudioId="" Description=""/&gt;</t>
  </si>
  <si>
    <t>&lt;Item Id="40050" Type="4" Name="nim0208" getImage="Home_box_nim_wonder woods02 (4)" Icon="" StoryBg="" AudioId="" Description=""/&gt;</t>
  </si>
  <si>
    <t>&lt;Item Id="40051" Type="4" Name="nim0209" getImage="Home_box_nim_wonder woods01 (5)" Icon="" StoryBg="" AudioId="" Description=""/&gt;</t>
  </si>
  <si>
    <t>&lt;Item Id="40052" Type="4" Name="nim0210" getImage="Home_box_nim_wonder woods02 (5)" Icon="" StoryBg="" AudioId="" Description=""/&gt;</t>
  </si>
  <si>
    <t>&lt;Item Id="40053" Type="4" Name="nim0211" getImage="Home_box_nim_wonder woods01 (6)" Icon="" StoryBg="" AudioId="" Description=""/&gt;</t>
  </si>
  <si>
    <t>&lt;Item Id="40054" Type="4" Name="nim0212" getImage="Home_box_nim_wonder woods02 (6)" Icon="" StoryBg="" AudioId="" Description=""/&gt;</t>
  </si>
  <si>
    <t>&lt;Item Id="40055" Type="4" Name="nim0213" getImage="Home_box_nim_wonder woods01 (7)" Icon="" StoryBg="" AudioId="" Description=""/&gt;</t>
  </si>
  <si>
    <t>&lt;Item Id="40056" Type="4" Name="nim0214" getImage="Home_box_nim_wonder woods02 (7)" Icon="" StoryBg="" AudioId="" Description=""/&gt;</t>
  </si>
  <si>
    <t>&lt;Item Id="40057" Type="4" Name="nim0215" getImage="Home_box_nim_wonder woods01 (8)" Icon="" StoryBg="" AudioId="" Description=""/&gt;</t>
  </si>
  <si>
    <t>&lt;Item Id="40058" Type="4" Name="nim0216" getImage="Home_box_nim_wonder woods02 (8)" Icon="" StoryBg="" AudioId="" Description=""/&gt;</t>
  </si>
  <si>
    <t>&lt;Item Id="40059" Type="4" Name="nim0217" getImage="Home_box_nim_wonder woods01 (9)" Icon="" StoryBg="" AudioId="" Description=""/&gt;</t>
  </si>
  <si>
    <t>&lt;Item Id="40060" Type="4" Name="nim0218" getImage="Home_box_nim_wonder woods02 (9)" Icon="" StoryBg="" AudioId="" Description=""/&gt;</t>
  </si>
  <si>
    <t>&lt;Item Id="40061" Type="4" Name="nim0219" getImage="Home_box_nim_wonder woods01 (10)" Icon="" StoryBg="" AudioId="" Description=""/&gt;</t>
  </si>
  <si>
    <t>&lt;Item Id="40062" Type="4" Name="nim0220" getImage="Home_box_nim_wonder woods02 (10)" Icon="" StoryBg="" AudioId="" Description=""/&gt;</t>
  </si>
  <si>
    <t>&lt;Item Id="40063" Type="4" Name="nim0221" getImage="Home_box_nim_wonder woods01 (11)" Icon="" StoryBg="" AudioId="" Description=""/&gt;</t>
  </si>
  <si>
    <t>&lt;Item Id="40064" Type="4" Name="nim0222" getImage="Home_box_nim_wonder woods02 (11)" Icon="" StoryBg="" AudioId="" Description=""/&gt;</t>
  </si>
  <si>
    <t>&lt;Item Id="40065" Type="4" Name="nim0223" getImage="Home_box_nim_wonder woods01 (12)" Icon="" StoryBg="" AudioId="" Description=""/&gt;</t>
  </si>
  <si>
    <t>&lt;Item Id="40066" Type="4" Name="nim0224" getImage="Home_box_nim_wonder woods02 (12)" Icon="" StoryBg="" AudioId="" Description=""/&gt;</t>
  </si>
  <si>
    <t>&lt;Item Id="40067" Type="4" Name="nim0225" getImage="Home_box_nim_wonder woods01 (13)" Icon="" StoryBg="" AudioId="" Description=""/&gt;</t>
  </si>
  <si>
    <t>&lt;Item Id="40068" Type="4" Name="nim0226" getImage="Home_box_nim_wonder woods02 (13)" Icon="" StoryBg="" AudioId="" Description=""/&gt;</t>
  </si>
  <si>
    <t>&lt;Item Id="40069" Type="4" Name="nim0227" getImage="Home_box_nim_wonder woods01 (14)" Icon="" StoryBg="" AudioId="" Description=""/&gt;</t>
  </si>
  <si>
    <t>&lt;Item Id="40070" Type="4" Name="nim0228" getImage="Home_box_nim_wonder woods02 (14)" Icon="" StoryBg="" AudioId="" Description=""/&gt;</t>
  </si>
  <si>
    <t>&lt;Item Id="40071" Type="4" Name="nim0229" getImage="Home_box_nim_wonder woods01 (15)" Icon="" StoryBg="" AudioId="" Description=""/&gt;</t>
  </si>
  <si>
    <t>&lt;Item Id="40072" Type="4" Name="nim0230" getImage="Home_box_nim_wonder woods02 (15)" Icon="" StoryBg="" AudioId="" Description=""/&gt;</t>
  </si>
  <si>
    <t>&lt;Item Id="40073" Type="4" Name="nim0231" getImage="Home_box_nim_wonder woods01 (16)" Icon="" StoryBg="" AudioId="" Description=""/&gt;</t>
  </si>
  <si>
    <t>&lt;Item Id="40074" Type="4" Name="nim0232" getImage="Home_box_nim_wonder woods02 (16)" Icon="" StoryBg="" AudioId="" Description=""/&gt;</t>
  </si>
  <si>
    <t>&lt;Item Id="40075" Type="4" Name="nim0233" getImage="Home_box_nim_wonder woods01 (17)" Icon="" StoryBg="" AudioId="" Description=""/&gt;</t>
  </si>
  <si>
    <t>&lt;Item Id="40076" Type="4" Name="nim0234" getImage="Home_box_nim_wonder woods02 (17)" Icon="" StoryBg="" AudioId="" Description=""/&gt;</t>
  </si>
  <si>
    <t>&lt;Item Id="40077" Type="4" Name="nim0235" getImage="Home_box_nim_wonder woods01 (18)" Icon="" StoryBg="" AudioId="" Description=""/&gt;</t>
  </si>
  <si>
    <t>&lt;Item Id="40078" Type="4" Name="nim0236" getImage="Home_box_nim_wonder woods02 (18)" Icon="" StoryBg="" AudioId="" Description=""/&gt;</t>
  </si>
  <si>
    <t>&lt;Item Id="40079" Type="4" Name="nim0237" getImage="Home_box_nim_wonder woods01 (19)" Icon="" StoryBg="" AudioId="" Description=""/&gt;</t>
  </si>
  <si>
    <t>&lt;Item Id="40080" Type="4" Name="nim0238" getImage="Home_box_nim_wonder woods02 (19)" Icon="" StoryBg="" AudioId="" Description=""/&gt;</t>
  </si>
  <si>
    <t>&lt;Item Id="40081" Type="4" Name="nim0239" getImage="Home_box_nim_wonder woods01 (20)" Icon="" StoryBg="" AudioId="" Description=""/&gt;</t>
  </si>
  <si>
    <t>&lt;Item Id="40082" Type="4" Name="nim0240" getImage="Home_box_nim_wonder woods02 (20)" Icon="" StoryBg="" AudioId="" Description=""/&gt;</t>
  </si>
  <si>
    <t>&lt;Item Id="40083" Type="4" Name="nim0241" getImage="Home_box_nim_wonder woods01 (21)" Icon="" StoryBg="" AudioId="" Description=""/&gt;</t>
  </si>
  <si>
    <t>&lt;Item Id="40084" Type="4" Name="nim0242" getImage="Home_box_nim_wonder woods02 (21)" Icon="" StoryBg="" AudioId="" Description=""/&gt;</t>
  </si>
  <si>
    <t>&lt;Item Id="40085" Type="4" Name="nim0301" getImage="Home_box_nim_desert daze01 (1)" Icon="" StoryBg="" AudioId="" Description=""/&gt;</t>
  </si>
  <si>
    <t>&lt;Item Id="40086" Type="4" Name="nim0302" getImage="Home_box_nim_desert daze02 (1)" Icon="" StoryBg="" AudioId="" Description=""/&gt;</t>
  </si>
  <si>
    <t>&lt;Item Id="40087" Type="4" Name="nim0303" getImage="Home_box_nim_desert daze01 (2)" Icon="" StoryBg="" AudioId="" Description=""/&gt;</t>
  </si>
  <si>
    <t>&lt;Item Id="40088" Type="4" Name="nim0304" getImage="Home_box_nim_desert daze02 (2)" Icon="" StoryBg="" AudioId="" Description=""/&gt;</t>
  </si>
  <si>
    <t>&lt;Item Id="40089" Type="4" Name="nim0305" getImage="Home_box_nim_desert daze01 (3)" Icon="" StoryBg="" AudioId="" Description=""/&gt;</t>
  </si>
  <si>
    <t>&lt;Item Id="40090" Type="4" Name="nim0306" getImage="Home_box_nim_desert daze02 (3)" Icon="" StoryBg="" AudioId="" Description=""/&gt;</t>
  </si>
  <si>
    <t>&lt;Item Id="40091" Type="4" Name="nim0307" getImage="Home_box_nim_desert daze01 (4)" Icon="" StoryBg="" AudioId="" Description=""/&gt;</t>
  </si>
  <si>
    <t>&lt;Item Id="40092" Type="4" Name="nim0308" getImage="Home_box_nim_desert daze02 (4)" Icon="" StoryBg="" AudioId="" Description=""/&gt;</t>
  </si>
  <si>
    <t>&lt;Item Id="40093" Type="4" Name="nim0309" getImage="Home_box_nim_desert daze01 (5)" Icon="" StoryBg="" AudioId="" Description=""/&gt;</t>
  </si>
  <si>
    <t>&lt;Item Id="40094" Type="4" Name="nim0310" getImage="Home_box_nim_desert daze02 (5)" Icon="" StoryBg="" AudioId="" Description=""/&gt;</t>
  </si>
  <si>
    <t>&lt;Item Id="40095" Type="4" Name="nim0311" getImage="Home_box_nim_desert daze01 (6)" Icon="" StoryBg="" AudioId="" Description=""/&gt;</t>
  </si>
  <si>
    <t>&lt;Item Id="40096" Type="4" Name="nim0312" getImage="Home_box_nim_desert daze02 (6)" Icon="" StoryBg="" AudioId="" Description=""/&gt;</t>
  </si>
  <si>
    <t>&lt;Item Id="40097" Type="4" Name="nim0313" getImage="Home_box_nim_desert daze01 (7)" Icon="" StoryBg="" AudioId="" Description=""/&gt;</t>
  </si>
  <si>
    <t>&lt;Item Id="40098" Type="4" Name="nim0314" getImage="Home_box_nim_desert daze02 (7)" Icon="" StoryBg="" AudioId="" Description=""/&gt;</t>
  </si>
  <si>
    <t>&lt;Item Id="40099" Type="4" Name="nim0315" getImage="Home_box_nim_desert daze01 (8)" Icon="" StoryBg="" AudioId="" Description=""/&gt;</t>
  </si>
  <si>
    <t>&lt;Item Id="40100" Type="4" Name="nim0316" getImage="Home_box_nim_desert daze02 (8)" Icon="" StoryBg="" AudioId="" Description=""/&gt;</t>
  </si>
  <si>
    <t>&lt;Item Id="40101" Type="4" Name="nim0317" getImage="Home_box_nim_desert daze01 (9)" Icon="" StoryBg="" AudioId="" Description=""/&gt;</t>
  </si>
  <si>
    <t>&lt;Item Id="40102" Type="4" Name="nim0318" getImage="Home_box_nim_desert daze02 (9)" Icon="" StoryBg="" AudioId="" Description=""/&gt;</t>
  </si>
  <si>
    <t>&lt;Item Id="40103" Type="4" Name="nim0319" getImage="Home_box_nim_desert daze01 (10)" Icon="" StoryBg="" AudioId="" Description=""/&gt;</t>
  </si>
  <si>
    <t>&lt;Item Id="40104" Type="4" Name="nim0320" getImage="Home_box_nim_desert daze02 (10)" Icon="" StoryBg="" AudioId="" Description=""/&gt;</t>
  </si>
  <si>
    <t>&lt;Item Id="40105" Type="4" Name="nim0321" getImage="Home_box_nim_desert daze01 (11)" Icon="" StoryBg="" AudioId="" Description=""/&gt;</t>
  </si>
  <si>
    <t>&lt;Item Id="40106" Type="4" Name="nim0322" getImage="Home_box_nim_desert daze02 (11)" Icon="" StoryBg="" AudioId="" Description=""/&gt;</t>
  </si>
  <si>
    <t>&lt;Item Id="40107" Type="4" Name="nim0323" getImage="Home_box_nim_desert daze01 (12)" Icon="" StoryBg="" AudioId="" Description=""/&gt;</t>
  </si>
  <si>
    <t>&lt;Item Id="40108" Type="4" Name="nim0324" getImage="Home_box_nim_desert daze02 (12)" Icon="" StoryBg="" AudioId="" Description=""/&gt;</t>
  </si>
  <si>
    <t>&lt;Item Id="40109" Type="4" Name="nim0325" getImage="Home_box_nim_desert daze01 (13)" Icon="" StoryBg="" AudioId="" Description=""/&gt;</t>
  </si>
  <si>
    <t>&lt;Item Id="40110" Type="4" Name="nim0326" getImage="Home_box_nim_desert daze02 (13)" Icon="" StoryBg="" AudioId="" Description=""/&gt;</t>
  </si>
  <si>
    <t>&lt;Item Id="40111" Type="4" Name="nim0327" getImage="Home_box_nim_desert daze01 (14)" Icon="" StoryBg="" AudioId="" Description=""/&gt;</t>
  </si>
  <si>
    <t>&lt;Item Id="40112" Type="4" Name="nim0328" getImage="Home_box_nim_desert daze02 (14)" Icon="" StoryBg="" AudioId="" Description=""/&gt;</t>
  </si>
  <si>
    <t>&lt;Item Id="40113" Type="4" Name="nim0329" getImage="Home_box_nim_desert daze01 (15)" Icon="" StoryBg="" AudioId="" Description=""/&gt;</t>
  </si>
  <si>
    <t>&lt;Item Id="40114" Type="4" Name="nim0330" getImage="Home_box_nim_desert daze02 (15)" Icon="" StoryBg="" AudioId="" Description=""/&gt;</t>
  </si>
  <si>
    <t>&lt;Item Id="40115" Type="4" Name="nim0331" getImage="Home_box_nim_desert daze01 (16)" Icon="" StoryBg="" AudioId="" Description=""/&gt;</t>
  </si>
  <si>
    <t>&lt;Item Id="40116" Type="4" Name="nim0332" getImage="Home_box_nim_desert daze02 (16)" Icon="" StoryBg="" AudioId="" Description=""/&gt;</t>
  </si>
  <si>
    <t>&lt;Item Id="40117" Type="4" Name="nim0333" getImage="Home_box_nim_desert daze01 (17)" Icon="" StoryBg="" AudioId="" Description=""/&gt;</t>
  </si>
  <si>
    <t>&lt;Item Id="40118" Type="4" Name="nim0334" getImage="Home_box_nim_desert daze02 (17)" Icon="" StoryBg="" AudioId="" Description=""/&gt;</t>
  </si>
  <si>
    <t>&lt;Item Id="40119" Type="4" Name="nim0335" getImage="Home_box_nim_desert daze01 (18)" Icon="" StoryBg="" AudioId="" Description=""/&gt;</t>
  </si>
  <si>
    <t>&lt;Item Id="40120" Type="4" Name="nim0336" getImage="Home_box_nim_desert daze02 (18)" Icon="" StoryBg="" AudioId="" Description=""/&gt;</t>
  </si>
  <si>
    <t>&lt;Item Id="40121" Type="4" Name="nim0337" getImage="Home_box_nim_desert daze01 (19)" Icon="" StoryBg="" AudioId="" Description=""/&gt;</t>
  </si>
  <si>
    <t>&lt;Item Id="40122" Type="4" Name="nim0338" getImage="Home_box_nim_desert daze02 (19)" Icon="" StoryBg="" AudioId="" Description=""/&gt;</t>
  </si>
  <si>
    <t>&lt;Item Id="40123" Type="4" Name="nim0339" getImage="Home_box_nim_desert daze01 (20)" Icon="" StoryBg="" AudioId="" Description=""/&gt;</t>
  </si>
  <si>
    <t>&lt;Item Id="40124" Type="4" Name="nim0340" getImage="Home_box_nim_desert daze02 (20)" Icon="" StoryBg="" AudioId="" Description=""/&gt;</t>
  </si>
  <si>
    <t>&lt;Item Id="40125" Type="4" Name="nim0341" getImage="Home_box_nim_desert daze01 (21)" Icon="" StoryBg="" AudioId="" Description=""/&gt;</t>
  </si>
  <si>
    <t>&lt;Item Id="40126" Type="4" Name="nim0342" getImage="Home_box_nim_desert daze02 (21)" Icon="" StoryBg="" AudioId="" Description=""/&gt;</t>
  </si>
  <si>
    <t>输出</t>
    <phoneticPr fontId="2" type="noConversion"/>
  </si>
  <si>
    <t>输入</t>
    <phoneticPr fontId="2" type="noConversion"/>
  </si>
  <si>
    <t>nim_01_01_SkeletonData.asset</t>
  </si>
  <si>
    <t>nim_01_02_SkeletonData.asset</t>
  </si>
  <si>
    <t>nim_01_03_SkeletonData.asset</t>
  </si>
  <si>
    <t>nim_01_04_SkeletonData.asset</t>
  </si>
  <si>
    <t>nim_01_05_SkeletonData.asset</t>
  </si>
  <si>
    <t>nim_01_06_SkeletonData.asset</t>
  </si>
  <si>
    <t>nim_01_07_SkeletonData.asset</t>
  </si>
  <si>
    <t>nim_01_08_SkeletonData.asset</t>
  </si>
  <si>
    <t>nim_01_09_SkeletonData.asset</t>
  </si>
  <si>
    <t>nim_01_10_SkeletonData.asset</t>
  </si>
  <si>
    <t>nim_01_11_SkeletonData.asset</t>
  </si>
  <si>
    <t>nim_01_12_SkeletonData.asset</t>
  </si>
  <si>
    <t>nim_01_13_SkeletonData.asset</t>
  </si>
  <si>
    <t>nim_01_14_SkeletonData.asset</t>
  </si>
  <si>
    <t>nim_01_15_SkeletonData.asset</t>
  </si>
  <si>
    <t>nim_01_16_SkeletonData.asset</t>
  </si>
  <si>
    <t>Home_Nim_oceam brim17_SkeletonData.asset</t>
  </si>
  <si>
    <t>nim_01_18_SkeletonData.asset</t>
  </si>
  <si>
    <t>nim_01_19_SkeletonData.asset</t>
  </si>
  <si>
    <t>nim_01_20_SkeletonData.asset</t>
  </si>
  <si>
    <t>nim_01_21_SkeletonData.asset</t>
  </si>
  <si>
    <t>nim_02_01_SkeletonData.asset</t>
  </si>
  <si>
    <t>nim_02_02_SkeletonData.asset</t>
  </si>
  <si>
    <t>nim_02_03_SkeletonData.asset</t>
  </si>
  <si>
    <t>nim_02_04_SkeletonData.asset</t>
  </si>
  <si>
    <t>nim_02_05_SkeletonData.asset</t>
  </si>
  <si>
    <t>nim_02_06_SkeletonData.asset</t>
  </si>
  <si>
    <t>nim_02_07_SkeletonData.asset</t>
  </si>
  <si>
    <t>nim_02_08_SkeletonData.asset</t>
  </si>
  <si>
    <t>nim_02_09_SkeletonData.asset</t>
  </si>
  <si>
    <t>nim_02_10_SkeletonData.asset</t>
  </si>
  <si>
    <t>nim_02_11_SkeletonData.asset</t>
  </si>
  <si>
    <t>nim_02_12_SkeletonData.asset</t>
  </si>
  <si>
    <t>nim_02_13_SkeletonData.asset</t>
  </si>
  <si>
    <t>nim_02_14_SkeletonData.asset</t>
  </si>
  <si>
    <t>nim_02_15_SkeletonData.asset</t>
  </si>
  <si>
    <t>nim_02_16_SkeletonData.asset</t>
  </si>
  <si>
    <t>nim_02_18_SkeletonData.asset</t>
  </si>
  <si>
    <t>nim_02_19_SkeletonData.asset</t>
  </si>
  <si>
    <t>nim_02_20_SkeletonData.asset</t>
  </si>
  <si>
    <t>nim_02_21_SkeletonData.asset</t>
  </si>
  <si>
    <t>nim_02_17_SkeletonData.asset</t>
    <phoneticPr fontId="2" type="noConversion"/>
  </si>
  <si>
    <t>nim_03_01_SkeletonData.asset</t>
  </si>
  <si>
    <t>nim_03_02_SkeletonData.asset</t>
  </si>
  <si>
    <t>nim_03_03_SkeletonData.asset</t>
  </si>
  <si>
    <t>nim_03_04_SkeletonData.asset</t>
  </si>
  <si>
    <t>nim_03_05_SkeletonData.asset</t>
  </si>
  <si>
    <t>nim_03_06_SkeletonData.asset</t>
  </si>
  <si>
    <t>nim_03_07_SkeletonData.asset</t>
  </si>
  <si>
    <t>nim_03_08_SkeletonData.asset</t>
  </si>
  <si>
    <t>nim_03_09_SkeletonData.asset</t>
  </si>
  <si>
    <t>nim_03_10_SkeletonData.asset</t>
  </si>
  <si>
    <t>nim_03_11_SkeletonData.asset</t>
  </si>
  <si>
    <t>nim_03_12_SkeletonData.asset</t>
  </si>
  <si>
    <t>nim_03_13_SkeletonData.asset</t>
  </si>
  <si>
    <t>nim_03_14_SkeletonData.asset</t>
  </si>
  <si>
    <t>nim_03_15_SkeletonData.asset</t>
  </si>
  <si>
    <t>nim_03_16_SkeletonData.asset</t>
  </si>
  <si>
    <t>nim_03_17_SkeletonData.asset</t>
  </si>
  <si>
    <t>nim_03_18_SkeletonData.asset</t>
  </si>
  <si>
    <t>nim_03_20_SkeletonData.asset</t>
  </si>
  <si>
    <t>nim_03_21_SkeletonData.asset</t>
  </si>
  <si>
    <t>Home_Nim_desert daze19_SkeletonData.asset</t>
  </si>
  <si>
    <t>Home_Nim_desert daze19_SkeletonData.asset</t>
    <phoneticPr fontId="2" type="noConversion"/>
  </si>
  <si>
    <t>1-1-128.mp3</t>
  </si>
  <si>
    <t>1-2-128.mp3</t>
  </si>
  <si>
    <t>10-1-128.mp3</t>
  </si>
  <si>
    <t>10-2-128.mp3</t>
  </si>
  <si>
    <t>11-1-128.mp3</t>
  </si>
  <si>
    <t>11-2-128.mp3</t>
  </si>
  <si>
    <t>12-1-128.mp3</t>
  </si>
  <si>
    <t>12-2-128.mp3</t>
  </si>
  <si>
    <t>13-1-128.mp3</t>
  </si>
  <si>
    <t>13-2-128.mp3</t>
  </si>
  <si>
    <t>14-1-128.mp3</t>
  </si>
  <si>
    <t>14-2-128.mp3</t>
  </si>
  <si>
    <t>15-1-128.mp3</t>
  </si>
  <si>
    <t>15-2-128.mp3</t>
  </si>
  <si>
    <t>16-1-128.mp3</t>
  </si>
  <si>
    <t>16-2-128.mp3</t>
  </si>
  <si>
    <t>17-1-128.mp3</t>
  </si>
  <si>
    <t>17-2-128.mp3</t>
  </si>
  <si>
    <t>18-1-128.mp3</t>
  </si>
  <si>
    <t>18-2-128.mp3</t>
  </si>
  <si>
    <t>19-1-128.mp3</t>
  </si>
  <si>
    <t>19-2-128.mp3</t>
  </si>
  <si>
    <t>2-1-128.mp3</t>
  </si>
  <si>
    <t>2-2-128.mp3</t>
  </si>
  <si>
    <t>20-1-128.mp3</t>
  </si>
  <si>
    <t>20-2-128.mp3</t>
  </si>
  <si>
    <t>21-1-128.mp3</t>
  </si>
  <si>
    <t>21-2-128.mp3</t>
  </si>
  <si>
    <t>3-1-128.mp3</t>
  </si>
  <si>
    <t>3-2-128.mp3</t>
  </si>
  <si>
    <t>4-1-128.mp3</t>
  </si>
  <si>
    <t>4-2-128.mp3</t>
  </si>
  <si>
    <t>5-1-128.mp3</t>
  </si>
  <si>
    <t>5-2-128.mp3</t>
  </si>
  <si>
    <t>6-1-128.mp3</t>
  </si>
  <si>
    <t>6-2-128.mp3</t>
  </si>
  <si>
    <t>7-1-128.mp3</t>
  </si>
  <si>
    <t>7-2-128.mp3</t>
  </si>
  <si>
    <t>8-1-128.mp3</t>
  </si>
  <si>
    <t>8-2-128.mp3</t>
  </si>
  <si>
    <t>9-1-128.mp3</t>
  </si>
  <si>
    <t>9-2-128.mp3</t>
  </si>
  <si>
    <t>森林-1-1.mp3</t>
  </si>
  <si>
    <t>森林-1-2.mp3</t>
  </si>
  <si>
    <t>森林-10-1.mp3</t>
  </si>
  <si>
    <t>森林-10-2.mp3</t>
  </si>
  <si>
    <t>森林-11-1.mp3</t>
  </si>
  <si>
    <t>森林-11-2.mp3</t>
  </si>
  <si>
    <t>森林-12-1.mp3</t>
  </si>
  <si>
    <t>森林-12-2.mp3</t>
  </si>
  <si>
    <t>森林-13-1.mp3</t>
  </si>
  <si>
    <t>森林-13-2.mp3</t>
  </si>
  <si>
    <t>森林-14-1.mp3</t>
  </si>
  <si>
    <t>森林-14-2.mp3</t>
  </si>
  <si>
    <t>森林-15-1.mp3</t>
  </si>
  <si>
    <t>森林-15-2.mp3</t>
  </si>
  <si>
    <t>森林-16-1.mp3</t>
  </si>
  <si>
    <t>森林-16-2.mp3</t>
  </si>
  <si>
    <t>森林-17-1.mp3</t>
  </si>
  <si>
    <t>森林-17-2.mp3</t>
  </si>
  <si>
    <t>森林-18-1.mp3</t>
  </si>
  <si>
    <t>森林-18-2.mp3</t>
  </si>
  <si>
    <t>森林-19-1.mp3</t>
  </si>
  <si>
    <t>森林-19-2.mp3</t>
  </si>
  <si>
    <t>森林-2-1.mp3</t>
  </si>
  <si>
    <t>森林-2-2.mp3</t>
  </si>
  <si>
    <t>森林-20-1.mp3</t>
  </si>
  <si>
    <t>森林-20-2.mp3</t>
  </si>
  <si>
    <t>森林-21-1.mp3</t>
  </si>
  <si>
    <t>森林-21-2.mp3</t>
  </si>
  <si>
    <t>森林-3-1.mp3</t>
  </si>
  <si>
    <t>森林-3-2.mp3</t>
  </si>
  <si>
    <t>森林-4-1.mp3</t>
  </si>
  <si>
    <t>森林-4-2.mp3</t>
  </si>
  <si>
    <t>森林-5-1.mp3</t>
  </si>
  <si>
    <t>森林-5-2.mp3</t>
  </si>
  <si>
    <t>森林-6-1.mp3</t>
  </si>
  <si>
    <t>森林-6-2.mp3</t>
  </si>
  <si>
    <t>森林-7-1.mp3</t>
  </si>
  <si>
    <t>森林-7-2.mp3</t>
  </si>
  <si>
    <t>森林-8-1.mp3</t>
  </si>
  <si>
    <t>森林-8-2.mp3</t>
  </si>
  <si>
    <t>森林-9-1.mp3</t>
  </si>
  <si>
    <t>森林-9-2.mp3</t>
  </si>
  <si>
    <t>1-1滚沙小怪.mp3</t>
  </si>
  <si>
    <t>1-2滚沙小怪.mp3</t>
  </si>
  <si>
    <t>10-1豆豆蛇.mp3</t>
  </si>
  <si>
    <t>10-2豆豆蛇.mp3</t>
  </si>
  <si>
    <t>11-1旋风兄弟.mp3</t>
  </si>
  <si>
    <t>11-2旋风兄弟.mp3</t>
  </si>
  <si>
    <t>12-1小甜甜.mp3</t>
  </si>
  <si>
    <t>12-2小甜甜.mp3</t>
  </si>
  <si>
    <t>13-1火焰团团.mp3</t>
  </si>
  <si>
    <t>13-2火焰团团.mp3</t>
  </si>
  <si>
    <t>14-1羞羞果.mp3</t>
  </si>
  <si>
    <t>14-2羞羞果.mp3</t>
  </si>
  <si>
    <t>15-1叮叮当叮叮咚.mp3</t>
  </si>
  <si>
    <t>15-2叮叮当叮叮咚.mp3</t>
  </si>
  <si>
    <t>16-1锥锥怪.mp3</t>
  </si>
  <si>
    <t>16-2锥锥怪.mp3</t>
  </si>
  <si>
    <t>17-1帽帽花.mp3</t>
  </si>
  <si>
    <t>17-2帽帽花.mp3</t>
  </si>
  <si>
    <t>18-1层层魔法师.mp3</t>
  </si>
  <si>
    <t>18-2层层魔法师.mp3</t>
  </si>
  <si>
    <t>19-1魔毯飘飘.mp3</t>
  </si>
  <si>
    <t>19-2魔毯飘飘.mp3</t>
  </si>
  <si>
    <t>2-1沙洞怪.mp3</t>
  </si>
  <si>
    <t>2-2沙洞怪.mp3</t>
  </si>
  <si>
    <t>20-1蛋糕大厨和贪吃鱼.mp3</t>
  </si>
  <si>
    <t>20-2蛋糕大厨和贪吃鱼.mp3</t>
  </si>
  <si>
    <t>21-1小太阳与小月亮.mp3</t>
  </si>
  <si>
    <t>21-2小太阳与小月亮.mp3</t>
  </si>
  <si>
    <t>3-1复活草.mp3</t>
  </si>
  <si>
    <t>3-2复活草.mp3</t>
  </si>
  <si>
    <t>4-1骆驼爬爬与彩蛋蜂.mp3</t>
  </si>
  <si>
    <t>4-2骆驼爬爬与彩蛋蜂.mp3</t>
  </si>
  <si>
    <t>5-1风暴猪.mp3</t>
  </si>
  <si>
    <t>5-2风暴猪.mp3</t>
  </si>
  <si>
    <t>6-1变脸小鸟.mp3</t>
  </si>
  <si>
    <t>6-2变脸小鸟.mp3</t>
  </si>
  <si>
    <t>7-1沙精骨头.mp3</t>
  </si>
  <si>
    <t>7-2沙精骨头.mp3</t>
  </si>
  <si>
    <t>8-1碎石草.mp3</t>
  </si>
  <si>
    <t>8-2碎石草.mp3</t>
  </si>
  <si>
    <t>9-1霹雳和啪啦.mp3</t>
  </si>
  <si>
    <t>9-2霹雳和啪啦.mp3</t>
  </si>
  <si>
    <t>PetType</t>
    <phoneticPr fontId="2" type="noConversion"/>
  </si>
  <si>
    <t>atom_icon0001</t>
  </si>
  <si>
    <t>atom_icon0022</t>
  </si>
  <si>
    <t>atom_icon0033</t>
  </si>
  <si>
    <t>atom_icon0044</t>
  </si>
  <si>
    <t>atom_icon0055</t>
  </si>
  <si>
    <t>atom_icon0066</t>
  </si>
  <si>
    <t>atom_icon0077</t>
  </si>
  <si>
    <t>atom_icon0088</t>
  </si>
  <si>
    <t>atom_icon0099</t>
  </si>
  <si>
    <t>atom_icon0002</t>
  </si>
  <si>
    <t>atom_icon0023</t>
  </si>
  <si>
    <t>atom_icon0003</t>
  </si>
  <si>
    <t>atom_icon0024</t>
  </si>
  <si>
    <t>atom_icon0004</t>
  </si>
  <si>
    <t>atom_icon0025</t>
  </si>
  <si>
    <t>atom_icon0005</t>
  </si>
  <si>
    <t>atom_icon0026</t>
  </si>
  <si>
    <t>atom_icon0006</t>
  </si>
  <si>
    <t>atom_icon0027</t>
  </si>
  <si>
    <t>atom_icon0007</t>
  </si>
  <si>
    <t>atom_icon0028</t>
  </si>
  <si>
    <t>atom_icon0008</t>
  </si>
  <si>
    <t>atom_icon0029</t>
  </si>
  <si>
    <t>atom_icon0009</t>
  </si>
  <si>
    <t>atom_icon0030</t>
  </si>
  <si>
    <t>atom_icon0010</t>
  </si>
  <si>
    <t>atom_icon0031</t>
  </si>
  <si>
    <t>atom_icon0011</t>
  </si>
  <si>
    <t>atom_icon0032</t>
  </si>
  <si>
    <t>atom_icon0012</t>
  </si>
  <si>
    <t>atom_icon0013</t>
  </si>
  <si>
    <t>atom_icon0034</t>
  </si>
  <si>
    <t>atom_icon0014</t>
  </si>
  <si>
    <t>atom_icon0035</t>
  </si>
  <si>
    <t>atom_icon0015</t>
  </si>
  <si>
    <t>atom_icon0036</t>
  </si>
  <si>
    <t>atom_icon0016</t>
  </si>
  <si>
    <t>atom_icon0037</t>
  </si>
  <si>
    <t>atom_icon0017</t>
  </si>
  <si>
    <t>atom_icon0038</t>
  </si>
  <si>
    <t>atom_icon0018</t>
  </si>
  <si>
    <t>atom_icon0039</t>
  </si>
  <si>
    <t>atom_icon0019</t>
  </si>
  <si>
    <t>atom_icon0040</t>
  </si>
  <si>
    <t>atom_icon0020</t>
  </si>
  <si>
    <t>atom_icon0041</t>
  </si>
  <si>
    <t>atom_icon0021</t>
  </si>
  <si>
    <t>atom_icon0042</t>
  </si>
  <si>
    <t>atom_icon0064</t>
  </si>
  <si>
    <t>atom_icon0065</t>
  </si>
  <si>
    <t>atom_icon0067</t>
  </si>
  <si>
    <t>atom_icon0068</t>
  </si>
  <si>
    <t>atom_icon0069</t>
  </si>
  <si>
    <t>atom_icon0070</t>
  </si>
  <si>
    <t>atom_icon0071</t>
  </si>
  <si>
    <t>atom_icon0072</t>
  </si>
  <si>
    <t>atom_icon0073</t>
  </si>
  <si>
    <t>atom_icon0074</t>
  </si>
  <si>
    <t>atom_icon0075</t>
  </si>
  <si>
    <t>atom_icon0076</t>
  </si>
  <si>
    <t>atom_icon0078</t>
  </si>
  <si>
    <t>atom_icon0079</t>
  </si>
  <si>
    <t>atom_icon0080</t>
  </si>
  <si>
    <t>atom_icon0081</t>
  </si>
  <si>
    <t>atom_icon0082</t>
  </si>
  <si>
    <t>atom_icon0083</t>
  </si>
  <si>
    <t>atom_icon0084</t>
  </si>
  <si>
    <t>atom_icon0107</t>
  </si>
  <si>
    <t>atom_icon0045</t>
  </si>
  <si>
    <t>atom_icon0108</t>
  </si>
  <si>
    <t>atom_icon0046</t>
  </si>
  <si>
    <t>atom_icon0109</t>
  </si>
  <si>
    <t>atom_icon0047</t>
  </si>
  <si>
    <t>atom_icon0110</t>
  </si>
  <si>
    <t>atom_icon0048</t>
  </si>
  <si>
    <t>atom_icon0111</t>
  </si>
  <si>
    <t>atom_icon0049</t>
  </si>
  <si>
    <t>atom_icon0112</t>
  </si>
  <si>
    <t>atom_icon0050</t>
  </si>
  <si>
    <t>atom_icon0113</t>
  </si>
  <si>
    <t>atom_icon0051</t>
  </si>
  <si>
    <t>atom_icon0114</t>
  </si>
  <si>
    <t>atom_icon0052</t>
  </si>
  <si>
    <t>atom_icon0115</t>
  </si>
  <si>
    <t>atom_icon0053</t>
  </si>
  <si>
    <t>atom_icon0116</t>
  </si>
  <si>
    <t>atom_icon0054</t>
  </si>
  <si>
    <t>atom_icon0117</t>
  </si>
  <si>
    <t>atom_icon0118</t>
  </si>
  <si>
    <t>atom_icon0056</t>
  </si>
  <si>
    <t>atom_icon0119</t>
  </si>
  <si>
    <t>atom_icon0057</t>
  </si>
  <si>
    <t>atom_icon0120</t>
  </si>
  <si>
    <t>atom_icon0058</t>
  </si>
  <si>
    <t>atom_icon0121</t>
  </si>
  <si>
    <t>atom_icon0059</t>
  </si>
  <si>
    <t>atom_icon0122</t>
  </si>
  <si>
    <t>atom_icon0060</t>
  </si>
  <si>
    <t>atom_icon0123</t>
  </si>
  <si>
    <t>atom_icon0061</t>
  </si>
  <si>
    <t>atom_icon0124</t>
  </si>
  <si>
    <t>atom_icon0062</t>
  </si>
  <si>
    <t>atom_icon0125</t>
  </si>
  <si>
    <t>atom_icon0063</t>
  </si>
  <si>
    <t>atom_icon0126</t>
  </si>
  <si>
    <t>atom_icon0085</t>
  </si>
  <si>
    <t>atom_icon0086</t>
  </si>
  <si>
    <t>atom_icon0087</t>
  </si>
  <si>
    <t>atom_icon0089</t>
  </si>
  <si>
    <t>atom_icon0090</t>
  </si>
  <si>
    <t>atom_icon0091</t>
  </si>
  <si>
    <t>atom_icon0092</t>
  </si>
  <si>
    <t>atom_icon0093</t>
  </si>
  <si>
    <t>atom_icon0094</t>
  </si>
  <si>
    <t>atom_icon0095</t>
  </si>
  <si>
    <t>atom_icon0096</t>
  </si>
  <si>
    <t>atom_icon0097</t>
  </si>
  <si>
    <t>atom_icon0098</t>
  </si>
  <si>
    <t>atom_icon0100</t>
  </si>
  <si>
    <t>atom_icon0101</t>
  </si>
  <si>
    <t>atom_icon0102</t>
  </si>
  <si>
    <t>atom_icon0103</t>
  </si>
  <si>
    <t>atom_icon0104</t>
  </si>
  <si>
    <t>atom_icon0105</t>
  </si>
  <si>
    <t>Sea</t>
    <phoneticPr fontId="2" type="noConversion"/>
  </si>
  <si>
    <t>Forest</t>
    <phoneticPr fontId="2" type="noConversion"/>
  </si>
  <si>
    <t>Desert</t>
    <phoneticPr fontId="2" type="noConversion"/>
  </si>
  <si>
    <t>Sea/1-1-128</t>
  </si>
  <si>
    <t>Sea/1-2-128</t>
  </si>
  <si>
    <t>Sea/2-1-128</t>
  </si>
  <si>
    <t>Sea/2-2-128</t>
  </si>
  <si>
    <t>Sea/3-1-128</t>
  </si>
  <si>
    <t>Sea/3-2-128</t>
  </si>
  <si>
    <t>Sea/4-1-128</t>
  </si>
  <si>
    <t>Sea/4-2-128</t>
  </si>
  <si>
    <t>Sea/5-1-128</t>
  </si>
  <si>
    <t>Sea/5-2-128</t>
  </si>
  <si>
    <t>Sea/6-1-128</t>
  </si>
  <si>
    <t>Sea/6-2-128</t>
  </si>
  <si>
    <t>Sea/7-1-128</t>
  </si>
  <si>
    <t>Sea/7-2-128</t>
  </si>
  <si>
    <t>Sea/8-1-128</t>
  </si>
  <si>
    <t>Sea/8-2-128</t>
  </si>
  <si>
    <t>Sea/9-1-128</t>
  </si>
  <si>
    <t>Sea/9-2-128</t>
  </si>
  <si>
    <t>Sea/10-1-128</t>
  </si>
  <si>
    <t>Sea/10-2-128</t>
  </si>
  <si>
    <t>Sea/11-1-128</t>
  </si>
  <si>
    <t>Sea/11-2-128</t>
  </si>
  <si>
    <t>Sea/12-1-128</t>
  </si>
  <si>
    <t>Sea/12-2-128</t>
  </si>
  <si>
    <t>Sea/13-1-128</t>
  </si>
  <si>
    <t>Sea/13-2-128</t>
  </si>
  <si>
    <t>Sea/14-1-128</t>
  </si>
  <si>
    <t>Sea/14-2-128</t>
  </si>
  <si>
    <t>Sea/15-1-128</t>
  </si>
  <si>
    <t>Sea/15-2-128</t>
  </si>
  <si>
    <t>Sea/16-1-128</t>
  </si>
  <si>
    <t>Sea/16-2-128</t>
  </si>
  <si>
    <t>Sea/17-1-128</t>
  </si>
  <si>
    <t>Sea/17-2-128</t>
  </si>
  <si>
    <t>Sea/18-1-128</t>
  </si>
  <si>
    <t>Sea/18-2-128</t>
  </si>
  <si>
    <t>Sea/19-1-128</t>
  </si>
  <si>
    <t>Sea/19-2-128</t>
  </si>
  <si>
    <t>Sea/20-1-128</t>
  </si>
  <si>
    <t>Sea/20-2-128</t>
  </si>
  <si>
    <t>Sea/21-1-128</t>
  </si>
  <si>
    <t>Sea/21-2-128</t>
  </si>
  <si>
    <t>Forest/森林-1-1</t>
  </si>
  <si>
    <t>Forest/森林-1-2</t>
  </si>
  <si>
    <t>Forest/森林-2-1</t>
  </si>
  <si>
    <t>Forest/森林-2-2</t>
  </si>
  <si>
    <t>Forest/森林-3-1</t>
  </si>
  <si>
    <t>Forest/森林-3-2</t>
  </si>
  <si>
    <t>Forest/森林-4-1</t>
  </si>
  <si>
    <t>Forest/森林-4-2</t>
  </si>
  <si>
    <t>Forest/森林-5-1</t>
  </si>
  <si>
    <t>Forest/森林-5-2</t>
  </si>
  <si>
    <t>Forest/森林-6-1</t>
  </si>
  <si>
    <t>Forest/森林-6-2</t>
  </si>
  <si>
    <t>Forest/森林-7-1</t>
  </si>
  <si>
    <t>Forest/森林-7-2</t>
  </si>
  <si>
    <t>Forest/森林-8-1</t>
  </si>
  <si>
    <t>Forest/森林-8-2</t>
  </si>
  <si>
    <t>Forest/森林-9-1</t>
  </si>
  <si>
    <t>Forest/森林-9-2</t>
  </si>
  <si>
    <t>Forest/森林-10-1</t>
  </si>
  <si>
    <t>Forest/森林-10-2</t>
  </si>
  <si>
    <t>Forest/森林-11-1</t>
  </si>
  <si>
    <t>Forest/森林-11-2</t>
  </si>
  <si>
    <t>Forest/森林-12-1</t>
  </si>
  <si>
    <t>Forest/森林-12-2</t>
  </si>
  <si>
    <t>Forest/森林-13-1</t>
  </si>
  <si>
    <t>Forest/森林-13-2</t>
  </si>
  <si>
    <t>Forest/森林-14-1</t>
  </si>
  <si>
    <t>Forest/森林-14-2</t>
  </si>
  <si>
    <t>Forest/森林-15-1</t>
  </si>
  <si>
    <t>Forest/森林-15-2</t>
  </si>
  <si>
    <t>Forest/森林-16-1</t>
  </si>
  <si>
    <t>Forest/森林-16-2</t>
  </si>
  <si>
    <t>Forest/森林-17-1</t>
  </si>
  <si>
    <t>Forest/森林-17-2</t>
  </si>
  <si>
    <t>Forest/森林-18-1</t>
  </si>
  <si>
    <t>Forest/森林-18-2</t>
  </si>
  <si>
    <t>Forest/森林-19-1</t>
  </si>
  <si>
    <t>Forest/森林-19-2</t>
  </si>
  <si>
    <t>Forest/森林-20-1</t>
  </si>
  <si>
    <t>Forest/森林-20-2</t>
  </si>
  <si>
    <t>Forest/森林-21-1</t>
  </si>
  <si>
    <t>Forest/森林-21-2</t>
  </si>
  <si>
    <t>Desert/1-1滚沙小怪</t>
  </si>
  <si>
    <t>Desert/1-2滚沙小怪</t>
  </si>
  <si>
    <t>Desert/2-1沙洞怪</t>
  </si>
  <si>
    <t>Desert/2-2沙洞怪</t>
  </si>
  <si>
    <t>Desert/3-1复活草</t>
  </si>
  <si>
    <t>Desert/3-2复活草</t>
  </si>
  <si>
    <t>Desert/4-1骆驼爬爬与彩蛋蜂</t>
  </si>
  <si>
    <t>Desert/4-2骆驼爬爬与彩蛋蜂</t>
  </si>
  <si>
    <t>Desert/5-1风暴猪</t>
  </si>
  <si>
    <t>Desert/5-2风暴猪</t>
  </si>
  <si>
    <t>Desert/6-1变脸小鸟</t>
  </si>
  <si>
    <t>Desert/6-2变脸小鸟</t>
  </si>
  <si>
    <t>Desert/7-1沙精骨头</t>
  </si>
  <si>
    <t>Desert/7-2沙精骨头</t>
  </si>
  <si>
    <t>Desert/8-1碎石草</t>
  </si>
  <si>
    <t>Desert/8-2碎石草</t>
  </si>
  <si>
    <t>Desert/9-1霹雳和啪啦</t>
  </si>
  <si>
    <t>Desert/9-2霹雳和啪啦</t>
  </si>
  <si>
    <t>Desert/10-1豆豆蛇</t>
  </si>
  <si>
    <t>Desert/10-2豆豆蛇</t>
  </si>
  <si>
    <t>Desert/11-1旋风兄弟</t>
  </si>
  <si>
    <t>Desert/11-2旋风兄弟</t>
  </si>
  <si>
    <t>Desert/12-1小甜甜</t>
  </si>
  <si>
    <t>Desert/12-2小甜甜</t>
  </si>
  <si>
    <t>Desert/13-1火焰团团</t>
  </si>
  <si>
    <t>Desert/13-2火焰团团</t>
  </si>
  <si>
    <t>Desert/14-1羞羞果</t>
  </si>
  <si>
    <t>Desert/14-2羞羞果</t>
  </si>
  <si>
    <t>Desert/15-1叮叮当叮叮咚</t>
  </si>
  <si>
    <t>Desert/15-2叮叮当叮叮咚</t>
  </si>
  <si>
    <t>Desert/16-1锥锥怪</t>
  </si>
  <si>
    <t>Desert/16-2锥锥怪</t>
  </si>
  <si>
    <t>Desert/17-1帽帽花</t>
  </si>
  <si>
    <t>Desert/17-2帽帽花</t>
  </si>
  <si>
    <t>Desert/18-1层层魔法师</t>
  </si>
  <si>
    <t>Desert/18-2层层魔法师</t>
  </si>
  <si>
    <t>Desert/19-1魔毯飘飘</t>
  </si>
  <si>
    <t>Desert/19-2魔毯飘飘</t>
  </si>
  <si>
    <t>Desert/20-1蛋糕大厨和贪吃鱼</t>
  </si>
  <si>
    <t>Desert/20-2蛋糕大厨和贪吃鱼</t>
  </si>
  <si>
    <t>Desert/21-1小太阳与小月亮</t>
  </si>
  <si>
    <t>Desert/21-2小太阳与小月亮</t>
  </si>
  <si>
    <t>Preview</t>
    <phoneticPr fontId="2" type="noConversion"/>
  </si>
  <si>
    <t>Ocean</t>
    <phoneticPr fontId="2" type="noConversion"/>
  </si>
  <si>
    <t>imgNim01011</t>
  </si>
  <si>
    <t>imgNim01012</t>
  </si>
  <si>
    <t>imgNim01021</t>
  </si>
  <si>
    <t>imgNim01022</t>
  </si>
  <si>
    <t>imgNim01031</t>
  </si>
  <si>
    <t>imgNim01032</t>
  </si>
  <si>
    <t>imgNim01041</t>
  </si>
  <si>
    <t>imgNim01042</t>
  </si>
  <si>
    <t>imgNim01051</t>
  </si>
  <si>
    <t>imgNim01052</t>
  </si>
  <si>
    <t>imgNim01061</t>
  </si>
  <si>
    <t>imgNim01062</t>
  </si>
  <si>
    <t>imgNim01071</t>
  </si>
  <si>
    <t>imgNim01072</t>
  </si>
  <si>
    <t>imgNim01081</t>
  </si>
  <si>
    <t>imgNim01082</t>
  </si>
  <si>
    <t>imgNim01091</t>
  </si>
  <si>
    <t>imgNim01092</t>
  </si>
  <si>
    <t>imgNim01101</t>
  </si>
  <si>
    <t>imgNim01102</t>
  </si>
  <si>
    <t>imgNim01111</t>
  </si>
  <si>
    <t>imgNim01112</t>
  </si>
  <si>
    <t>imgNim01121</t>
  </si>
  <si>
    <t>imgNim01122</t>
  </si>
  <si>
    <t>imgNim01131</t>
  </si>
  <si>
    <t>imgNim01132</t>
  </si>
  <si>
    <t>imgNim01141</t>
  </si>
  <si>
    <t>imgNim01142</t>
  </si>
  <si>
    <t>imgNim01151</t>
  </si>
  <si>
    <t>imgNim01152</t>
  </si>
  <si>
    <t>imgNim01161</t>
  </si>
  <si>
    <t>imgNim01162</t>
  </si>
  <si>
    <t>imgNim01171</t>
  </si>
  <si>
    <t>imgNim01172</t>
  </si>
  <si>
    <t>imgNim01181</t>
  </si>
  <si>
    <t>imgNim01182</t>
  </si>
  <si>
    <t>imgNim01191</t>
  </si>
  <si>
    <t>imgNim01192</t>
  </si>
  <si>
    <t>imgNim01201</t>
  </si>
  <si>
    <t>imgNim01202</t>
  </si>
  <si>
    <t>imgNim01211</t>
  </si>
  <si>
    <t>imgNim01212</t>
  </si>
  <si>
    <t>imgNim02011</t>
  </si>
  <si>
    <t>imgNim02012</t>
  </si>
  <si>
    <t>imgNim02021</t>
  </si>
  <si>
    <t>imgNim02022</t>
  </si>
  <si>
    <t>imgNim02031</t>
  </si>
  <si>
    <t>imgNim02032</t>
  </si>
  <si>
    <t>imgNim02041</t>
  </si>
  <si>
    <t>imgNim02042</t>
  </si>
  <si>
    <t>imgNim02051</t>
  </si>
  <si>
    <t>imgNim02052</t>
  </si>
  <si>
    <t>imgNim02061</t>
  </si>
  <si>
    <t>imgNim02062</t>
  </si>
  <si>
    <t>imgNim02071</t>
  </si>
  <si>
    <t>imgNim02072</t>
  </si>
  <si>
    <t>imgNim02081</t>
  </si>
  <si>
    <t>imgNim02082</t>
  </si>
  <si>
    <t>imgNim02091</t>
  </si>
  <si>
    <t>imgNim02092</t>
  </si>
  <si>
    <t>imgNim02101</t>
  </si>
  <si>
    <t>imgNim02102</t>
  </si>
  <si>
    <t>imgNim02111</t>
  </si>
  <si>
    <t>imgNim02112</t>
  </si>
  <si>
    <t>imgNim02121</t>
  </si>
  <si>
    <t>imgNim02122</t>
  </si>
  <si>
    <t>imgNim02131</t>
  </si>
  <si>
    <t>imgNim02132</t>
  </si>
  <si>
    <t>imgNim02141</t>
  </si>
  <si>
    <t>imgNim02142</t>
  </si>
  <si>
    <t>imgNim02151</t>
  </si>
  <si>
    <t>imgNim02152</t>
  </si>
  <si>
    <t>imgNim02161</t>
  </si>
  <si>
    <t>imgNim02162</t>
  </si>
  <si>
    <t>imgNim02171</t>
  </si>
  <si>
    <t>imgNim02172</t>
  </si>
  <si>
    <t>imgNim02181</t>
  </si>
  <si>
    <t>imgNim02182</t>
  </si>
  <si>
    <t>imgNim02191</t>
  </si>
  <si>
    <t>imgNim02192</t>
  </si>
  <si>
    <t>imgNim02201</t>
  </si>
  <si>
    <t>imgNim02202</t>
  </si>
  <si>
    <t>imgNim02211</t>
  </si>
  <si>
    <t>imgNim02212</t>
  </si>
  <si>
    <t>imgNim03011</t>
  </si>
  <si>
    <t>imgNim03012</t>
  </si>
  <si>
    <t>imgNim03021</t>
  </si>
  <si>
    <t>imgNim03022</t>
  </si>
  <si>
    <t>imgNim03031</t>
  </si>
  <si>
    <t>imgNim03032</t>
  </si>
  <si>
    <t>imgNim03041</t>
  </si>
  <si>
    <t>imgNim03042</t>
  </si>
  <si>
    <t>imgNim03051</t>
  </si>
  <si>
    <t>imgNim03052</t>
  </si>
  <si>
    <t>imgNim03061</t>
  </si>
  <si>
    <t>imgNim03062</t>
  </si>
  <si>
    <t>imgNim03071</t>
  </si>
  <si>
    <t>imgNim03072</t>
  </si>
  <si>
    <t>imgNim03081</t>
  </si>
  <si>
    <t>imgNim03082</t>
  </si>
  <si>
    <t>imgNim03091</t>
  </si>
  <si>
    <t>imgNim03092</t>
  </si>
  <si>
    <t>imgNim03101</t>
  </si>
  <si>
    <t>imgNim03102</t>
  </si>
  <si>
    <t>imgNim03111</t>
  </si>
  <si>
    <t>imgNim03112</t>
  </si>
  <si>
    <t>imgNim03121</t>
  </si>
  <si>
    <t>imgNim03122</t>
  </si>
  <si>
    <t>imgNim03131</t>
  </si>
  <si>
    <t>imgNim03132</t>
  </si>
  <si>
    <t>imgNim03141</t>
  </si>
  <si>
    <t>imgNim03142</t>
  </si>
  <si>
    <t>imgNim03151</t>
  </si>
  <si>
    <t>imgNim03152</t>
  </si>
  <si>
    <t>imgNim03161</t>
  </si>
  <si>
    <t>imgNim03162</t>
  </si>
  <si>
    <t>imgNim03171</t>
  </si>
  <si>
    <t>imgNim03172</t>
  </si>
  <si>
    <t>imgNim03181</t>
  </si>
  <si>
    <t>imgNim03182</t>
  </si>
  <si>
    <t>imgNim03191</t>
  </si>
  <si>
    <t>imgNim03192</t>
  </si>
  <si>
    <t>imgNim03201</t>
  </si>
  <si>
    <t>imgNim03202</t>
  </si>
  <si>
    <t>imgNim03211</t>
  </si>
  <si>
    <t>imgNim03212</t>
  </si>
  <si>
    <t>Ocean/imgNim01011</t>
  </si>
  <si>
    <t>Ocean/imgNim01012</t>
  </si>
  <si>
    <t>Ocean/imgNim01021</t>
  </si>
  <si>
    <t>Ocean/imgNim01022</t>
  </si>
  <si>
    <t>Ocean/imgNim01031</t>
  </si>
  <si>
    <t>Ocean/imgNim01032</t>
  </si>
  <si>
    <t>Ocean/imgNim01041</t>
  </si>
  <si>
    <t>Ocean/imgNim01042</t>
  </si>
  <si>
    <t>Ocean/imgNim01051</t>
  </si>
  <si>
    <t>Ocean/imgNim01052</t>
  </si>
  <si>
    <t>Ocean/imgNim01061</t>
  </si>
  <si>
    <t>Ocean/imgNim01062</t>
  </si>
  <si>
    <t>Ocean/imgNim01071</t>
  </si>
  <si>
    <t>Ocean/imgNim01072</t>
  </si>
  <si>
    <t>Ocean/imgNim01081</t>
  </si>
  <si>
    <t>Ocean/imgNim01082</t>
  </si>
  <si>
    <t>Ocean/imgNim01091</t>
  </si>
  <si>
    <t>Ocean/imgNim01092</t>
  </si>
  <si>
    <t>Ocean/imgNim01101</t>
  </si>
  <si>
    <t>Ocean/imgNim01102</t>
  </si>
  <si>
    <t>Ocean/imgNim01111</t>
  </si>
  <si>
    <t>Ocean/imgNim01112</t>
  </si>
  <si>
    <t>Ocean/imgNim01121</t>
  </si>
  <si>
    <t>Ocean/imgNim01122</t>
  </si>
  <si>
    <t>Ocean/imgNim01131</t>
  </si>
  <si>
    <t>Ocean/imgNim01132</t>
  </si>
  <si>
    <t>Ocean/imgNim01141</t>
  </si>
  <si>
    <t>Ocean/imgNim01142</t>
  </si>
  <si>
    <t>Ocean/imgNim01151</t>
  </si>
  <si>
    <t>Ocean/imgNim01152</t>
  </si>
  <si>
    <t>Ocean/imgNim01161</t>
  </si>
  <si>
    <t>Ocean/imgNim01162</t>
  </si>
  <si>
    <t>Ocean/imgNim01171</t>
  </si>
  <si>
    <t>Ocean/imgNim01172</t>
  </si>
  <si>
    <t>Ocean/imgNim01181</t>
  </si>
  <si>
    <t>Ocean/imgNim01182</t>
  </si>
  <si>
    <t>Ocean/imgNim01191</t>
  </si>
  <si>
    <t>Ocean/imgNim01192</t>
  </si>
  <si>
    <t>Ocean/imgNim01201</t>
  </si>
  <si>
    <t>Ocean/imgNim01202</t>
  </si>
  <si>
    <t>Ocean/imgNim01211</t>
  </si>
  <si>
    <t>Ocean/imgNim01212</t>
  </si>
  <si>
    <t>Forest/imgNim02011</t>
  </si>
  <si>
    <t>Forest/imgNim02012</t>
  </si>
  <si>
    <t>Forest/imgNim02021</t>
  </si>
  <si>
    <t>Forest/imgNim02022</t>
  </si>
  <si>
    <t>Forest/imgNim02031</t>
  </si>
  <si>
    <t>Forest/imgNim02032</t>
  </si>
  <si>
    <t>Forest/imgNim02041</t>
  </si>
  <si>
    <t>Forest/imgNim02042</t>
  </si>
  <si>
    <t>Forest/imgNim02051</t>
  </si>
  <si>
    <t>Forest/imgNim02052</t>
  </si>
  <si>
    <t>Forest/imgNim02061</t>
  </si>
  <si>
    <t>Forest/imgNim02062</t>
  </si>
  <si>
    <t>Forest/imgNim02071</t>
  </si>
  <si>
    <t>Forest/imgNim02072</t>
  </si>
  <si>
    <t>Forest/imgNim02081</t>
  </si>
  <si>
    <t>Forest/imgNim02082</t>
  </si>
  <si>
    <t>Forest/imgNim02091</t>
  </si>
  <si>
    <t>Forest/imgNim02092</t>
  </si>
  <si>
    <t>Forest/imgNim02101</t>
  </si>
  <si>
    <t>Forest/imgNim02102</t>
  </si>
  <si>
    <t>Forest/imgNim02111</t>
  </si>
  <si>
    <t>Forest/imgNim02112</t>
  </si>
  <si>
    <t>Forest/imgNim02121</t>
  </si>
  <si>
    <t>Forest/imgNim02122</t>
  </si>
  <si>
    <t>Forest/imgNim02131</t>
  </si>
  <si>
    <t>Forest/imgNim02132</t>
  </si>
  <si>
    <t>Forest/imgNim02141</t>
  </si>
  <si>
    <t>Forest/imgNim02142</t>
  </si>
  <si>
    <t>Forest/imgNim02151</t>
  </si>
  <si>
    <t>Forest/imgNim02152</t>
  </si>
  <si>
    <t>Forest/imgNim02161</t>
  </si>
  <si>
    <t>Forest/imgNim02162</t>
  </si>
  <si>
    <t>Forest/imgNim02171</t>
  </si>
  <si>
    <t>Forest/imgNim02172</t>
  </si>
  <si>
    <t>Forest/imgNim02181</t>
  </si>
  <si>
    <t>Forest/imgNim02182</t>
  </si>
  <si>
    <t>Forest/imgNim02191</t>
  </si>
  <si>
    <t>Forest/imgNim02192</t>
  </si>
  <si>
    <t>Forest/imgNim02201</t>
  </si>
  <si>
    <t>Forest/imgNim02202</t>
  </si>
  <si>
    <t>Forest/imgNim02211</t>
  </si>
  <si>
    <t>Forest/imgNim02212</t>
  </si>
  <si>
    <t>Desert/imgNim03011</t>
  </si>
  <si>
    <t>Desert/imgNim03012</t>
  </si>
  <si>
    <t>Desert/imgNim03021</t>
  </si>
  <si>
    <t>Desert/imgNim03022</t>
  </si>
  <si>
    <t>Desert/imgNim03031</t>
  </si>
  <si>
    <t>Desert/imgNim03032</t>
  </si>
  <si>
    <t>Desert/imgNim03041</t>
  </si>
  <si>
    <t>Desert/imgNim03042</t>
  </si>
  <si>
    <t>Desert/imgNim03051</t>
  </si>
  <si>
    <t>Desert/imgNim03052</t>
  </si>
  <si>
    <t>Desert/imgNim03061</t>
  </si>
  <si>
    <t>Desert/imgNim03062</t>
  </si>
  <si>
    <t>Desert/imgNim03071</t>
  </si>
  <si>
    <t>Desert/imgNim03072</t>
  </si>
  <si>
    <t>Desert/imgNim03081</t>
  </si>
  <si>
    <t>Desert/imgNim03082</t>
  </si>
  <si>
    <t>Desert/imgNim03091</t>
  </si>
  <si>
    <t>Desert/imgNim03092</t>
  </si>
  <si>
    <t>Desert/imgNim03101</t>
  </si>
  <si>
    <t>Desert/imgNim03102</t>
  </si>
  <si>
    <t>Desert/imgNim03111</t>
  </si>
  <si>
    <t>Desert/imgNim03112</t>
  </si>
  <si>
    <t>Desert/imgNim03121</t>
  </si>
  <si>
    <t>Desert/imgNim03122</t>
  </si>
  <si>
    <t>Desert/imgNim03131</t>
  </si>
  <si>
    <t>Desert/imgNim03132</t>
  </si>
  <si>
    <t>Desert/imgNim03141</t>
  </si>
  <si>
    <t>Desert/imgNim03142</t>
  </si>
  <si>
    <t>Desert/imgNim03151</t>
  </si>
  <si>
    <t>Desert/imgNim03152</t>
  </si>
  <si>
    <t>Desert/imgNim03161</t>
  </si>
  <si>
    <t>Desert/imgNim03162</t>
  </si>
  <si>
    <t>Desert/imgNim03171</t>
  </si>
  <si>
    <t>Desert/imgNim03172</t>
  </si>
  <si>
    <t>Desert/imgNim03181</t>
  </si>
  <si>
    <t>Desert/imgNim03182</t>
  </si>
  <si>
    <t>Desert/imgNim03191</t>
  </si>
  <si>
    <t>Desert/imgNim03192</t>
  </si>
  <si>
    <t>Desert/imgNim03201</t>
  </si>
  <si>
    <t>Desert/imgNim03202</t>
  </si>
  <si>
    <t>Desert/imgNim03211</t>
  </si>
  <si>
    <t>Desert/imgNim03212</t>
  </si>
  <si>
    <t>Home_box_nim_volcano01 (1)</t>
  </si>
  <si>
    <t>Home_box_nim_volcano01 (2)</t>
  </si>
  <si>
    <t>atom_icon0147</t>
  </si>
  <si>
    <t>Rock/imgNim04011</t>
    <phoneticPr fontId="2" type="noConversion"/>
  </si>
  <si>
    <t>atom_icon0148</t>
  </si>
  <si>
    <t>Rock/imgNim04012</t>
  </si>
  <si>
    <t>Home_box_nim_volcano01 (3)</t>
  </si>
  <si>
    <t>atom_icon0149</t>
  </si>
  <si>
    <t>Home_box_nim_volcano01 (4)</t>
  </si>
  <si>
    <t>atom_icon0150</t>
  </si>
  <si>
    <t>Home_box_nim_volcano01 (5)</t>
  </si>
  <si>
    <t>atom_icon0151</t>
  </si>
  <si>
    <t>Home_box_nim_volcano01 (6)</t>
  </si>
  <si>
    <t>atom_icon0152</t>
  </si>
  <si>
    <t>Home_box_nim_volcano01 (7)</t>
  </si>
  <si>
    <t>atom_icon0153</t>
  </si>
  <si>
    <t>Home_box_nim_volcano01 (8)</t>
  </si>
  <si>
    <t>atom_icon0154</t>
  </si>
  <si>
    <t>Home_box_nim_volcano01 (9)</t>
  </si>
  <si>
    <t>atom_icon0155</t>
  </si>
  <si>
    <t>Home_box_nim_volcano01 (10)</t>
  </si>
  <si>
    <t>atom_icon0156</t>
  </si>
  <si>
    <t>atom_icon0157</t>
  </si>
  <si>
    <t>Rock/imgNim04021</t>
    <phoneticPr fontId="2" type="noConversion"/>
  </si>
  <si>
    <t>Rock/imgNim04022</t>
    <phoneticPr fontId="2" type="noConversion"/>
  </si>
  <si>
    <t>Rock/imgNim04031</t>
    <phoneticPr fontId="2" type="noConversion"/>
  </si>
  <si>
    <t>Rock/imgNim04032</t>
    <phoneticPr fontId="2" type="noConversion"/>
  </si>
  <si>
    <t>Rock/imgNim04041</t>
    <phoneticPr fontId="2" type="noConversion"/>
  </si>
  <si>
    <t>Rock/imgNim04042</t>
    <phoneticPr fontId="2" type="noConversion"/>
  </si>
  <si>
    <t>Rock/imgNim04051</t>
    <phoneticPr fontId="2" type="noConversion"/>
  </si>
  <si>
    <t>Rock/imgNim04052</t>
    <phoneticPr fontId="2" type="noConversion"/>
  </si>
  <si>
    <t>Rock/imgNim04061</t>
    <phoneticPr fontId="2" type="noConversion"/>
  </si>
  <si>
    <t>Home_box_nim_volcano02 (2)</t>
  </si>
  <si>
    <t>atom_icon0158</t>
  </si>
  <si>
    <t>Rock/imgNim04062</t>
  </si>
  <si>
    <t>Home_box_nim_volcano02 (3)</t>
  </si>
  <si>
    <t>atom_icon0159</t>
  </si>
  <si>
    <t>Home_box_nim_volcano02 (4)</t>
  </si>
  <si>
    <t>atom_icon0160</t>
  </si>
  <si>
    <t>Home_box_nim_volcano02 (5)</t>
  </si>
  <si>
    <t>atom_icon0161</t>
  </si>
  <si>
    <t>Home_box_nim_volcano02 (6)</t>
  </si>
  <si>
    <t>atom_icon0162</t>
  </si>
  <si>
    <t>Home_box_nim_volcano02 (7)</t>
  </si>
  <si>
    <t>atom_icon0163</t>
  </si>
  <si>
    <t>Home_box_nim_volcano02 (8)</t>
  </si>
  <si>
    <t>atom_icon0164</t>
  </si>
  <si>
    <t>Home_box_nim_volcano02 (9)</t>
  </si>
  <si>
    <t>atom_icon0165</t>
  </si>
  <si>
    <t>Home_box_nim_volcano02 (10)</t>
  </si>
  <si>
    <t>atom_icon0166</t>
  </si>
  <si>
    <t>Rock/imgNim04071</t>
    <phoneticPr fontId="2" type="noConversion"/>
  </si>
  <si>
    <t>Rock/imgNim04072</t>
    <phoneticPr fontId="2" type="noConversion"/>
  </si>
  <si>
    <t>Rock/imgNim04081</t>
    <phoneticPr fontId="2" type="noConversion"/>
  </si>
  <si>
    <t>Rock/imgNim04082</t>
    <phoneticPr fontId="2" type="noConversion"/>
  </si>
  <si>
    <t>Rock/imgNim04091</t>
    <phoneticPr fontId="2" type="noConversion"/>
  </si>
  <si>
    <t>Rock/imgNim04092</t>
    <phoneticPr fontId="2" type="noConversion"/>
  </si>
  <si>
    <t>Rock/imgNim04101</t>
    <phoneticPr fontId="2" type="noConversion"/>
  </si>
  <si>
    <t>Rock/imgNim04102</t>
    <phoneticPr fontId="2" type="noConversion"/>
  </si>
  <si>
    <t>Home_box_nim_volcano02 (1)</t>
  </si>
  <si>
    <t>nim0401</t>
    <phoneticPr fontId="2" type="noConversion"/>
  </si>
  <si>
    <t>nim0402</t>
  </si>
  <si>
    <t>nim0403</t>
  </si>
  <si>
    <t>nim0404</t>
  </si>
  <si>
    <t>nim0405</t>
  </si>
  <si>
    <t>nim0406</t>
  </si>
  <si>
    <t>nim0407</t>
  </si>
  <si>
    <t>nim0408</t>
  </si>
  <si>
    <t>nim0409</t>
  </si>
  <si>
    <t>nim0410</t>
  </si>
  <si>
    <t>nim0411</t>
  </si>
  <si>
    <t>nim0412</t>
  </si>
  <si>
    <t>nim0413</t>
  </si>
  <si>
    <t>nim0414</t>
  </si>
  <si>
    <t>nim0415</t>
  </si>
  <si>
    <t>nim0416</t>
  </si>
  <si>
    <t>nim0417</t>
  </si>
  <si>
    <t>nim0418</t>
  </si>
  <si>
    <t>nim0419</t>
  </si>
  <si>
    <t>nim0420</t>
  </si>
  <si>
    <t>&lt;Mission Id="11001" Name="MissionName11001" Background="Home_Backgrond_ocean brim (1)" Model="11001" NimIcon="iconNim01012" QuestId="20001" dailyGoalPercent="0.33" AwardCoin="32"&gt;</t>
  </si>
  <si>
    <t>&lt;Mission Id="11002" Name="MissionName11002" Background="Home_Backgrond_ocean brim (2)" Model="11002" NimIcon="iconNim01022" QuestId="20002" dailyGoalPercent="0.33" AwardCoin="34"&gt;</t>
  </si>
  <si>
    <t>&lt;Mission Id="11003" Name="MissionName11003" Background="Home_Backgrond_ocean brim (3)" Model="11003" NimIcon="iconNim01032" QuestId="20003" dailyGoalPercent="0.34" AwardCoin="36"&gt;</t>
  </si>
  <si>
    <t>&lt;Mission Id="11004" Name="MissionName11004" Background="Home_Backgrond_ocean brim (4)" Model="11004" NimIcon="iconNim01042" QuestId="20004" dailyGoalPercent="0.33" AwardCoin="38"&gt;</t>
  </si>
  <si>
    <t>&lt;Mission Id="11005" Name="MissionName11005" Background="Home_Backgrond_ocean brim (5)" Model="11005" NimIcon="iconNim01052" QuestId="20005" dailyGoalPercent="0.33" AwardCoin="40"&gt;</t>
  </si>
  <si>
    <t>&lt;Mission Id="11006" Name="MissionName11006" Background="Home_Backgrond_ocean brim (6)" Model="11006" NimIcon="iconNim01062" QuestId="20006" dailyGoalPercent="0.34" AwardCoin="42"&gt;</t>
  </si>
  <si>
    <t>&lt;Mission Id="11007" Name="MissionName11007" Background="Home_Backgrond_ocean brim (7)" Model="11007" NimIcon="iconNim01072" QuestId="20007" dailyGoalPercent="0.33" AwardCoin="44"&gt;</t>
  </si>
  <si>
    <t>&lt;Mission Id="11008" Name="MissionName11008" Background="Home_Backgrond_ocean brim (8)" Model="11008" NimIcon="iconNim01082" QuestId="20008" dailyGoalPercent="0.33" AwardCoin="46"&gt;</t>
  </si>
  <si>
    <t>&lt;Mission Id="11009" Name="MissionName11009" Background="Home_Backgrond_ocean brim (9)" Model="11009" NimIcon="iconNim01092" QuestId="20009" dailyGoalPercent="0.34" AwardCoin="48"&gt;</t>
  </si>
  <si>
    <t>&lt;Mission Id="11010" Name="MissionName11010" Background="Home_Backgrond_ocean brim (10)" Model="11010" NimIcon="iconNim01102" QuestId="20010" dailyGoalPercent="0.35" AwardCoin="50"&gt;</t>
  </si>
  <si>
    <t>&lt;Mission Id="11011" Name="MissionName11011" Background="Home_Backgrond_ocean brim (11)" Model="11011" NimIcon="iconNim01112" QuestId="20011" dailyGoalPercent="0.38" AwardCoin="52"&gt;</t>
  </si>
  <si>
    <t>&lt;Mission Id="11012" Name="MissionName11012" Background="Home_Backgrond_ocean brim (12)" Model="11012" NimIcon="iconNim01122" QuestId="20012" dailyGoalPercent="0.42" AwardCoin="54"&gt;</t>
  </si>
  <si>
    <t>&lt;Mission Id="11013" Name="MissionName11013" Background="Home_Backgrond_ocean brim (13)" Model="11013" NimIcon="iconNim01132" QuestId="20013" dailyGoalPercent="0.44" AwardCoin="56"&gt;</t>
  </si>
  <si>
    <t>&lt;Mission Id="11014" Name="MissionName11014" Background="Home_Backgrond_ocean brim (14)" Model="11014" NimIcon="iconNim01142" QuestId="20014" dailyGoalPercent="0.46" AwardCoin="58"&gt;</t>
  </si>
  <si>
    <t>&lt;Mission Id="11015" Name="MissionName11015" Background="Home_Backgrond_ocean brim (15)" Model="11015" NimIcon="iconNim01152" QuestId="20015" dailyGoalPercent="0.48" AwardCoin="60"&gt;</t>
  </si>
  <si>
    <t>&lt;Mission Id="11016" Name="MissionName11016" Background="Home_Backgrond_ocean brim (16)" Model="11016" NimIcon="iconNim01162" QuestId="20016" dailyGoalPercent="0.5" AwardCoin="62"&gt;</t>
  </si>
  <si>
    <t>&lt;Mission Id="11017" Name="MissionName11017" Background="Home_Backgrond_ocean brim (17)" Model="11017" NimIcon="iconNim01172" QuestId="20017" dailyGoalPercent="0.5" AwardCoin="64"&gt;</t>
  </si>
  <si>
    <t>&lt;Mission Id="11018" Name="MissionName11018" Background="Home_Backgrond_ocean brim (18)" Model="11018" NimIcon="iconNim01182" QuestId="20018" dailyGoalPercent="0.5" AwardCoin="66"&gt;</t>
  </si>
  <si>
    <t>&lt;Mission Id="11019" Name="MissionName11019" Background="Home_Backgrond_ocean brim (19)" Model="11019" NimIcon="iconNim01192" QuestId="20019" dailyGoalPercent="0.5" AwardCoin="68"&gt;</t>
  </si>
  <si>
    <t>&lt;Mission Id="11020" Name="MissionName11020" Background="Home_Backgrond_ocean brim (20)" Model="11020" NimIcon="iconNim01202" QuestId="20020" dailyGoalPercent="0.5" AwardCoin="70"&gt;</t>
  </si>
  <si>
    <t>&lt;Mission Id="11021" Name="MissionName11021" Background="Home_Backgrond_ocean brim (21)" Model="11021" NimIcon="iconNim01212" QuestId="20021" dailyGoalPercent="0.5" AwardCoin="72"&gt;</t>
  </si>
  <si>
    <t>&lt;Mission Id="12001" Name="MissionName12001" Background="Home_Backgrond_wonder woods (1)" Model="12001" NimIcon="iconNim02012" QuestId="20022" dailyGoalPercent="0.5" AwardCoin="74"&gt;</t>
  </si>
  <si>
    <t>&lt;Mission Id="12002" Name="MissionName12002" Background="Home_Backgrond_wonder woods (2)" Model="12002" NimIcon="iconNim02022" QuestId="20023" dailyGoalPercent="0.5" AwardCoin="76"&gt;</t>
  </si>
  <si>
    <t>&lt;Mission Id="12003" Name="MissionName12003" Background="Home_Backgrond_wonder woods (3)" Model="12003" NimIcon="iconNim02032" QuestId="20024" dailyGoalPercent="0.5" AwardCoin="78"&gt;</t>
  </si>
  <si>
    <t>&lt;Mission Id="12004" Name="MissionName12004" Background="Home_Backgrond_wonder woods (4)" Model="12004" NimIcon="iconNim02042" QuestId="20025" dailyGoalPercent="0.5" AwardCoin="80"&gt;</t>
  </si>
  <si>
    <t>&lt;Mission Id="12005" Name="MissionName12005" Background="Home_Backgrond_wonder woods (5)" Model="12005" NimIcon="iconNim02052" QuestId="20026" dailyGoalPercent="0.55" AwardCoin="82"&gt;</t>
  </si>
  <si>
    <t>&lt;Mission Id="12006" Name="MissionName12006" Background="Home_Backgrond_wonder woods (6)" Model="12006" NimIcon="iconNim02062" QuestId="20027" dailyGoalPercent="0.57" AwardCoin="84"&gt;</t>
  </si>
  <si>
    <t>&lt;Mission Id="12007" Name="MissionName12007" Background="Home_Backgrond_wonder woods (7)" Model="12007" NimIcon="iconNim02072" QuestId="20028" dailyGoalPercent="0.6" AwardCoin="86"&gt;</t>
  </si>
  <si>
    <t>&lt;Mission Id="12008" Name="MissionName12008" Background="Home_Backgrond_wonder woods (8)" Model="12008" NimIcon="iconNim02082" QuestId="20029" dailyGoalPercent="0.65" AwardCoin="88"&gt;</t>
  </si>
  <si>
    <t>&lt;Mission Id="12009" Name="MissionName12009" Background="Home_Backgrond_wonder woods (9)" Model="12009" NimIcon="iconNim02092" QuestId="20030" dailyGoalPercent="0.7" AwardCoin="90"&gt;</t>
  </si>
  <si>
    <t>&lt;Mission Id="12010" Name="MissionName12010" Background="Home_Backgrond_wonder woods (10)" Model="12010" NimIcon="iconNim02102" QuestId="20031" dailyGoalPercent="0.75" AwardCoin="92"&gt;</t>
  </si>
  <si>
    <t>&lt;Mission Id="12011" Name="MissionName12011" Background="Home_Backgrond_wonder woods (11)" Model="12011" NimIcon="iconNim02112" QuestId="20032" dailyGoalPercent="0.8" AwardCoin="94"&gt;</t>
  </si>
  <si>
    <t>&lt;Mission Id="12012" Name="MissionName12012" Background="Home_Backgrond_wonder woods (12)" Model="12012" NimIcon="iconNim02122" QuestId="20033" dailyGoalPercent="0.8" AwardCoin="96"&gt;</t>
  </si>
  <si>
    <t>&lt;Mission Id="12013" Name="MissionName12013" Background="Home_Backgrond_wonder woods (13)" Model="12013" NimIcon="iconNim02132" QuestId="20034" dailyGoalPercent="0.8" AwardCoin="98"&gt;</t>
  </si>
  <si>
    <t>&lt;Mission Id="12014" Name="MissionName12014" Background="Home_Backgrond_wonder woods (14)" Model="12014" NimIcon="iconNim02142" QuestId="20035" dailyGoalPercent="0.8" AwardCoin="100"&gt;</t>
  </si>
  <si>
    <t>&lt;Mission Id="12015" Name="MissionName12015" Background="Home_Backgrond_wonder woods (15)" Model="12015" NimIcon="iconNim02152" QuestId="20036" dailyGoalPercent="0.8" AwardCoin="102"&gt;</t>
  </si>
  <si>
    <t>&lt;Mission Id="12016" Name="MissionName12016" Background="Home_Backgrond_wonder woods (16)" Model="12016" NimIcon="iconNim02162" QuestId="20037" dailyGoalPercent="0.85" AwardCoin="104"&gt;</t>
  </si>
  <si>
    <t>&lt;Mission Id="12017" Name="MissionName12017" Background="Home_Backgrond_wonder woods (17)" Model="12017" NimIcon="iconNim02172" QuestId="20038" dailyGoalPercent="0.9" AwardCoin="106"&gt;</t>
  </si>
  <si>
    <t>&lt;Mission Id="12018" Name="MissionName12018" Background="Home_Backgrond_wonder woods (18)" Model="12018" NimIcon="iconNim02182" QuestId="20039" dailyGoalPercent="0.95" AwardCoin="108"&gt;</t>
  </si>
  <si>
    <t>&lt;Mission Id="12019" Name="MissionName12019" Background="Home_Backgrond_wonder woods (19)" Model="12019" NimIcon="iconNim02192" QuestId="20040" dailyGoalPercent="1" AwardCoin="110"&gt;</t>
  </si>
  <si>
    <t>&lt;Mission Id="12020" Name="MissionName12020" Background="Home_Backgrond_wonder woods (20)" Model="12020" NimIcon="iconNim02202" QuestId="20041" dailyGoalPercent="1" AwardCoin="112"&gt;</t>
  </si>
  <si>
    <t>&lt;Mission Id="12021" Name="MissionName12021" Background="Home_Backgrond_wonder woods (21)" Model="12021" NimIcon="iconNim02212" QuestId="20042" dailyGoalPercent="1" AwardCoin="114"&gt;</t>
  </si>
  <si>
    <t>&lt;Mission Id="13001" Name="MissionName13001" Background="Home_Backgrond_desert daze (1)" Model="13001" NimIcon="iconNim03012" QuestId="20043" dailyGoalPercent="1" AwardCoin="116"&gt;</t>
  </si>
  <si>
    <t>&lt;Mission Id="13002" Name="MissionName13002" Background="Home_Backgrond_desert daze (2)" Model="13002" NimIcon="iconNim03022" QuestId="20044" dailyGoalPercent="1" AwardCoin="118"&gt;</t>
  </si>
  <si>
    <t>&lt;Mission Id="13003" Name="MissionName13003" Background="Home_Backgrond_desert daze (3)" Model="13003" NimIcon="iconNim03032" QuestId="20045" dailyGoalPercent="1" AwardCoin="120"&gt;</t>
  </si>
  <si>
    <t>&lt;Mission Id="13004" Name="MissionName13004" Background="Home_Backgrond_desert daze (4)" Model="13004" NimIcon="iconNim03042" QuestId="20046" dailyGoalPercent="1" AwardCoin="122"&gt;</t>
  </si>
  <si>
    <t>&lt;Mission Id="13005" Name="MissionName13005" Background="Home_Backgrond_desert daze (5)" Model="13005" NimIcon="iconNim03052" QuestId="20047" dailyGoalPercent="1" AwardCoin="124"&gt;</t>
  </si>
  <si>
    <t>&lt;Mission Id="13006" Name="MissionName13006" Background="Home_Backgrond_desert daze (6)" Model="13006" NimIcon="iconNim03062" QuestId="20048" dailyGoalPercent="1" AwardCoin="126"&gt;</t>
  </si>
  <si>
    <t>&lt;Mission Id="13007" Name="MissionName13007" Background="Home_Backgrond_desert daze (7)" Model="13007" NimIcon="iconNim03072" QuestId="20049" dailyGoalPercent="1" AwardCoin="128"&gt;</t>
  </si>
  <si>
    <t>&lt;Mission Id="13008" Name="MissionName13008" Background="Home_Backgrond_desert daze (8)" Model="13008" NimIcon="iconNim03082" QuestId="20050" dailyGoalPercent="1" AwardCoin="130"&gt;</t>
  </si>
  <si>
    <t>&lt;Mission Id="13009" Name="MissionName13009" Background="Home_Backgrond_desert daze (9)" Model="13009" NimIcon="iconNim03092" QuestId="20051" dailyGoalPercent="1" AwardCoin="132"&gt;</t>
  </si>
  <si>
    <t>&lt;Mission Id="13010" Name="MissionName13010" Background="Home_Backgrond_desert daze (10)" Model="13010" NimIcon="iconNim03102" QuestId="20052" dailyGoalPercent="1" AwardCoin="134"&gt;</t>
  </si>
  <si>
    <t>&lt;Mission Id="13011" Name="MissionName13011" Background="Home_Backgrond_desert daze (11)" Model="13011" NimIcon="iconNim03112" QuestId="20053" dailyGoalPercent="1" AwardCoin="136"&gt;</t>
  </si>
  <si>
    <t>&lt;Mission Id="13012" Name="MissionName13012" Background="Home_Backgrond_desert daze (12)" Model="13012" NimIcon="iconNim03122" QuestId="20054" dailyGoalPercent="1" AwardCoin="138"&gt;</t>
  </si>
  <si>
    <t>&lt;Mission Id="13013" Name="MissionName13013" Background="Home_Backgrond_desert daze (13)" Model="13013" NimIcon="iconNim03132" QuestId="20055" dailyGoalPercent="1" AwardCoin="140"&gt;</t>
  </si>
  <si>
    <t>&lt;Mission Id="13014" Name="MissionName13014" Background="Home_Backgrond_desert daze (14)" Model="13014" NimIcon="iconNim03142" QuestId="20056" dailyGoalPercent="1" AwardCoin="142"&gt;</t>
  </si>
  <si>
    <t>&lt;Mission Id="13015" Name="MissionName13015" Background="Home_Backgrond_desert daze (15)" Model="13015" NimIcon="iconNim03152" QuestId="20057" dailyGoalPercent="1" AwardCoin="144"&gt;</t>
  </si>
  <si>
    <t>&lt;Mission Id="13016" Name="MissionName13016" Background="Home_Backgrond_desert daze (16)" Model="13016" NimIcon="iconNim03162" QuestId="20058" dailyGoalPercent="1" AwardCoin="146"&gt;</t>
  </si>
  <si>
    <t>&lt;Mission Id="13017" Name="MissionName13017" Background="Home_Backgrond_desert daze (17)" Model="13017" NimIcon="iconNim03172" QuestId="20059" dailyGoalPercent="1" AwardCoin="148"&gt;</t>
  </si>
  <si>
    <t>&lt;Mission Id="13018" Name="MissionName13018" Background="Home_Backgrond_desert daze (18)" Model="13018" NimIcon="iconNim03182" QuestId="20060" dailyGoalPercent="1" AwardCoin="150"&gt;</t>
  </si>
  <si>
    <t>&lt;Mission Id="13019" Name="MissionName13019" Background="Home_Backgrond_desert daze (19)" Model="13019" NimIcon="iconNim03192" QuestId="20061" dailyGoalPercent="1" AwardCoin="152"&gt;</t>
  </si>
  <si>
    <t>&lt;Mission Id="13020" Name="MissionName13020" Background="Home_Backgrond_desert daze (20)" Model="13020" NimIcon="iconNim03202" QuestId="20062" dailyGoalPercent="1" AwardCoin="154"&gt;</t>
  </si>
  <si>
    <t>&lt;Mission Id="13021" Name="MissionName13021" Background="Home_Backgrond_desert daze (21)" Model="13021" NimIcon="iconNim03212" QuestId="20063" dailyGoalPercent="1" AwardCoin="156"&gt;</t>
  </si>
  <si>
    <t>&lt;Mission Id="20000" Name="MissionName13021" Background="home_good night" Model="13021" NimIcon="iconNim03212" QuestId="20063" dailyGoalPercent="1" AwardCoin="0"&gt;</t>
  </si>
  <si>
    <t>&lt;Mission Id="14001" Name="MissionName14001" Background="Home_Backgrond__mystery red0001" Model="14001" NimIcon="iconNim03012" QuestId="20064" dailyGoalPercent="1" AwardCoin="116"&gt;</t>
  </si>
  <si>
    <t>&lt;Mission Id="14002" Name="MissionName14002" Background="Home_Backgrond__mystery red0002" Model="14002" NimIcon="iconNim03022" QuestId="20065" dailyGoalPercent="1" AwardCoin="118"&gt;</t>
  </si>
  <si>
    <t>&lt;Mission Id="14003" Name="MissionName14003" Background="Home_Backgrond__mystery red0003" Model="14003" NimIcon="iconNim03032" QuestId="20066" dailyGoalPercent="1" AwardCoin="120"&gt;</t>
  </si>
  <si>
    <t>&lt;Mission Id="14004" Name="MissionName14004" Background="Home_Backgrond__mystery red0004" Model="14004" NimIcon="iconNim03042" QuestId="20067" dailyGoalPercent="1" AwardCoin="122"&gt;</t>
  </si>
  <si>
    <t>&lt;Mission Id="14005" Name="MissionName14005" Background="Home_Backgrond__mystery red0005" Model="14005" NimIcon="iconNim03052" QuestId="20068" dailyGoalPercent="1" AwardCoin="124"&gt;</t>
  </si>
  <si>
    <t>&lt;Mission Id="14006" Name="MissionName14006" Background="Home_Backgrond__mystery red0006" Model="14006" NimIcon="iconNim03062" QuestId="20069" dailyGoalPercent="1" AwardCoin="126"&gt;</t>
  </si>
  <si>
    <t>&lt;Mission Id="14007" Name="MissionName14007" Background="Home_Backgrond__mystery red0007" Model="14007" NimIcon="iconNim03072" QuestId="20070" dailyGoalPercent="1" AwardCoin="128"&gt;</t>
  </si>
  <si>
    <t>&lt;Mission Id="14008" Name="MissionName14008" Background="Home_Backgrond__mystery red0008" Model="14008" NimIcon="iconNim03082" QuestId="20071" dailyGoalPercent="1" AwardCoin="130"&gt;</t>
  </si>
  <si>
    <t>&lt;Mission Id="14009" Name="MissionName14009" Background="Home_Backgrond__mystery red0009" Model="14009" NimIcon="iconNim03092" QuestId="20072" dailyGoalPercent="1" AwardCoin="132"&gt;</t>
  </si>
  <si>
    <t>&lt;Mission Id="14010" Name="MissionName14010" Background="Home_Backgrond__mystery red0010" Model="14010" NimIcon="iconNim03102" QuestId="20073" dailyGoalPercent="1" AwardCoin="134"&gt;</t>
  </si>
  <si>
    <t>Id</t>
    <phoneticPr fontId="2" type="noConversion"/>
  </si>
  <si>
    <t>Background</t>
    <phoneticPr fontId="2" type="noConversion"/>
  </si>
  <si>
    <t>Model</t>
    <phoneticPr fontId="2" type="noConversion"/>
  </si>
  <si>
    <t>NimIcon</t>
    <phoneticPr fontId="2" type="noConversion"/>
  </si>
  <si>
    <t>QuestId</t>
    <phoneticPr fontId="2" type="noConversion"/>
  </si>
  <si>
    <t>dailyGoalPercent</t>
    <phoneticPr fontId="2" type="noConversion"/>
  </si>
  <si>
    <t>AwardCoin</t>
    <phoneticPr fontId="2" type="noConversion"/>
  </si>
  <si>
    <t>Box1 ID</t>
    <phoneticPr fontId="2" type="noConversion"/>
  </si>
  <si>
    <t>Box1 Height</t>
    <phoneticPr fontId="2" type="noConversion"/>
  </si>
  <si>
    <t>Box2 ID</t>
    <phoneticPr fontId="2" type="noConversion"/>
  </si>
  <si>
    <t>Box2 Height</t>
    <phoneticPr fontId="2" type="noConversion"/>
  </si>
  <si>
    <t>atom_icon0043</t>
    <phoneticPr fontId="2" type="noConversion"/>
  </si>
  <si>
    <t>atom_icon0106</t>
    <phoneticPr fontId="2" type="noConversion"/>
  </si>
  <si>
    <t>atom_icon0106</t>
    <phoneticPr fontId="2" type="noConversion"/>
  </si>
  <si>
    <t>atom_icon0157</t>
    <phoneticPr fontId="2" type="noConversion"/>
  </si>
  <si>
    <t>ItemId</t>
  </si>
  <si>
    <t>Value</t>
  </si>
  <si>
    <t>Rock/1-1</t>
    <phoneticPr fontId="2" type="noConversion"/>
  </si>
  <si>
    <t>Rock/1-2</t>
    <phoneticPr fontId="2" type="noConversion"/>
  </si>
  <si>
    <t>Rock/2-1</t>
    <phoneticPr fontId="2" type="noConversion"/>
  </si>
  <si>
    <t>Rock/2-2</t>
    <phoneticPr fontId="2" type="noConversion"/>
  </si>
  <si>
    <t>Rock/3-1</t>
    <phoneticPr fontId="2" type="noConversion"/>
  </si>
  <si>
    <t>Rock/3-2</t>
    <phoneticPr fontId="2" type="noConversion"/>
  </si>
  <si>
    <t>Rock/4-1</t>
    <phoneticPr fontId="2" type="noConversion"/>
  </si>
  <si>
    <t>Rock/4-2</t>
    <phoneticPr fontId="2" type="noConversion"/>
  </si>
  <si>
    <t>Rock/5-1</t>
    <phoneticPr fontId="2" type="noConversion"/>
  </si>
  <si>
    <t>Rock/5-2</t>
    <phoneticPr fontId="2" type="noConversion"/>
  </si>
  <si>
    <t>Rock/6-1</t>
    <phoneticPr fontId="2" type="noConversion"/>
  </si>
  <si>
    <t>Rock/6-2</t>
    <phoneticPr fontId="2" type="noConversion"/>
  </si>
  <si>
    <t>Rock/7-1</t>
    <phoneticPr fontId="2" type="noConversion"/>
  </si>
  <si>
    <t>Rock/7-2</t>
    <phoneticPr fontId="2" type="noConversion"/>
  </si>
  <si>
    <t>Rock/8-1</t>
    <phoneticPr fontId="2" type="noConversion"/>
  </si>
  <si>
    <t>Rock/8-2</t>
    <phoneticPr fontId="2" type="noConversion"/>
  </si>
  <si>
    <t>Rock/9-1</t>
    <phoneticPr fontId="2" type="noConversion"/>
  </si>
  <si>
    <t>Rock/9-2</t>
    <phoneticPr fontId="2" type="noConversion"/>
  </si>
  <si>
    <t>Rock/10-1</t>
    <phoneticPr fontId="2" type="noConversion"/>
  </si>
  <si>
    <t>Rock/10-2</t>
    <phoneticPr fontId="2" type="noConversion"/>
  </si>
  <si>
    <t>Number</t>
  </si>
  <si>
    <t>Type</t>
    <phoneticPr fontId="2" type="noConversion"/>
  </si>
  <si>
    <t>Name</t>
    <phoneticPr fontId="2" type="noConversion"/>
  </si>
  <si>
    <t>Tag</t>
    <phoneticPr fontId="2" type="noConversion"/>
  </si>
  <si>
    <t>IsNew</t>
    <phoneticPr fontId="2" type="noConversion"/>
  </si>
  <si>
    <t>IsCampain</t>
    <phoneticPr fontId="2" type="noConversion"/>
  </si>
  <si>
    <t>StartTime</t>
    <phoneticPr fontId="2" type="noConversion"/>
  </si>
  <si>
    <t>EndTime</t>
    <phoneticPr fontId="2" type="noConversion"/>
  </si>
  <si>
    <t>UnlockLevel</t>
    <phoneticPr fontId="2" type="noConversion"/>
  </si>
  <si>
    <t>Rarity</t>
    <phoneticPr fontId="2" type="noConversion"/>
  </si>
  <si>
    <t>Price</t>
    <phoneticPr fontId="2" type="noConversion"/>
  </si>
  <si>
    <t>Sale</t>
    <phoneticPr fontId="2" type="noConversion"/>
  </si>
  <si>
    <t>Hp</t>
    <phoneticPr fontId="2" type="noConversion"/>
  </si>
  <si>
    <t>Exp</t>
    <phoneticPr fontId="2" type="noConversion"/>
  </si>
  <si>
    <t>IsShow</t>
    <phoneticPr fontId="2" type="noConversion"/>
  </si>
  <si>
    <t>AcquireWay</t>
    <phoneticPr fontId="2" type="noConversion"/>
  </si>
  <si>
    <t>DefaultIcon</t>
    <phoneticPr fontId="2" type="noConversion"/>
  </si>
  <si>
    <t>HighLightIcon</t>
    <phoneticPr fontId="2" type="noConversion"/>
  </si>
  <si>
    <t>ReactionAnim</t>
    <phoneticPr fontId="2" type="noConversion"/>
  </si>
  <si>
    <t>XML</t>
    <phoneticPr fontId="2" type="noConversion"/>
  </si>
  <si>
    <t>bread</t>
    <phoneticPr fontId="2" type="noConversion"/>
  </si>
  <si>
    <t>mainFood</t>
    <phoneticPr fontId="2" type="noConversion"/>
  </si>
  <si>
    <t>null</t>
    <phoneticPr fontId="2" type="noConversion"/>
  </si>
  <si>
    <t>Coin</t>
  </si>
  <si>
    <t>food_bread_small</t>
  </si>
  <si>
    <t>food_bread</t>
  </si>
  <si>
    <t>NINJI:1;SANSA:1;PURPIE:1;DONNY:1;YOYO:1;NUO:1</t>
    <phoneticPr fontId="2" type="noConversion"/>
  </si>
  <si>
    <t>milk</t>
    <phoneticPr fontId="2" type="noConversion"/>
  </si>
  <si>
    <t>drink</t>
    <phoneticPr fontId="2" type="noConversion"/>
  </si>
  <si>
    <t>food_milk_small</t>
  </si>
  <si>
    <t>food_milk</t>
    <phoneticPr fontId="2" type="noConversion"/>
  </si>
  <si>
    <t>NINJI:2;SANSA:2;PURPIE:2;DONNY:2;YOYO:2;NUO:2</t>
    <phoneticPr fontId="2" type="noConversion"/>
  </si>
  <si>
    <t>rice</t>
    <phoneticPr fontId="2" type="noConversion"/>
  </si>
  <si>
    <t>food_rice_small</t>
  </si>
  <si>
    <t>food_rice</t>
    <phoneticPr fontId="2" type="noConversion"/>
  </si>
  <si>
    <t>donut</t>
    <phoneticPr fontId="2" type="noConversion"/>
  </si>
  <si>
    <t>snack</t>
    <phoneticPr fontId="2" type="noConversion"/>
  </si>
  <si>
    <t>food_donut_small</t>
  </si>
  <si>
    <t>food_donut</t>
    <phoneticPr fontId="2" type="noConversion"/>
  </si>
  <si>
    <t>NINJI:3;SANSA:3;PURPIE:3;DONNY:3;YOYO:3;NUO:3</t>
    <phoneticPr fontId="2" type="noConversion"/>
  </si>
  <si>
    <t>salad</t>
    <phoneticPr fontId="2" type="noConversion"/>
  </si>
  <si>
    <t>food_salad_small</t>
  </si>
  <si>
    <t>food_salad</t>
    <phoneticPr fontId="2" type="noConversion"/>
  </si>
  <si>
    <t>chocolate</t>
    <phoneticPr fontId="2" type="noConversion"/>
  </si>
  <si>
    <t>food_chocolate_small</t>
  </si>
  <si>
    <t>food_chocolate</t>
    <phoneticPr fontId="2" type="noConversion"/>
  </si>
  <si>
    <t>carrot</t>
    <phoneticPr fontId="2" type="noConversion"/>
  </si>
  <si>
    <t>vegetable</t>
    <phoneticPr fontId="2" type="noConversion"/>
  </si>
  <si>
    <t>60007_default_icon</t>
  </si>
  <si>
    <t>60007_highlight_icon</t>
  </si>
  <si>
    <t>sweet potato</t>
    <phoneticPr fontId="2" type="noConversion"/>
  </si>
  <si>
    <t>60008_default_icon</t>
  </si>
  <si>
    <t>60008_highlight_icon</t>
  </si>
  <si>
    <t>fried chicken</t>
    <phoneticPr fontId="2" type="noConversion"/>
  </si>
  <si>
    <t>60009_default_icon</t>
  </si>
  <si>
    <t>60009_highlight_icon</t>
  </si>
  <si>
    <t>sweet star</t>
    <phoneticPr fontId="2" type="noConversion"/>
  </si>
  <si>
    <t>60010_default_icon</t>
  </si>
  <si>
    <t>60010_highlight_icon</t>
  </si>
  <si>
    <t>pork mooncake</t>
    <phoneticPr fontId="2" type="noConversion"/>
  </si>
  <si>
    <t>moomcake_small</t>
  </si>
  <si>
    <t>moomcake01</t>
  </si>
  <si>
    <t>yolk mooncake</t>
    <phoneticPr fontId="2" type="noConversion"/>
  </si>
  <si>
    <t>yolk_small</t>
  </si>
  <si>
    <t>yolkmcake</t>
  </si>
  <si>
    <t>NINJI:2;SANSA:2;PURPIE:2;DONNY2;YOYO:2;NUO:2</t>
    <phoneticPr fontId="2" type="noConversion"/>
  </si>
  <si>
    <t>kernel mooncake</t>
    <phoneticPr fontId="2" type="noConversion"/>
  </si>
  <si>
    <t>taro_small</t>
  </si>
  <si>
    <t>taro001</t>
  </si>
  <si>
    <t>flagjuice</t>
    <phoneticPr fontId="2" type="noConversion"/>
  </si>
  <si>
    <t>food_flagjuice_small</t>
    <phoneticPr fontId="2" type="noConversion"/>
  </si>
  <si>
    <t>food_flagjuice</t>
  </si>
  <si>
    <t>bombmuffin</t>
    <phoneticPr fontId="2" type="noConversion"/>
  </si>
  <si>
    <t>food_bombmuffin_small</t>
    <phoneticPr fontId="2" type="noConversion"/>
  </si>
  <si>
    <t>food_bombmuffin</t>
  </si>
  <si>
    <t>nestcake</t>
    <phoneticPr fontId="2" type="noConversion"/>
  </si>
  <si>
    <t>food_nestcake_small</t>
    <phoneticPr fontId="2" type="noConversion"/>
  </si>
  <si>
    <t>food_nestcake</t>
  </si>
  <si>
    <t>rocketcookie</t>
    <phoneticPr fontId="2" type="noConversion"/>
  </si>
  <si>
    <t>food_rocketcookie_small</t>
    <phoneticPr fontId="2" type="noConversion"/>
  </si>
  <si>
    <t>food_rocketcookie</t>
  </si>
  <si>
    <t>数据提取</t>
    <phoneticPr fontId="2" type="noConversion"/>
  </si>
  <si>
    <t>数据复制</t>
    <phoneticPr fontId="2" type="noConversion"/>
  </si>
  <si>
    <t>饥饿值</t>
    <phoneticPr fontId="2" type="noConversion"/>
  </si>
  <si>
    <t>升级奖励</t>
    <phoneticPr fontId="2" type="noConversion"/>
  </si>
  <si>
    <t>每口奖励</t>
    <phoneticPr fontId="2" type="noConversion"/>
  </si>
  <si>
    <t>每日目标30%奖励</t>
    <phoneticPr fontId="2" type="noConversion"/>
  </si>
  <si>
    <t>每日目标60%奖励</t>
    <phoneticPr fontId="2" type="noConversion"/>
  </si>
  <si>
    <t>每日目标100%奖励</t>
    <phoneticPr fontId="2" type="noConversion"/>
  </si>
  <si>
    <t>格式化</t>
    <phoneticPr fontId="2" type="noConversion"/>
  </si>
  <si>
    <t>原始xml数据</t>
    <phoneticPr fontId="2" type="noConversion"/>
  </si>
  <si>
    <t>level</t>
    <phoneticPr fontId="2" type="noConversion"/>
  </si>
  <si>
    <t>exp</t>
    <phoneticPr fontId="2" type="noConversion"/>
  </si>
  <si>
    <t>hunger</t>
    <phoneticPr fontId="2" type="noConversion"/>
  </si>
  <si>
    <t>coinDL</t>
    <phoneticPr fontId="2" type="noConversion"/>
  </si>
  <si>
    <t>coinUL</t>
    <phoneticPr fontId="2" type="noConversion"/>
  </si>
  <si>
    <t>expN</t>
    <phoneticPr fontId="2" type="noConversion"/>
  </si>
  <si>
    <t>expG</t>
    <phoneticPr fontId="2" type="noConversion"/>
  </si>
  <si>
    <t>rate30</t>
    <phoneticPr fontId="2" type="noConversion"/>
  </si>
  <si>
    <t>rateMore</t>
    <phoneticPr fontId="2" type="noConversion"/>
  </si>
  <si>
    <t>expDL</t>
    <phoneticPr fontId="2" type="noConversion"/>
  </si>
  <si>
    <t>expUL</t>
    <phoneticPr fontId="2" type="noConversion"/>
  </si>
  <si>
    <t>&lt;LevelUp level="1" exp="45"/&gt;</t>
  </si>
  <si>
    <t>&lt;LevelUp level="2" exp="70"/&gt;</t>
    <phoneticPr fontId="2" type="noConversion"/>
  </si>
  <si>
    <t>&lt;LevelUp level="3" exp="105"/&gt;</t>
  </si>
  <si>
    <t>&lt;LevelUp level="4" exp="140"/&gt;</t>
  </si>
  <si>
    <t>&lt;LevelUp level="5" exp="160"/&gt;</t>
  </si>
  <si>
    <t>&lt;LevelUp level="6" exp="175"/&gt;</t>
  </si>
  <si>
    <t>&lt;LevelUp level="7" exp="180"/&gt;</t>
  </si>
  <si>
    <t>&lt;LevelUp level="8" exp="220"/&gt;</t>
  </si>
  <si>
    <t>&lt;LevelUp level="9" exp="400"/&gt;</t>
  </si>
  <si>
    <t>&lt;LevelUp level="10" exp="485"/&gt;</t>
  </si>
  <si>
    <t>&lt;LevelUp level="11" exp="560"/&gt;</t>
  </si>
  <si>
    <t>&lt;LevelUp level="12" exp="720"/&gt;</t>
  </si>
  <si>
    <t>&lt;LevelUp level="13" exp="820"/&gt;</t>
  </si>
  <si>
    <t>&lt;LevelUp level="14" exp="920"/&gt;</t>
  </si>
  <si>
    <t>&lt;LevelUp level="15" exp="1135"/&gt;</t>
  </si>
  <si>
    <t>&lt;LevelUp level="16" exp="1250"/&gt;</t>
  </si>
  <si>
    <t>&lt;LevelUp level="17" exp="1380"/&gt;</t>
  </si>
  <si>
    <t>&lt;LevelUp level="18" exp="1660"/&gt;</t>
  </si>
  <si>
    <t>&lt;LevelUp level="19" exp="1810"/&gt;</t>
  </si>
  <si>
    <t>&lt;LevelUp level="20" exp="1970"/&gt;</t>
  </si>
  <si>
    <t>&lt;LevelUp level="21" exp="2320"/&gt;</t>
  </si>
  <si>
    <t>&lt;LevelUp level="22" exp="2500"/&gt;</t>
  </si>
  <si>
    <t>&lt;LevelUp level="23" exp="2700"/&gt;</t>
  </si>
  <si>
    <t>&lt;LevelUp level="24" exp="3110"/&gt;</t>
  </si>
  <si>
    <t>&lt;LevelUp level="25" exp="3330"/&gt;</t>
  </si>
  <si>
    <t>&lt;LevelUp level="26" exp="3565"/&gt;</t>
  </si>
  <si>
    <t>&lt;LevelUp level="27" exp="4060"/&gt;</t>
  </si>
  <si>
    <t>&lt;LevelUp level="28" exp="4320"/&gt;</t>
  </si>
  <si>
    <t>&lt;LevelUp level="29" exp="4590"/&gt;</t>
  </si>
  <si>
    <t>&lt;LevelUp level="30" exp="5165"/&gt;</t>
  </si>
  <si>
    <t>&lt;LevelUp level="31" exp="5465"/&gt;</t>
  </si>
  <si>
    <t>&lt;LevelUp level="32" exp="5770"/&gt;</t>
  </si>
  <si>
    <t>&lt;LevelUp level="33" exp="6435"/&gt;</t>
  </si>
  <si>
    <t>&lt;LevelUp level="34" exp="6775"/&gt;</t>
  </si>
  <si>
    <t>&lt;LevelUp level="35" exp="7120"/&gt;</t>
  </si>
  <si>
    <t>&lt;LevelUp level="36" exp="7875"/&gt;</t>
  </si>
  <si>
    <t>&lt;LevelUp level="37" exp="8255"/&gt;</t>
  </si>
  <si>
    <t>&lt;LevelUp level="38" exp="8650"/&gt;</t>
  </si>
  <si>
    <t>&lt;LevelUp level="39" exp="9495"/&gt;</t>
  </si>
  <si>
    <t>&lt;LevelUp level="40" exp="9920"/&gt;</t>
  </si>
  <si>
    <t>&lt;LevelUp level="41" exp="10360"/&gt;</t>
  </si>
  <si>
    <t>&lt;LevelUp level="42" exp="11300"/&gt;</t>
  </si>
  <si>
    <t>&lt;LevelUp level="43" exp="11775"/&gt;</t>
  </si>
  <si>
    <t>&lt;LevelUp level="44" exp="12260"/&gt;</t>
  </si>
  <si>
    <t>&lt;LevelUp level="45" exp="13305"/&gt;</t>
  </si>
  <si>
    <t>&lt;LevelUp level="46" exp="13825"/&gt;</t>
  </si>
  <si>
    <t>&lt;LevelUp level="47" exp="14360"/&gt;</t>
  </si>
  <si>
    <t>&lt;LevelUp level="48" exp="15505"/&gt;</t>
  </si>
  <si>
    <t>&lt;LevelUp level="49" exp="16080"/&gt;</t>
  </si>
  <si>
    <t>&lt;LevelUp level="50" exp="16660"/&gt;</t>
  </si>
  <si>
    <t>&lt;LevelUp level="51" exp="17915"/&gt;</t>
  </si>
  <si>
    <t>&lt;LevelUp level="52" exp="18540"/&gt;</t>
  </si>
  <si>
    <t>&lt;LevelUp level="53" exp="19175"/&gt;</t>
  </si>
  <si>
    <t>&lt;LevelUp level="54" exp="20535"/&gt;</t>
  </si>
  <si>
    <t>&lt;LevelUp level="55" exp="21215"/&gt;</t>
  </si>
  <si>
    <t>&lt;LevelUp level="56" exp="21900"/&gt;</t>
  </si>
  <si>
    <t>&lt;LevelUp level="57" exp="23375"/&gt;</t>
  </si>
  <si>
    <t>&lt;LevelUp level="58" exp="24105"/&gt;</t>
  </si>
  <si>
    <t>&lt;LevelUp level="59" exp="24850"/&gt;</t>
  </si>
  <si>
    <t>&lt;LevelUp level="60" exp="26440"/&gt;</t>
  </si>
  <si>
    <t>&lt;LevelUp level="61" exp="27230"/&gt;</t>
  </si>
  <si>
    <t>&lt;LevelUp level="62" exp="28025"/&gt;</t>
  </si>
  <si>
    <t>&lt;LevelUp level="63" exp="29735"/&gt;</t>
  </si>
  <si>
    <t>&lt;LevelUp level="64" exp="30580"/&gt;</t>
  </si>
  <si>
    <t>&lt;LevelUp level="65" exp="31435"/&gt;</t>
  </si>
  <si>
    <t>&lt;LevelUp level="66" exp="33270"/&gt;</t>
  </si>
  <si>
    <t>&lt;LevelUp level="67" exp="34170"/&gt;</t>
  </si>
  <si>
    <t>&lt;LevelUp level="68" exp="35085"/&gt;</t>
  </si>
  <si>
    <t>&lt;LevelUp level="69" exp="37040"/&gt;</t>
  </si>
  <si>
    <t>&lt;LevelUp level="70" exp="38000"/&gt;</t>
  </si>
  <si>
    <t>&lt;LevelUp level="71" exp="38975"/&gt;</t>
  </si>
  <si>
    <t>&lt;LevelUp level="72" exp="41060"/&gt;</t>
  </si>
  <si>
    <t>&lt;LevelUp level="73" exp="42080"/&gt;</t>
  </si>
  <si>
    <t>&lt;LevelUp level="74" exp="43115"/&gt;</t>
  </si>
  <si>
    <t>&lt;LevelUp level="75" exp="45330"/&gt;</t>
  </si>
  <si>
    <t>&lt;LevelUp level="76" exp="46415"/&gt;</t>
  </si>
  <si>
    <t>&lt;LevelUp level="77" exp="47510"/&gt;</t>
  </si>
  <si>
    <t>&lt;LevelUp level="78" exp="49860"/&gt;</t>
  </si>
  <si>
    <t>&lt;LevelUp level="79" exp="51005"/&gt;</t>
  </si>
  <si>
    <t>&lt;LevelUp level="80" exp="52165"/&gt;</t>
  </si>
  <si>
    <t>&lt;LevelUp level="81" exp="54650"/&gt;</t>
  </si>
  <si>
    <t>&lt;LevelUp level="82" exp="55860"/&gt;</t>
  </si>
  <si>
    <t>&lt;LevelUp level="83" exp="57085"/&gt;</t>
  </si>
  <si>
    <t>&lt;LevelUp level="84" exp="59705"/&gt;</t>
  </si>
  <si>
    <t>&lt;LevelUp level="85" exp="60985"/&gt;</t>
  </si>
  <si>
    <t>&lt;LevelUp level="86" exp="62275"/&gt;</t>
  </si>
  <si>
    <t>&lt;LevelUp level="87" exp="65035"/&gt;</t>
  </si>
  <si>
    <t>&lt;LevelUp level="88" exp="66380"/&gt;</t>
  </si>
  <si>
    <t>&lt;LevelUp level="89" exp="67735"/&gt;</t>
  </si>
  <si>
    <t>&lt;LevelUp level="90" exp="70640"/&gt;</t>
  </si>
  <si>
    <t>&lt;LevelUp level="91" exp="72050"/&gt;</t>
  </si>
  <si>
    <t>&lt;LevelUp level="92" exp="73475"/&gt;</t>
  </si>
  <si>
    <t>&lt;LevelUp level="93" exp="76525"/&gt;</t>
  </si>
  <si>
    <t>&lt;LevelUp level="94" exp="78005"/&gt;</t>
  </si>
  <si>
    <t>&lt;LevelUp level="95" exp="79500"/&gt;</t>
  </si>
  <si>
    <t>&lt;LevelUp level="96" exp="82695"/&gt;</t>
  </si>
  <si>
    <t>&lt;LevelUp level="97" exp="84245"/&gt;</t>
  </si>
  <si>
    <t>&lt;LevelUp level="98" exp="85810"/&gt;</t>
  </si>
  <si>
    <t>&lt;LevelUp level="99" exp="89160"/&gt;</t>
  </si>
  <si>
    <t>&lt;LevelUp level="100" exp="9078000"/&gt;</t>
  </si>
  <si>
    <t>Home_box_nim_food_flagjuice_small</t>
    <phoneticPr fontId="2" type="noConversion"/>
  </si>
  <si>
    <t>Home_box_nim_food_bombmuffin_small</t>
    <phoneticPr fontId="2" type="noConversion"/>
  </si>
  <si>
    <t>Home_box_nim_food_nestcake_small</t>
  </si>
  <si>
    <t>Home_box_nim_food_rocketcookie_small</t>
  </si>
  <si>
    <t>Home_Backgrond_nationalday_01</t>
  </si>
  <si>
    <t>Home_Backgrond_nationalday_02</t>
  </si>
  <si>
    <t>Home_Backgrond_nationalday_03</t>
  </si>
  <si>
    <t>Home_Backgrond_nationalday_04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</si>
</sst>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13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FF00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indexed="81"/>
      <name val="ＭＳ Ｐゴシック"/>
      <family val="2"/>
    </font>
    <font>
      <sz val="11"/>
      <color indexed="81"/>
      <name val="ＭＳ Ｐゴシック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BABFF"/>
        <bgColor indexed="64"/>
      </patternFill>
    </fill>
    <fill>
      <patternFill patternType="solid">
        <fgColor rgb="FFC4E59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C7EB53"/>
        <bgColor indexed="64"/>
      </patternFill>
    </fill>
  </fills>
  <borders count="7">
    <border>
      <left/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9" borderId="0" xfId="0" applyFont="1" applyFill="1" applyAlignment="1">
      <alignment vertical="center"/>
    </xf>
    <xf numFmtId="0" fontId="7" fillId="1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0" xfId="1">
      <alignment vertical="center"/>
    </xf>
    <xf numFmtId="22" fontId="1" fillId="0" borderId="0" xfId="1" applyNumberFormat="1">
      <alignment vertical="center"/>
    </xf>
    <xf numFmtId="0" fontId="0" fillId="11" borderId="0" xfId="0" applyFill="1" applyAlignment="1">
      <alignment horizontal="left" vertical="center"/>
    </xf>
    <xf numFmtId="0" fontId="0" fillId="11" borderId="0" xfId="0" applyFill="1" applyAlignment="1">
      <alignment vertical="center"/>
    </xf>
    <xf numFmtId="0" fontId="0" fillId="12" borderId="2" xfId="0" applyFill="1" applyBorder="1"/>
    <xf numFmtId="0" fontId="7" fillId="13" borderId="3" xfId="0" applyFont="1" applyFill="1" applyBorder="1" applyAlignment="1">
      <alignment horizontal="center"/>
    </xf>
    <xf numFmtId="0" fontId="0" fillId="8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15" borderId="2" xfId="0" applyFill="1" applyBorder="1"/>
    <xf numFmtId="0" fontId="0" fillId="9" borderId="2" xfId="0" applyFill="1" applyBorder="1"/>
    <xf numFmtId="0" fontId="0" fillId="0" borderId="2" xfId="0" applyBorder="1"/>
    <xf numFmtId="0" fontId="0" fillId="13" borderId="2" xfId="0" applyFill="1" applyBorder="1"/>
    <xf numFmtId="0" fontId="0" fillId="3" borderId="2" xfId="0" applyFill="1" applyBorder="1"/>
    <xf numFmtId="0" fontId="0" fillId="14" borderId="2" xfId="0" applyFill="1" applyBorder="1"/>
    <xf numFmtId="0" fontId="0" fillId="5" borderId="2" xfId="0" applyFill="1" applyBorder="1"/>
    <xf numFmtId="0" fontId="0" fillId="16" borderId="1" xfId="0" applyFill="1" applyBorder="1" applyAlignment="1">
      <alignment vertical="center"/>
    </xf>
    <xf numFmtId="0" fontId="0" fillId="16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15" borderId="2" xfId="0" applyFill="1" applyBorder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41"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7EB53"/>
      <color rgb="FF5BD4FF"/>
      <color rgb="FFC4E59F"/>
      <color rgb="FF3BABFF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9525</xdr:colOff>
      <xdr:row>2</xdr:row>
      <xdr:rowOff>9525</xdr:rowOff>
    </xdr:from>
    <xdr:to>
      <xdr:col>37</xdr:col>
      <xdr:colOff>599230</xdr:colOff>
      <xdr:row>7</xdr:row>
      <xdr:rowOff>152269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B71D23D-23D9-4E25-BC4C-6A76319FF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21300" y="371475"/>
          <a:ext cx="6676180" cy="10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O1048576" totalsRowShown="0" headerRowDxfId="40" dataDxfId="39">
  <autoFilter ref="A1:O1048576" xr:uid="{00000000-0009-0000-0100-000001000000}"/>
  <tableColumns count="15">
    <tableColumn id="1" xr3:uid="{00000000-0010-0000-0000-000001000000}" name="ID" dataDxfId="38"/>
    <tableColumn id="2" xr3:uid="{00000000-0010-0000-0000-000002000000}" name="Type" dataDxfId="37"/>
    <tableColumn id="3" xr3:uid="{00000000-0010-0000-0000-000003000000}" name="Name" dataDxfId="36"/>
    <tableColumn id="4" xr3:uid="{00000000-0010-0000-0000-000004000000}" name="getImage" dataDxfId="35"/>
    <tableColumn id="5" xr3:uid="{00000000-0010-0000-0000-000005000000}" name="Icon" dataDxfId="34"/>
    <tableColumn id="6" xr3:uid="{00000000-0010-0000-0000-000006000000}" name="StoryBg" dataDxfId="33"/>
    <tableColumn id="7" xr3:uid="{00000000-0010-0000-0000-000007000000}" name="AudioId" dataDxfId="32"/>
    <tableColumn id="8" xr3:uid="{00000000-0010-0000-0000-000008000000}" name="Description" dataDxfId="31"/>
    <tableColumn id="14" xr3:uid="{00000000-0010-0000-0000-00000E000000}" name="PetType" dataDxfId="30"/>
    <tableColumn id="9" xr3:uid="{00000000-0010-0000-0000-000009000000}" name="Image" dataDxfId="29"/>
    <tableColumn id="10" xr3:uid="{00000000-0010-0000-0000-00000A000000}" name="Audio" dataDxfId="28"/>
    <tableColumn id="11" xr3:uid="{00000000-0010-0000-0000-00000B000000}" name="Animation" dataDxfId="27"/>
    <tableColumn id="15" xr3:uid="{00000000-0010-0000-0000-00000F000000}" name="Preview" dataDxfId="26"/>
    <tableColumn id="12" xr3:uid="{00000000-0010-0000-0000-00000C000000}" name="输出" dataDxfId="25"/>
    <tableColumn id="13" xr3:uid="{00000000-0010-0000-0000-00000D000000}" name="输入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1_3" displayName="表1_3" ref="B1:O1048500" totalsRowShown="0" headerRowDxfId="23" dataDxfId="22">
  <autoFilter ref="B1:O1048500" xr:uid="{00000000-0009-0000-0100-000002000000}"/>
  <tableColumns count="14">
    <tableColumn id="1" xr3:uid="{00000000-0010-0000-0100-000001000000}" name="Id" dataDxfId="21"/>
    <tableColumn id="3" xr3:uid="{00000000-0010-0000-0100-000003000000}" name="Name" dataDxfId="20"/>
    <tableColumn id="4" xr3:uid="{00000000-0010-0000-0100-000004000000}" name="Background" dataDxfId="19"/>
    <tableColumn id="14" xr3:uid="{00000000-0010-0000-0100-00000E000000}" name="Model" dataDxfId="18"/>
    <tableColumn id="9" xr3:uid="{00000000-0010-0000-0100-000009000000}" name="NimIcon" dataDxfId="17"/>
    <tableColumn id="10" xr3:uid="{00000000-0010-0000-0100-00000A000000}" name="QuestId" dataDxfId="16"/>
    <tableColumn id="11" xr3:uid="{00000000-0010-0000-0100-00000B000000}" name="dailyGoalPercent" dataDxfId="15"/>
    <tableColumn id="15" xr3:uid="{00000000-0010-0000-0100-00000F000000}" name="AwardCoin" dataDxfId="14"/>
    <tableColumn id="2" xr3:uid="{00000000-0010-0000-0100-000002000000}" name="Box1 ID" dataDxfId="13"/>
    <tableColumn id="5" xr3:uid="{00000000-0010-0000-0100-000005000000}" name="Box1 Height" dataDxfId="12"/>
    <tableColumn id="6" xr3:uid="{00000000-0010-0000-0100-000006000000}" name="Box2 ID" dataDxfId="11"/>
    <tableColumn id="7" xr3:uid="{00000000-0010-0000-0100-000007000000}" name="Box2 Height" dataDxfId="10"/>
    <tableColumn id="12" xr3:uid="{00000000-0010-0000-0100-00000C000000}" name="输出" dataDxfId="9"/>
    <tableColumn id="13" xr3:uid="{00000000-0010-0000-0100-00000D000000}" name="输入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1_34" displayName="表1_34" ref="B1:G1048504" totalsRowShown="0" headerRowDxfId="7" dataDxfId="6">
  <autoFilter ref="B1:G1048504" xr:uid="{00000000-0009-0000-0100-000003000000}"/>
  <tableColumns count="6">
    <tableColumn id="1" xr3:uid="{00000000-0010-0000-0200-000001000000}" name="Id" dataDxfId="5"/>
    <tableColumn id="3" xr3:uid="{00000000-0010-0000-0200-000003000000}" name="Type" dataDxfId="4"/>
    <tableColumn id="4" xr3:uid="{00000000-0010-0000-0200-000004000000}" name="Name" dataDxfId="3"/>
    <tableColumn id="14" xr3:uid="{00000000-0010-0000-0200-00000E000000}" name="ItemId" dataDxfId="2"/>
    <tableColumn id="9" xr3:uid="{00000000-0010-0000-0200-000009000000}" name="Value" dataDxfId="1"/>
    <tableColumn id="12" xr3:uid="{00000000-0010-0000-0200-00000C000000}" name="输出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workbookViewId="0">
      <pane ySplit="1" topLeftCell="A2" activePane="bottomLeft" state="frozen"/>
      <selection pane="bottomLeft" activeCell="P1" sqref="P1"/>
    </sheetView>
  </sheetViews>
  <sheetFormatPr defaultColWidth="8.875" defaultRowHeight="14.25"/>
  <cols>
    <col min="1" max="1" width="8.75" style="11" bestFit="1" customWidth="1"/>
    <col min="2" max="2" width="6.625" style="11" customWidth="1"/>
    <col min="3" max="3" width="12.25" style="10" bestFit="1" customWidth="1"/>
    <col min="4" max="4" width="30.625" style="10" bestFit="1" customWidth="1"/>
    <col min="5" max="5" width="9.125" style="10" bestFit="1" customWidth="1"/>
    <col min="6" max="7" width="12.125" style="10" bestFit="1" customWidth="1"/>
    <col min="8" max="8" width="15.375" style="10" bestFit="1" customWidth="1"/>
    <col min="9" max="9" width="12.375" style="10" bestFit="1" customWidth="1"/>
    <col min="10" max="10" width="14.375" style="10" bestFit="1" customWidth="1"/>
    <col min="11" max="11" width="28.125" style="10" bestFit="1" customWidth="1"/>
    <col min="12" max="12" width="14.375" style="10" bestFit="1" customWidth="1"/>
    <col min="13" max="13" width="20" style="10" bestFit="1" customWidth="1"/>
    <col min="14" max="14" width="14.875" style="10" customWidth="1"/>
    <col min="15" max="15" width="12.625" style="10" customWidth="1"/>
    <col min="16" max="16384" width="8.875" style="10"/>
  </cols>
  <sheetData>
    <row r="1" spans="1:15" s="1" customFormat="1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4" t="s">
        <v>6</v>
      </c>
      <c r="G1" s="4" t="s">
        <v>7</v>
      </c>
      <c r="H1" s="4" t="s">
        <v>8</v>
      </c>
      <c r="I1" s="5" t="s">
        <v>329</v>
      </c>
      <c r="J1" s="2" t="s">
        <v>9</v>
      </c>
      <c r="K1" s="2" t="s">
        <v>10</v>
      </c>
      <c r="L1" s="2" t="s">
        <v>11</v>
      </c>
      <c r="M1" s="2" t="s">
        <v>583</v>
      </c>
      <c r="N1" s="1" t="s">
        <v>137</v>
      </c>
      <c r="O1" s="1" t="s">
        <v>138</v>
      </c>
    </row>
    <row r="2" spans="1:15" s="17" customFormat="1">
      <c r="A2" s="16" t="str">
        <f>MID(O2, FIND("Item Id=""", O2, 1) + 9, 5)</f>
        <v>40001</v>
      </c>
      <c r="B2" s="16" t="str">
        <f>MID(O2, FIND("Type=""", O2, 1) +6, 1)</f>
        <v>4</v>
      </c>
      <c r="C2" s="17" t="str">
        <f>MID(O2, FIND("Name=""", O2, 1) +6, 7)</f>
        <v>nim0101</v>
      </c>
      <c r="D2" s="17" t="str">
        <f>MID(O2, FIND("getImage=""", O2) +10, FIND(""" Icon=",O2)-FIND("getImage=""", O2) -10)</f>
        <v>Home_box_nim_ocean brim01 (1)</v>
      </c>
      <c r="E2" s="17" t="str">
        <f t="shared" ref="E2" si="0">MID(O2, FIND("Icon=""", O2) +6, FIND(""" StoryBg=",O2) - FIND("Icon=""", O2) - 6)</f>
        <v/>
      </c>
      <c r="F2" s="17" t="str">
        <f t="shared" ref="F2" si="1">MID(O2, FIND("StoryBg=""", O2) +9, FIND(""" AudioId=",O2) - FIND("StoryBg=""", O2) - 9)</f>
        <v/>
      </c>
      <c r="G2" s="17" t="str">
        <f t="shared" ref="G2" si="2">MID(O2, FIND("AudioId=""", O2) +9, FIND(""" Description=",O2) - FIND("AudioId=""", O2) - 9)</f>
        <v/>
      </c>
      <c r="H2" s="17" t="str">
        <f t="shared" ref="H2" si="3">MID(O2, FIND("Description=""", O2) +13,FIND("""/&gt;",O2)-FIND("Description=""", O2)-13)</f>
        <v/>
      </c>
      <c r="I2" s="17">
        <v>1</v>
      </c>
      <c r="J2" s="17" t="s">
        <v>330</v>
      </c>
      <c r="K2" s="17" t="s">
        <v>457</v>
      </c>
      <c r="L2" s="17">
        <v>40001</v>
      </c>
      <c r="M2" s="17" t="s">
        <v>711</v>
      </c>
      <c r="N2" s="17" t="str">
        <f>"&lt;Item Id="""&amp;A2&amp;""" Type="""&amp;B2&amp;""" Name="""&amp;C2&amp;""" getImage="""&amp;D2&amp;""" Icon="""&amp;E2&amp;""" StoryBg="""&amp;F2&amp;""" AudioId="""&amp;G2&amp;""" Description="""&amp;H2&amp;""" PetType="""&amp;I2&amp;""" Image="""&amp;J2&amp;""" Audio="""&amp;K2&amp;""" Animation="""&amp;L2&amp;""" Preview="""&amp;M2&amp;"""/&gt;"</f>
        <v>&lt;Item Id="40001" Type="4" Name="nim0101" getImage="Home_box_nim_ocean brim01 (1)" Icon="" StoryBg="" AudioId="" Description="" PetType="1" Image="atom_icon0001" Audio="Sea/1-1-128" Animation="40001" Preview="Ocean/imgNim01011"/&gt;</v>
      </c>
      <c r="O2" s="17" t="s">
        <v>0</v>
      </c>
    </row>
    <row r="3" spans="1:15" s="17" customFormat="1">
      <c r="A3" s="16" t="str">
        <f t="shared" ref="A3:A11" si="4">MID(O3, FIND("Item Id=""", O3, 1) + 9, 5)</f>
        <v>40002</v>
      </c>
      <c r="B3" s="16" t="str">
        <f t="shared" ref="B3:B11" si="5">MID(O3, FIND("Type=""", O3, 1) +6, 1)</f>
        <v>4</v>
      </c>
      <c r="C3" s="17" t="str">
        <f t="shared" ref="C3:C11" si="6">MID(O3, FIND("Name=""", O3, 1) +6, 7)</f>
        <v>nim0102</v>
      </c>
      <c r="D3" s="17" t="str">
        <f t="shared" ref="D3:D11" si="7">MID(O3, FIND("getImage=""", O3) +10, FIND(""" Icon=",O3)-FIND("getImage=""", O3) -10)</f>
        <v>Home_box_nim_ocean brim02 (1)</v>
      </c>
      <c r="E3" s="17" t="str">
        <f t="shared" ref="E3:E11" si="8">MID(O3, FIND("Icon=""", O3) +6, FIND(""" StoryBg=",O3) - FIND("Icon=""", O3) - 6)</f>
        <v/>
      </c>
      <c r="F3" s="17" t="str">
        <f t="shared" ref="F3:F11" si="9">MID(O3, FIND("StoryBg=""", O3) +9, FIND(""" AudioId=",O3) - FIND("StoryBg=""", O3) - 9)</f>
        <v/>
      </c>
      <c r="G3" s="17" t="str">
        <f t="shared" ref="G3:G11" si="10">MID(O3, FIND("AudioId=""", O3) +9, FIND(""" Description=",O3) - FIND("AudioId=""", O3) - 9)</f>
        <v/>
      </c>
      <c r="H3" s="17" t="str">
        <f t="shared" ref="H3:H11" si="11">MID(O3, FIND("Description=""", O3) +13,FIND("""/&gt;",O3)-FIND("Description=""", O3)-13)</f>
        <v/>
      </c>
      <c r="I3" s="17">
        <v>1</v>
      </c>
      <c r="J3" s="17" t="s">
        <v>331</v>
      </c>
      <c r="K3" s="17" t="s">
        <v>458</v>
      </c>
      <c r="L3" s="17">
        <v>40002</v>
      </c>
      <c r="M3" s="17" t="s">
        <v>712</v>
      </c>
      <c r="N3" s="17" t="str">
        <f t="shared" ref="N3:N66" si="12">"&lt;Item Id="""&amp;A3&amp;""" Type="""&amp;B3&amp;""" Name="""&amp;C3&amp;""" getImage="""&amp;D3&amp;""" Icon="""&amp;E3&amp;""" StoryBg="""&amp;F3&amp;""" AudioId="""&amp;G3&amp;""" Description="""&amp;H3&amp;""" PetType="""&amp;I3&amp;""" Image="""&amp;J3&amp;""" Audio="""&amp;K3&amp;""" Animation="""&amp;L3&amp;""" Preview="""&amp;M3&amp;"""/&gt;"</f>
        <v>&lt;Item Id="40002" Type="4" Name="nim0102" getImage="Home_box_nim_ocean brim02 (1)" Icon="" StoryBg="" AudioId="" Description="" PetType="1" Image="atom_icon0022" Audio="Sea/1-2-128" Animation="40002" Preview="Ocean/imgNim01012"/&gt;</v>
      </c>
      <c r="O3" s="17" t="s">
        <v>12</v>
      </c>
    </row>
    <row r="4" spans="1:15" s="17" customFormat="1">
      <c r="A4" s="16" t="str">
        <f t="shared" si="4"/>
        <v>40003</v>
      </c>
      <c r="B4" s="16" t="str">
        <f t="shared" si="5"/>
        <v>4</v>
      </c>
      <c r="C4" s="17" t="str">
        <f t="shared" si="6"/>
        <v>nim0103</v>
      </c>
      <c r="D4" s="17" t="str">
        <f t="shared" si="7"/>
        <v>Home_box_nim_ocean brim01 (2)</v>
      </c>
      <c r="E4" s="17" t="str">
        <f t="shared" si="8"/>
        <v/>
      </c>
      <c r="F4" s="17" t="str">
        <f t="shared" si="9"/>
        <v/>
      </c>
      <c r="G4" s="17" t="str">
        <f t="shared" si="10"/>
        <v/>
      </c>
      <c r="H4" s="17" t="str">
        <f t="shared" si="11"/>
        <v/>
      </c>
      <c r="I4" s="17">
        <v>1</v>
      </c>
      <c r="J4" s="17" t="s">
        <v>339</v>
      </c>
      <c r="K4" s="17" t="s">
        <v>459</v>
      </c>
      <c r="L4" s="17">
        <v>40003</v>
      </c>
      <c r="M4" s="17" t="s">
        <v>713</v>
      </c>
      <c r="N4" s="17" t="str">
        <f t="shared" si="12"/>
        <v>&lt;Item Id="40003" Type="4" Name="nim0103" getImage="Home_box_nim_ocean brim01 (2)" Icon="" StoryBg="" AudioId="" Description="" PetType="1" Image="atom_icon0002" Audio="Sea/2-1-128" Animation="40003" Preview="Ocean/imgNim01021"/&gt;</v>
      </c>
      <c r="O4" s="17" t="s">
        <v>13</v>
      </c>
    </row>
    <row r="5" spans="1:15" s="17" customFormat="1">
      <c r="A5" s="16" t="str">
        <f t="shared" si="4"/>
        <v>40004</v>
      </c>
      <c r="B5" s="16" t="str">
        <f t="shared" si="5"/>
        <v>4</v>
      </c>
      <c r="C5" s="17" t="str">
        <f t="shared" si="6"/>
        <v>nim0104</v>
      </c>
      <c r="D5" s="17" t="str">
        <f t="shared" si="7"/>
        <v>Home_box_nim_ocean brim02 (2)</v>
      </c>
      <c r="E5" s="17" t="str">
        <f t="shared" si="8"/>
        <v/>
      </c>
      <c r="F5" s="17" t="str">
        <f t="shared" si="9"/>
        <v/>
      </c>
      <c r="G5" s="17" t="str">
        <f t="shared" si="10"/>
        <v/>
      </c>
      <c r="H5" s="17" t="str">
        <f t="shared" si="11"/>
        <v/>
      </c>
      <c r="I5" s="17">
        <v>1</v>
      </c>
      <c r="J5" s="17" t="s">
        <v>340</v>
      </c>
      <c r="K5" s="17" t="s">
        <v>460</v>
      </c>
      <c r="L5" s="17">
        <v>40004</v>
      </c>
      <c r="M5" s="17" t="s">
        <v>714</v>
      </c>
      <c r="N5" s="17" t="str">
        <f t="shared" si="12"/>
        <v>&lt;Item Id="40004" Type="4" Name="nim0104" getImage="Home_box_nim_ocean brim02 (2)" Icon="" StoryBg="" AudioId="" Description="" PetType="1" Image="atom_icon0023" Audio="Sea/2-2-128" Animation="40004" Preview="Ocean/imgNim01022"/&gt;</v>
      </c>
      <c r="O5" s="17" t="s">
        <v>14</v>
      </c>
    </row>
    <row r="6" spans="1:15" s="17" customFormat="1">
      <c r="A6" s="16" t="str">
        <f t="shared" si="4"/>
        <v>40005</v>
      </c>
      <c r="B6" s="16" t="str">
        <f t="shared" si="5"/>
        <v>4</v>
      </c>
      <c r="C6" s="17" t="str">
        <f t="shared" si="6"/>
        <v>nim0105</v>
      </c>
      <c r="D6" s="17" t="str">
        <f t="shared" si="7"/>
        <v>Home_box_nim_ocean brim01 (3)</v>
      </c>
      <c r="E6" s="17" t="str">
        <f t="shared" si="8"/>
        <v/>
      </c>
      <c r="F6" s="17" t="str">
        <f t="shared" si="9"/>
        <v/>
      </c>
      <c r="G6" s="17" t="str">
        <f t="shared" si="10"/>
        <v/>
      </c>
      <c r="H6" s="17" t="str">
        <f t="shared" si="11"/>
        <v/>
      </c>
      <c r="I6" s="17">
        <v>1</v>
      </c>
      <c r="J6" s="17" t="s">
        <v>341</v>
      </c>
      <c r="K6" s="17" t="s">
        <v>461</v>
      </c>
      <c r="L6" s="17">
        <v>40005</v>
      </c>
      <c r="M6" s="17" t="s">
        <v>715</v>
      </c>
      <c r="N6" s="17" t="str">
        <f t="shared" si="12"/>
        <v>&lt;Item Id="40005" Type="4" Name="nim0105" getImage="Home_box_nim_ocean brim01 (3)" Icon="" StoryBg="" AudioId="" Description="" PetType="1" Image="atom_icon0003" Audio="Sea/3-1-128" Animation="40005" Preview="Ocean/imgNim01031"/&gt;</v>
      </c>
      <c r="O6" s="17" t="s">
        <v>15</v>
      </c>
    </row>
    <row r="7" spans="1:15" s="17" customFormat="1">
      <c r="A7" s="16" t="str">
        <f t="shared" si="4"/>
        <v>40006</v>
      </c>
      <c r="B7" s="16" t="str">
        <f t="shared" si="5"/>
        <v>4</v>
      </c>
      <c r="C7" s="17" t="str">
        <f t="shared" si="6"/>
        <v>nim0106</v>
      </c>
      <c r="D7" s="17" t="str">
        <f t="shared" si="7"/>
        <v>Home_box_nim_ocean brim02 (3)</v>
      </c>
      <c r="E7" s="17" t="str">
        <f t="shared" si="8"/>
        <v/>
      </c>
      <c r="F7" s="17" t="str">
        <f t="shared" si="9"/>
        <v/>
      </c>
      <c r="G7" s="17" t="str">
        <f t="shared" si="10"/>
        <v/>
      </c>
      <c r="H7" s="17" t="str">
        <f t="shared" si="11"/>
        <v/>
      </c>
      <c r="I7" s="17">
        <v>1</v>
      </c>
      <c r="J7" s="17" t="s">
        <v>342</v>
      </c>
      <c r="K7" s="17" t="s">
        <v>462</v>
      </c>
      <c r="L7" s="17">
        <v>40006</v>
      </c>
      <c r="M7" s="17" t="s">
        <v>716</v>
      </c>
      <c r="N7" s="17" t="str">
        <f t="shared" si="12"/>
        <v>&lt;Item Id="40006" Type="4" Name="nim0106" getImage="Home_box_nim_ocean brim02 (3)" Icon="" StoryBg="" AudioId="" Description="" PetType="1" Image="atom_icon0024" Audio="Sea/3-2-128" Animation="40006" Preview="Ocean/imgNim01032"/&gt;</v>
      </c>
      <c r="O7" s="17" t="s">
        <v>16</v>
      </c>
    </row>
    <row r="8" spans="1:15" s="17" customFormat="1">
      <c r="A8" s="16" t="str">
        <f t="shared" si="4"/>
        <v>40007</v>
      </c>
      <c r="B8" s="16" t="str">
        <f t="shared" si="5"/>
        <v>4</v>
      </c>
      <c r="C8" s="17" t="str">
        <f t="shared" si="6"/>
        <v>nim0107</v>
      </c>
      <c r="D8" s="17" t="str">
        <f t="shared" si="7"/>
        <v>Home_box_nim_ocean brim01 (4)</v>
      </c>
      <c r="E8" s="17" t="str">
        <f t="shared" si="8"/>
        <v/>
      </c>
      <c r="F8" s="17" t="str">
        <f t="shared" si="9"/>
        <v/>
      </c>
      <c r="G8" s="17" t="str">
        <f t="shared" si="10"/>
        <v/>
      </c>
      <c r="H8" s="17" t="str">
        <f t="shared" si="11"/>
        <v/>
      </c>
      <c r="I8" s="17">
        <v>1</v>
      </c>
      <c r="J8" s="17" t="s">
        <v>343</v>
      </c>
      <c r="K8" s="17" t="s">
        <v>463</v>
      </c>
      <c r="L8" s="17">
        <v>40007</v>
      </c>
      <c r="M8" s="17" t="s">
        <v>717</v>
      </c>
      <c r="N8" s="17" t="str">
        <f t="shared" si="12"/>
        <v>&lt;Item Id="40007" Type="4" Name="nim0107" getImage="Home_box_nim_ocean brim01 (4)" Icon="" StoryBg="" AudioId="" Description="" PetType="1" Image="atom_icon0004" Audio="Sea/4-1-128" Animation="40007" Preview="Ocean/imgNim01041"/&gt;</v>
      </c>
      <c r="O8" s="17" t="s">
        <v>17</v>
      </c>
    </row>
    <row r="9" spans="1:15" s="17" customFormat="1">
      <c r="A9" s="16" t="str">
        <f t="shared" si="4"/>
        <v>40008</v>
      </c>
      <c r="B9" s="16" t="str">
        <f t="shared" si="5"/>
        <v>4</v>
      </c>
      <c r="C9" s="17" t="str">
        <f t="shared" si="6"/>
        <v>nim0108</v>
      </c>
      <c r="D9" s="17" t="str">
        <f t="shared" si="7"/>
        <v>Home_box_nim_ocean brim02 (4)</v>
      </c>
      <c r="E9" s="17" t="str">
        <f t="shared" si="8"/>
        <v/>
      </c>
      <c r="F9" s="17" t="str">
        <f t="shared" si="9"/>
        <v/>
      </c>
      <c r="G9" s="17" t="str">
        <f t="shared" si="10"/>
        <v/>
      </c>
      <c r="H9" s="17" t="str">
        <f t="shared" si="11"/>
        <v/>
      </c>
      <c r="I9" s="17">
        <v>1</v>
      </c>
      <c r="J9" s="17" t="s">
        <v>344</v>
      </c>
      <c r="K9" s="17" t="s">
        <v>464</v>
      </c>
      <c r="L9" s="17">
        <v>40008</v>
      </c>
      <c r="M9" s="17" t="s">
        <v>718</v>
      </c>
      <c r="N9" s="17" t="str">
        <f t="shared" si="12"/>
        <v>&lt;Item Id="40008" Type="4" Name="nim0108" getImage="Home_box_nim_ocean brim02 (4)" Icon="" StoryBg="" AudioId="" Description="" PetType="1" Image="atom_icon0025" Audio="Sea/4-2-128" Animation="40008" Preview="Ocean/imgNim01042"/&gt;</v>
      </c>
      <c r="O9" s="17" t="s">
        <v>18</v>
      </c>
    </row>
    <row r="10" spans="1:15" s="17" customFormat="1">
      <c r="A10" s="16" t="str">
        <f t="shared" si="4"/>
        <v>40009</v>
      </c>
      <c r="B10" s="16" t="str">
        <f t="shared" si="5"/>
        <v>4</v>
      </c>
      <c r="C10" s="17" t="str">
        <f t="shared" si="6"/>
        <v>nim0109</v>
      </c>
      <c r="D10" s="17" t="str">
        <f t="shared" si="7"/>
        <v>Home_box_nim_ocean brim01 (5)</v>
      </c>
      <c r="E10" s="17" t="str">
        <f t="shared" si="8"/>
        <v/>
      </c>
      <c r="F10" s="17" t="str">
        <f t="shared" si="9"/>
        <v/>
      </c>
      <c r="G10" s="17" t="str">
        <f t="shared" si="10"/>
        <v/>
      </c>
      <c r="H10" s="17" t="str">
        <f t="shared" si="11"/>
        <v/>
      </c>
      <c r="I10" s="17">
        <v>1</v>
      </c>
      <c r="J10" s="17" t="s">
        <v>345</v>
      </c>
      <c r="K10" s="17" t="s">
        <v>465</v>
      </c>
      <c r="L10" s="17">
        <v>40009</v>
      </c>
      <c r="M10" s="17" t="s">
        <v>719</v>
      </c>
      <c r="N10" s="17" t="str">
        <f t="shared" si="12"/>
        <v>&lt;Item Id="40009" Type="4" Name="nim0109" getImage="Home_box_nim_ocean brim01 (5)" Icon="" StoryBg="" AudioId="" Description="" PetType="1" Image="atom_icon0005" Audio="Sea/5-1-128" Animation="40009" Preview="Ocean/imgNim01051"/&gt;</v>
      </c>
      <c r="O10" s="17" t="s">
        <v>19</v>
      </c>
    </row>
    <row r="11" spans="1:15" s="17" customFormat="1">
      <c r="A11" s="16" t="str">
        <f t="shared" si="4"/>
        <v>40010</v>
      </c>
      <c r="B11" s="16" t="str">
        <f t="shared" si="5"/>
        <v>4</v>
      </c>
      <c r="C11" s="17" t="str">
        <f t="shared" si="6"/>
        <v>nim0110</v>
      </c>
      <c r="D11" s="17" t="str">
        <f t="shared" si="7"/>
        <v>Home_box_nim_ocean brim02 (5)</v>
      </c>
      <c r="E11" s="17" t="str">
        <f t="shared" si="8"/>
        <v/>
      </c>
      <c r="F11" s="17" t="str">
        <f t="shared" si="9"/>
        <v/>
      </c>
      <c r="G11" s="17" t="str">
        <f t="shared" si="10"/>
        <v/>
      </c>
      <c r="H11" s="17" t="str">
        <f t="shared" si="11"/>
        <v/>
      </c>
      <c r="I11" s="17">
        <v>1</v>
      </c>
      <c r="J11" s="17" t="s">
        <v>346</v>
      </c>
      <c r="K11" s="17" t="s">
        <v>466</v>
      </c>
      <c r="L11" s="17">
        <v>40010</v>
      </c>
      <c r="M11" s="17" t="s">
        <v>720</v>
      </c>
      <c r="N11" s="17" t="str">
        <f t="shared" si="12"/>
        <v>&lt;Item Id="40010" Type="4" Name="nim0110" getImage="Home_box_nim_ocean brim02 (5)" Icon="" StoryBg="" AudioId="" Description="" PetType="1" Image="atom_icon0026" Audio="Sea/5-2-128" Animation="40010" Preview="Ocean/imgNim01052"/&gt;</v>
      </c>
      <c r="O11" s="17" t="s">
        <v>20</v>
      </c>
    </row>
    <row r="12" spans="1:15" s="17" customFormat="1">
      <c r="A12" s="16" t="str">
        <f t="shared" ref="A12:A66" si="13">MID(O12, FIND("Item Id=""", O12, 1) + 9, 5)</f>
        <v>40011</v>
      </c>
      <c r="B12" s="16" t="str">
        <f t="shared" ref="B12:B66" si="14">MID(O12, FIND("Type=""", O12, 1) +6, 1)</f>
        <v>4</v>
      </c>
      <c r="C12" s="17" t="str">
        <f t="shared" ref="C12:C66" si="15">MID(O12, FIND("Name=""", O12, 1) +6, 7)</f>
        <v>nim0111</v>
      </c>
      <c r="D12" s="17" t="str">
        <f t="shared" ref="D12:D66" si="16">MID(O12, FIND("getImage=""", O12) +10, FIND(""" Icon=",O12)-FIND("getImage=""", O12) -10)</f>
        <v>Home_box_nim_ocean brim01 (6)</v>
      </c>
      <c r="E12" s="17" t="str">
        <f t="shared" ref="E12:E66" si="17">MID(O12, FIND("Icon=""", O12) +6, FIND(""" StoryBg=",O12) - FIND("Icon=""", O12) - 6)</f>
        <v/>
      </c>
      <c r="F12" s="17" t="str">
        <f t="shared" ref="F12:F66" si="18">MID(O12, FIND("StoryBg=""", O12) +9, FIND(""" AudioId=",O12) - FIND("StoryBg=""", O12) - 9)</f>
        <v/>
      </c>
      <c r="G12" s="17" t="str">
        <f t="shared" ref="G12:G66" si="19">MID(O12, FIND("AudioId=""", O12) +9, FIND(""" Description=",O12) - FIND("AudioId=""", O12) - 9)</f>
        <v/>
      </c>
      <c r="H12" s="17" t="str">
        <f t="shared" ref="H12:H66" si="20">MID(O12, FIND("Description=""", O12) +13,FIND("""/&gt;",O12)-FIND("Description=""", O12)-13)</f>
        <v/>
      </c>
      <c r="I12" s="17">
        <v>1</v>
      </c>
      <c r="J12" s="17" t="s">
        <v>347</v>
      </c>
      <c r="K12" s="17" t="s">
        <v>467</v>
      </c>
      <c r="L12" s="17">
        <v>40011</v>
      </c>
      <c r="M12" s="17" t="s">
        <v>721</v>
      </c>
      <c r="N12" s="17" t="str">
        <f t="shared" si="12"/>
        <v>&lt;Item Id="40011" Type="4" Name="nim0111" getImage="Home_box_nim_ocean brim01 (6)" Icon="" StoryBg="" AudioId="" Description="" PetType="1" Image="atom_icon0006" Audio="Sea/6-1-128" Animation="40011" Preview="Ocean/imgNim01061"/&gt;</v>
      </c>
      <c r="O12" s="17" t="s">
        <v>21</v>
      </c>
    </row>
    <row r="13" spans="1:15" s="17" customFormat="1">
      <c r="A13" s="16" t="str">
        <f t="shared" si="13"/>
        <v>40012</v>
      </c>
      <c r="B13" s="16" t="str">
        <f t="shared" si="14"/>
        <v>4</v>
      </c>
      <c r="C13" s="17" t="str">
        <f t="shared" si="15"/>
        <v>nim0112</v>
      </c>
      <c r="D13" s="17" t="str">
        <f t="shared" si="16"/>
        <v>Home_box_nim_ocean brim02 (6)</v>
      </c>
      <c r="E13" s="17" t="str">
        <f t="shared" si="17"/>
        <v/>
      </c>
      <c r="F13" s="17" t="str">
        <f t="shared" si="18"/>
        <v/>
      </c>
      <c r="G13" s="17" t="str">
        <f t="shared" si="19"/>
        <v/>
      </c>
      <c r="H13" s="17" t="str">
        <f t="shared" si="20"/>
        <v/>
      </c>
      <c r="I13" s="17">
        <v>1</v>
      </c>
      <c r="J13" s="17" t="s">
        <v>348</v>
      </c>
      <c r="K13" s="17" t="s">
        <v>468</v>
      </c>
      <c r="L13" s="17">
        <v>40012</v>
      </c>
      <c r="M13" s="17" t="s">
        <v>722</v>
      </c>
      <c r="N13" s="17" t="str">
        <f t="shared" si="12"/>
        <v>&lt;Item Id="40012" Type="4" Name="nim0112" getImage="Home_box_nim_ocean brim02 (6)" Icon="" StoryBg="" AudioId="" Description="" PetType="1" Image="atom_icon0027" Audio="Sea/6-2-128" Animation="40012" Preview="Ocean/imgNim01062"/&gt;</v>
      </c>
      <c r="O13" s="17" t="s">
        <v>22</v>
      </c>
    </row>
    <row r="14" spans="1:15" s="17" customFormat="1">
      <c r="A14" s="16" t="str">
        <f t="shared" si="13"/>
        <v>40013</v>
      </c>
      <c r="B14" s="16" t="str">
        <f t="shared" si="14"/>
        <v>4</v>
      </c>
      <c r="C14" s="17" t="str">
        <f t="shared" si="15"/>
        <v>nim0113</v>
      </c>
      <c r="D14" s="17" t="str">
        <f t="shared" si="16"/>
        <v>Home_box_nim_ocean brim01 (7)</v>
      </c>
      <c r="E14" s="17" t="str">
        <f t="shared" si="17"/>
        <v/>
      </c>
      <c r="F14" s="17" t="str">
        <f t="shared" si="18"/>
        <v/>
      </c>
      <c r="G14" s="17" t="str">
        <f t="shared" si="19"/>
        <v/>
      </c>
      <c r="H14" s="17" t="str">
        <f t="shared" si="20"/>
        <v/>
      </c>
      <c r="I14" s="17">
        <v>1</v>
      </c>
      <c r="J14" s="17" t="s">
        <v>349</v>
      </c>
      <c r="K14" s="17" t="s">
        <v>469</v>
      </c>
      <c r="L14" s="17">
        <v>40013</v>
      </c>
      <c r="M14" s="17" t="s">
        <v>723</v>
      </c>
      <c r="N14" s="17" t="str">
        <f t="shared" si="12"/>
        <v>&lt;Item Id="40013" Type="4" Name="nim0113" getImage="Home_box_nim_ocean brim01 (7)" Icon="" StoryBg="" AudioId="" Description="" PetType="1" Image="atom_icon0007" Audio="Sea/7-1-128" Animation="40013" Preview="Ocean/imgNim01071"/&gt;</v>
      </c>
      <c r="O14" s="17" t="s">
        <v>23</v>
      </c>
    </row>
    <row r="15" spans="1:15" s="17" customFormat="1">
      <c r="A15" s="16" t="str">
        <f t="shared" si="13"/>
        <v>40014</v>
      </c>
      <c r="B15" s="16" t="str">
        <f t="shared" si="14"/>
        <v>4</v>
      </c>
      <c r="C15" s="17" t="str">
        <f t="shared" si="15"/>
        <v>nim0114</v>
      </c>
      <c r="D15" s="17" t="str">
        <f t="shared" si="16"/>
        <v>Home_box_nim_ocean brim02 (7)</v>
      </c>
      <c r="E15" s="17" t="str">
        <f t="shared" si="17"/>
        <v/>
      </c>
      <c r="F15" s="17" t="str">
        <f t="shared" si="18"/>
        <v/>
      </c>
      <c r="G15" s="17" t="str">
        <f t="shared" si="19"/>
        <v/>
      </c>
      <c r="H15" s="17" t="str">
        <f t="shared" si="20"/>
        <v/>
      </c>
      <c r="I15" s="17">
        <v>1</v>
      </c>
      <c r="J15" s="17" t="s">
        <v>350</v>
      </c>
      <c r="K15" s="17" t="s">
        <v>470</v>
      </c>
      <c r="L15" s="17">
        <v>40014</v>
      </c>
      <c r="M15" s="17" t="s">
        <v>724</v>
      </c>
      <c r="N15" s="17" t="str">
        <f t="shared" si="12"/>
        <v>&lt;Item Id="40014" Type="4" Name="nim0114" getImage="Home_box_nim_ocean brim02 (7)" Icon="" StoryBg="" AudioId="" Description="" PetType="1" Image="atom_icon0028" Audio="Sea/7-2-128" Animation="40014" Preview="Ocean/imgNim01072"/&gt;</v>
      </c>
      <c r="O15" s="17" t="s">
        <v>24</v>
      </c>
    </row>
    <row r="16" spans="1:15" s="17" customFormat="1">
      <c r="A16" s="16" t="str">
        <f t="shared" si="13"/>
        <v>40015</v>
      </c>
      <c r="B16" s="16" t="str">
        <f t="shared" si="14"/>
        <v>4</v>
      </c>
      <c r="C16" s="17" t="str">
        <f t="shared" si="15"/>
        <v>nim0115</v>
      </c>
      <c r="D16" s="17" t="str">
        <f t="shared" si="16"/>
        <v>Home_box_nim_ocean brim01 (8)</v>
      </c>
      <c r="E16" s="17" t="str">
        <f t="shared" si="17"/>
        <v/>
      </c>
      <c r="F16" s="17" t="str">
        <f t="shared" si="18"/>
        <v/>
      </c>
      <c r="G16" s="17" t="str">
        <f t="shared" si="19"/>
        <v/>
      </c>
      <c r="H16" s="17" t="str">
        <f t="shared" si="20"/>
        <v/>
      </c>
      <c r="I16" s="17">
        <v>1</v>
      </c>
      <c r="J16" s="17" t="s">
        <v>351</v>
      </c>
      <c r="K16" s="17" t="s">
        <v>471</v>
      </c>
      <c r="L16" s="17">
        <v>40015</v>
      </c>
      <c r="M16" s="17" t="s">
        <v>725</v>
      </c>
      <c r="N16" s="17" t="str">
        <f t="shared" si="12"/>
        <v>&lt;Item Id="40015" Type="4" Name="nim0115" getImage="Home_box_nim_ocean brim01 (8)" Icon="" StoryBg="" AudioId="" Description="" PetType="1" Image="atom_icon0008" Audio="Sea/8-1-128" Animation="40015" Preview="Ocean/imgNim01081"/&gt;</v>
      </c>
      <c r="O16" s="17" t="s">
        <v>25</v>
      </c>
    </row>
    <row r="17" spans="1:15" s="17" customFormat="1">
      <c r="A17" s="16" t="str">
        <f t="shared" si="13"/>
        <v>40016</v>
      </c>
      <c r="B17" s="16" t="str">
        <f t="shared" si="14"/>
        <v>4</v>
      </c>
      <c r="C17" s="17" t="str">
        <f t="shared" si="15"/>
        <v>nim0116</v>
      </c>
      <c r="D17" s="17" t="str">
        <f t="shared" si="16"/>
        <v>Home_box_nim_ocean brim02 (8)</v>
      </c>
      <c r="E17" s="17" t="str">
        <f t="shared" si="17"/>
        <v/>
      </c>
      <c r="F17" s="17" t="str">
        <f t="shared" si="18"/>
        <v/>
      </c>
      <c r="G17" s="17" t="str">
        <f t="shared" si="19"/>
        <v/>
      </c>
      <c r="H17" s="17" t="str">
        <f t="shared" si="20"/>
        <v/>
      </c>
      <c r="I17" s="17">
        <v>1</v>
      </c>
      <c r="J17" s="17" t="s">
        <v>352</v>
      </c>
      <c r="K17" s="17" t="s">
        <v>472</v>
      </c>
      <c r="L17" s="17">
        <v>40016</v>
      </c>
      <c r="M17" s="17" t="s">
        <v>726</v>
      </c>
      <c r="N17" s="17" t="str">
        <f t="shared" si="12"/>
        <v>&lt;Item Id="40016" Type="4" Name="nim0116" getImage="Home_box_nim_ocean brim02 (8)" Icon="" StoryBg="" AudioId="" Description="" PetType="1" Image="atom_icon0029" Audio="Sea/8-2-128" Animation="40016" Preview="Ocean/imgNim01082"/&gt;</v>
      </c>
      <c r="O17" s="17" t="s">
        <v>26</v>
      </c>
    </row>
    <row r="18" spans="1:15" s="17" customFormat="1">
      <c r="A18" s="16" t="str">
        <f t="shared" si="13"/>
        <v>40017</v>
      </c>
      <c r="B18" s="16" t="str">
        <f t="shared" si="14"/>
        <v>4</v>
      </c>
      <c r="C18" s="17" t="str">
        <f t="shared" si="15"/>
        <v>nim0117</v>
      </c>
      <c r="D18" s="17" t="str">
        <f t="shared" si="16"/>
        <v>Home_box_nim_ocean brim01 (9)</v>
      </c>
      <c r="E18" s="17" t="str">
        <f t="shared" si="17"/>
        <v/>
      </c>
      <c r="F18" s="17" t="str">
        <f t="shared" si="18"/>
        <v/>
      </c>
      <c r="G18" s="17" t="str">
        <f t="shared" si="19"/>
        <v/>
      </c>
      <c r="H18" s="17" t="str">
        <f t="shared" si="20"/>
        <v/>
      </c>
      <c r="I18" s="17">
        <v>1</v>
      </c>
      <c r="J18" s="17" t="s">
        <v>353</v>
      </c>
      <c r="K18" s="17" t="s">
        <v>473</v>
      </c>
      <c r="L18" s="17">
        <v>40017</v>
      </c>
      <c r="M18" s="17" t="s">
        <v>727</v>
      </c>
      <c r="N18" s="17" t="str">
        <f t="shared" si="12"/>
        <v>&lt;Item Id="40017" Type="4" Name="nim0117" getImage="Home_box_nim_ocean brim01 (9)" Icon="" StoryBg="" AudioId="" Description="" PetType="1" Image="atom_icon0009" Audio="Sea/9-1-128" Animation="40017" Preview="Ocean/imgNim01091"/&gt;</v>
      </c>
      <c r="O18" s="17" t="s">
        <v>27</v>
      </c>
    </row>
    <row r="19" spans="1:15" s="17" customFormat="1">
      <c r="A19" s="16" t="str">
        <f t="shared" si="13"/>
        <v>40018</v>
      </c>
      <c r="B19" s="16" t="str">
        <f t="shared" si="14"/>
        <v>4</v>
      </c>
      <c r="C19" s="17" t="str">
        <f t="shared" si="15"/>
        <v>nim0118</v>
      </c>
      <c r="D19" s="17" t="str">
        <f t="shared" si="16"/>
        <v>Home_box_nim_ocean brim02 (9)</v>
      </c>
      <c r="E19" s="17" t="str">
        <f t="shared" si="17"/>
        <v/>
      </c>
      <c r="F19" s="17" t="str">
        <f t="shared" si="18"/>
        <v/>
      </c>
      <c r="G19" s="17" t="str">
        <f t="shared" si="19"/>
        <v/>
      </c>
      <c r="H19" s="17" t="str">
        <f t="shared" si="20"/>
        <v/>
      </c>
      <c r="I19" s="17">
        <v>1</v>
      </c>
      <c r="J19" s="17" t="s">
        <v>354</v>
      </c>
      <c r="K19" s="17" t="s">
        <v>474</v>
      </c>
      <c r="L19" s="17">
        <v>40018</v>
      </c>
      <c r="M19" s="17" t="s">
        <v>728</v>
      </c>
      <c r="N19" s="17" t="str">
        <f t="shared" si="12"/>
        <v>&lt;Item Id="40018" Type="4" Name="nim0118" getImage="Home_box_nim_ocean brim02 (9)" Icon="" StoryBg="" AudioId="" Description="" PetType="1" Image="atom_icon0030" Audio="Sea/9-2-128" Animation="40018" Preview="Ocean/imgNim01092"/&gt;</v>
      </c>
      <c r="O19" s="17" t="s">
        <v>28</v>
      </c>
    </row>
    <row r="20" spans="1:15" s="17" customFormat="1">
      <c r="A20" s="16" t="str">
        <f t="shared" si="13"/>
        <v>40019</v>
      </c>
      <c r="B20" s="16" t="str">
        <f t="shared" si="14"/>
        <v>4</v>
      </c>
      <c r="C20" s="17" t="str">
        <f t="shared" si="15"/>
        <v>nim0119</v>
      </c>
      <c r="D20" s="17" t="str">
        <f t="shared" si="16"/>
        <v>Home_box_nim_ocean brim01 (10)</v>
      </c>
      <c r="E20" s="17" t="str">
        <f t="shared" si="17"/>
        <v/>
      </c>
      <c r="F20" s="17" t="str">
        <f t="shared" si="18"/>
        <v/>
      </c>
      <c r="G20" s="17" t="str">
        <f t="shared" si="19"/>
        <v/>
      </c>
      <c r="H20" s="17" t="str">
        <f t="shared" si="20"/>
        <v/>
      </c>
      <c r="I20" s="17">
        <v>1</v>
      </c>
      <c r="J20" s="17" t="s">
        <v>355</v>
      </c>
      <c r="K20" s="17" t="s">
        <v>475</v>
      </c>
      <c r="L20" s="17">
        <v>40019</v>
      </c>
      <c r="M20" s="17" t="s">
        <v>729</v>
      </c>
      <c r="N20" s="17" t="str">
        <f t="shared" si="12"/>
        <v>&lt;Item Id="40019" Type="4" Name="nim0119" getImage="Home_box_nim_ocean brim01 (10)" Icon="" StoryBg="" AudioId="" Description="" PetType="1" Image="atom_icon0010" Audio="Sea/10-1-128" Animation="40019" Preview="Ocean/imgNim01101"/&gt;</v>
      </c>
      <c r="O20" s="17" t="s">
        <v>29</v>
      </c>
    </row>
    <row r="21" spans="1:15" s="17" customFormat="1">
      <c r="A21" s="16" t="str">
        <f t="shared" si="13"/>
        <v>40020</v>
      </c>
      <c r="B21" s="16" t="str">
        <f t="shared" si="14"/>
        <v>4</v>
      </c>
      <c r="C21" s="17" t="str">
        <f t="shared" si="15"/>
        <v>nim0120</v>
      </c>
      <c r="D21" s="17" t="str">
        <f t="shared" si="16"/>
        <v>Home_box_nim_ocean brim02 (10)</v>
      </c>
      <c r="E21" s="17" t="str">
        <f t="shared" si="17"/>
        <v/>
      </c>
      <c r="F21" s="17" t="str">
        <f t="shared" si="18"/>
        <v/>
      </c>
      <c r="G21" s="17" t="str">
        <f t="shared" si="19"/>
        <v/>
      </c>
      <c r="H21" s="17" t="str">
        <f t="shared" si="20"/>
        <v/>
      </c>
      <c r="I21" s="17">
        <v>1</v>
      </c>
      <c r="J21" s="17" t="s">
        <v>356</v>
      </c>
      <c r="K21" s="17" t="s">
        <v>476</v>
      </c>
      <c r="L21" s="17">
        <v>40020</v>
      </c>
      <c r="M21" s="17" t="s">
        <v>730</v>
      </c>
      <c r="N21" s="17" t="str">
        <f t="shared" si="12"/>
        <v>&lt;Item Id="40020" Type="4" Name="nim0120" getImage="Home_box_nim_ocean brim02 (10)" Icon="" StoryBg="" AudioId="" Description="" PetType="1" Image="atom_icon0031" Audio="Sea/10-2-128" Animation="40020" Preview="Ocean/imgNim01102"/&gt;</v>
      </c>
      <c r="O21" s="17" t="s">
        <v>30</v>
      </c>
    </row>
    <row r="22" spans="1:15" s="17" customFormat="1">
      <c r="A22" s="16" t="str">
        <f t="shared" si="13"/>
        <v>40021</v>
      </c>
      <c r="B22" s="16" t="str">
        <f t="shared" si="14"/>
        <v>4</v>
      </c>
      <c r="C22" s="17" t="str">
        <f t="shared" si="15"/>
        <v>nim0121</v>
      </c>
      <c r="D22" s="17" t="str">
        <f t="shared" si="16"/>
        <v>Home_box_nim_ocean brim01 (11)</v>
      </c>
      <c r="E22" s="17" t="str">
        <f t="shared" si="17"/>
        <v/>
      </c>
      <c r="F22" s="17" t="str">
        <f t="shared" si="18"/>
        <v/>
      </c>
      <c r="G22" s="17" t="str">
        <f t="shared" si="19"/>
        <v/>
      </c>
      <c r="H22" s="17" t="str">
        <f t="shared" si="20"/>
        <v/>
      </c>
      <c r="I22" s="17">
        <v>1</v>
      </c>
      <c r="J22" s="17" t="s">
        <v>357</v>
      </c>
      <c r="K22" s="17" t="s">
        <v>477</v>
      </c>
      <c r="L22" s="17">
        <v>40021</v>
      </c>
      <c r="M22" s="17" t="s">
        <v>731</v>
      </c>
      <c r="N22" s="17" t="str">
        <f t="shared" si="12"/>
        <v>&lt;Item Id="40021" Type="4" Name="nim0121" getImage="Home_box_nim_ocean brim01 (11)" Icon="" StoryBg="" AudioId="" Description="" PetType="1" Image="atom_icon0011" Audio="Sea/11-1-128" Animation="40021" Preview="Ocean/imgNim01111"/&gt;</v>
      </c>
      <c r="O22" s="17" t="s">
        <v>31</v>
      </c>
    </row>
    <row r="23" spans="1:15" s="17" customFormat="1">
      <c r="A23" s="16" t="str">
        <f t="shared" si="13"/>
        <v>40022</v>
      </c>
      <c r="B23" s="16" t="str">
        <f t="shared" si="14"/>
        <v>4</v>
      </c>
      <c r="C23" s="17" t="str">
        <f t="shared" si="15"/>
        <v>nim0122</v>
      </c>
      <c r="D23" s="17" t="str">
        <f t="shared" si="16"/>
        <v>Home_box_nim_ocean brim02 (11)</v>
      </c>
      <c r="E23" s="17" t="str">
        <f t="shared" si="17"/>
        <v/>
      </c>
      <c r="F23" s="17" t="str">
        <f t="shared" si="18"/>
        <v/>
      </c>
      <c r="G23" s="17" t="str">
        <f t="shared" si="19"/>
        <v/>
      </c>
      <c r="H23" s="17" t="str">
        <f t="shared" si="20"/>
        <v/>
      </c>
      <c r="I23" s="17">
        <v>1</v>
      </c>
      <c r="J23" s="17" t="s">
        <v>358</v>
      </c>
      <c r="K23" s="17" t="s">
        <v>478</v>
      </c>
      <c r="L23" s="17">
        <v>40022</v>
      </c>
      <c r="M23" s="17" t="s">
        <v>732</v>
      </c>
      <c r="N23" s="17" t="str">
        <f t="shared" si="12"/>
        <v>&lt;Item Id="40022" Type="4" Name="nim0122" getImage="Home_box_nim_ocean brim02 (11)" Icon="" StoryBg="" AudioId="" Description="" PetType="1" Image="atom_icon0032" Audio="Sea/11-2-128" Animation="40022" Preview="Ocean/imgNim01112"/&gt;</v>
      </c>
      <c r="O23" s="17" t="s">
        <v>32</v>
      </c>
    </row>
    <row r="24" spans="1:15" s="17" customFormat="1">
      <c r="A24" s="16" t="str">
        <f t="shared" si="13"/>
        <v>40023</v>
      </c>
      <c r="B24" s="16" t="str">
        <f t="shared" si="14"/>
        <v>4</v>
      </c>
      <c r="C24" s="17" t="str">
        <f t="shared" si="15"/>
        <v>nim0123</v>
      </c>
      <c r="D24" s="17" t="str">
        <f t="shared" si="16"/>
        <v>Home_box_nim_ocean brim01 (12)</v>
      </c>
      <c r="E24" s="17" t="str">
        <f t="shared" si="17"/>
        <v/>
      </c>
      <c r="F24" s="17" t="str">
        <f t="shared" si="18"/>
        <v/>
      </c>
      <c r="G24" s="17" t="str">
        <f t="shared" si="19"/>
        <v/>
      </c>
      <c r="H24" s="17" t="str">
        <f t="shared" si="20"/>
        <v/>
      </c>
      <c r="I24" s="17">
        <v>1</v>
      </c>
      <c r="J24" s="17" t="s">
        <v>359</v>
      </c>
      <c r="K24" s="17" t="s">
        <v>479</v>
      </c>
      <c r="L24" s="17">
        <v>40023</v>
      </c>
      <c r="M24" s="17" t="s">
        <v>733</v>
      </c>
      <c r="N24" s="17" t="str">
        <f t="shared" si="12"/>
        <v>&lt;Item Id="40023" Type="4" Name="nim0123" getImage="Home_box_nim_ocean brim01 (12)" Icon="" StoryBg="" AudioId="" Description="" PetType="1" Image="atom_icon0012" Audio="Sea/12-1-128" Animation="40023" Preview="Ocean/imgNim01121"/&gt;</v>
      </c>
      <c r="O24" s="17" t="s">
        <v>33</v>
      </c>
    </row>
    <row r="25" spans="1:15" s="17" customFormat="1">
      <c r="A25" s="16" t="str">
        <f t="shared" si="13"/>
        <v>40024</v>
      </c>
      <c r="B25" s="16" t="str">
        <f t="shared" si="14"/>
        <v>4</v>
      </c>
      <c r="C25" s="17" t="str">
        <f t="shared" si="15"/>
        <v>nim0124</v>
      </c>
      <c r="D25" s="17" t="str">
        <f t="shared" si="16"/>
        <v>Home_box_nim_ocean brim02 (12)</v>
      </c>
      <c r="E25" s="17" t="str">
        <f t="shared" si="17"/>
        <v/>
      </c>
      <c r="F25" s="17" t="str">
        <f t="shared" si="18"/>
        <v/>
      </c>
      <c r="G25" s="17" t="str">
        <f t="shared" si="19"/>
        <v/>
      </c>
      <c r="H25" s="17" t="str">
        <f t="shared" si="20"/>
        <v/>
      </c>
      <c r="I25" s="17">
        <v>1</v>
      </c>
      <c r="J25" s="17" t="s">
        <v>332</v>
      </c>
      <c r="K25" s="17" t="s">
        <v>480</v>
      </c>
      <c r="L25" s="17">
        <v>40024</v>
      </c>
      <c r="M25" s="17" t="s">
        <v>734</v>
      </c>
      <c r="N25" s="17" t="str">
        <f t="shared" si="12"/>
        <v>&lt;Item Id="40024" Type="4" Name="nim0124" getImage="Home_box_nim_ocean brim02 (12)" Icon="" StoryBg="" AudioId="" Description="" PetType="1" Image="atom_icon0033" Audio="Sea/12-2-128" Animation="40024" Preview="Ocean/imgNim01122"/&gt;</v>
      </c>
      <c r="O25" s="17" t="s">
        <v>34</v>
      </c>
    </row>
    <row r="26" spans="1:15" s="17" customFormat="1">
      <c r="A26" s="16" t="str">
        <f t="shared" si="13"/>
        <v>40025</v>
      </c>
      <c r="B26" s="16" t="str">
        <f t="shared" si="14"/>
        <v>4</v>
      </c>
      <c r="C26" s="17" t="str">
        <f t="shared" si="15"/>
        <v>nim0125</v>
      </c>
      <c r="D26" s="17" t="str">
        <f t="shared" si="16"/>
        <v>Home_box_nim_ocean brim01 (13)</v>
      </c>
      <c r="E26" s="17" t="str">
        <f t="shared" si="17"/>
        <v/>
      </c>
      <c r="F26" s="17" t="str">
        <f t="shared" si="18"/>
        <v/>
      </c>
      <c r="G26" s="17" t="str">
        <f t="shared" si="19"/>
        <v/>
      </c>
      <c r="H26" s="17" t="str">
        <f t="shared" si="20"/>
        <v/>
      </c>
      <c r="I26" s="17">
        <v>1</v>
      </c>
      <c r="J26" s="17" t="s">
        <v>360</v>
      </c>
      <c r="K26" s="17" t="s">
        <v>481</v>
      </c>
      <c r="L26" s="17">
        <v>40025</v>
      </c>
      <c r="M26" s="17" t="s">
        <v>735</v>
      </c>
      <c r="N26" s="17" t="str">
        <f t="shared" si="12"/>
        <v>&lt;Item Id="40025" Type="4" Name="nim0125" getImage="Home_box_nim_ocean brim01 (13)" Icon="" StoryBg="" AudioId="" Description="" PetType="1" Image="atom_icon0013" Audio="Sea/13-1-128" Animation="40025" Preview="Ocean/imgNim01131"/&gt;</v>
      </c>
      <c r="O26" s="17" t="s">
        <v>35</v>
      </c>
    </row>
    <row r="27" spans="1:15" s="17" customFormat="1">
      <c r="A27" s="16" t="str">
        <f t="shared" si="13"/>
        <v>40026</v>
      </c>
      <c r="B27" s="16" t="str">
        <f t="shared" si="14"/>
        <v>4</v>
      </c>
      <c r="C27" s="17" t="str">
        <f t="shared" si="15"/>
        <v>nim0126</v>
      </c>
      <c r="D27" s="17" t="str">
        <f t="shared" si="16"/>
        <v>Home_box_nim_ocean brim02 (13)</v>
      </c>
      <c r="E27" s="17" t="str">
        <f t="shared" si="17"/>
        <v/>
      </c>
      <c r="F27" s="17" t="str">
        <f t="shared" si="18"/>
        <v/>
      </c>
      <c r="G27" s="17" t="str">
        <f t="shared" si="19"/>
        <v/>
      </c>
      <c r="H27" s="17" t="str">
        <f t="shared" si="20"/>
        <v/>
      </c>
      <c r="I27" s="17">
        <v>1</v>
      </c>
      <c r="J27" s="17" t="s">
        <v>361</v>
      </c>
      <c r="K27" s="17" t="s">
        <v>482</v>
      </c>
      <c r="L27" s="17">
        <v>40026</v>
      </c>
      <c r="M27" s="17" t="s">
        <v>736</v>
      </c>
      <c r="N27" s="17" t="str">
        <f t="shared" si="12"/>
        <v>&lt;Item Id="40026" Type="4" Name="nim0126" getImage="Home_box_nim_ocean brim02 (13)" Icon="" StoryBg="" AudioId="" Description="" PetType="1" Image="atom_icon0034" Audio="Sea/13-2-128" Animation="40026" Preview="Ocean/imgNim01132"/&gt;</v>
      </c>
      <c r="O27" s="17" t="s">
        <v>36</v>
      </c>
    </row>
    <row r="28" spans="1:15" s="17" customFormat="1">
      <c r="A28" s="16" t="str">
        <f t="shared" si="13"/>
        <v>40027</v>
      </c>
      <c r="B28" s="16" t="str">
        <f t="shared" si="14"/>
        <v>4</v>
      </c>
      <c r="C28" s="17" t="str">
        <f t="shared" si="15"/>
        <v>nim0127</v>
      </c>
      <c r="D28" s="17" t="str">
        <f t="shared" si="16"/>
        <v>Home_box_nim_ocean brim01 (14)</v>
      </c>
      <c r="E28" s="17" t="str">
        <f t="shared" si="17"/>
        <v/>
      </c>
      <c r="F28" s="17" t="str">
        <f t="shared" si="18"/>
        <v/>
      </c>
      <c r="G28" s="17" t="str">
        <f t="shared" si="19"/>
        <v/>
      </c>
      <c r="H28" s="17" t="str">
        <f t="shared" si="20"/>
        <v/>
      </c>
      <c r="I28" s="17">
        <v>1</v>
      </c>
      <c r="J28" s="17" t="s">
        <v>362</v>
      </c>
      <c r="K28" s="17" t="s">
        <v>483</v>
      </c>
      <c r="L28" s="17">
        <v>40027</v>
      </c>
      <c r="M28" s="17" t="s">
        <v>737</v>
      </c>
      <c r="N28" s="17" t="str">
        <f t="shared" si="12"/>
        <v>&lt;Item Id="40027" Type="4" Name="nim0127" getImage="Home_box_nim_ocean brim01 (14)" Icon="" StoryBg="" AudioId="" Description="" PetType="1" Image="atom_icon0014" Audio="Sea/14-1-128" Animation="40027" Preview="Ocean/imgNim01141"/&gt;</v>
      </c>
      <c r="O28" s="17" t="s">
        <v>37</v>
      </c>
    </row>
    <row r="29" spans="1:15" s="17" customFormat="1">
      <c r="A29" s="16" t="str">
        <f t="shared" si="13"/>
        <v>40028</v>
      </c>
      <c r="B29" s="16" t="str">
        <f t="shared" si="14"/>
        <v>4</v>
      </c>
      <c r="C29" s="17" t="str">
        <f t="shared" si="15"/>
        <v>nim0128</v>
      </c>
      <c r="D29" s="17" t="str">
        <f t="shared" si="16"/>
        <v>Home_box_nim_ocean brim02 (14)</v>
      </c>
      <c r="E29" s="17" t="str">
        <f t="shared" si="17"/>
        <v/>
      </c>
      <c r="F29" s="17" t="str">
        <f t="shared" si="18"/>
        <v/>
      </c>
      <c r="G29" s="17" t="str">
        <f t="shared" si="19"/>
        <v/>
      </c>
      <c r="H29" s="17" t="str">
        <f t="shared" si="20"/>
        <v/>
      </c>
      <c r="I29" s="17">
        <v>1</v>
      </c>
      <c r="J29" s="17" t="s">
        <v>363</v>
      </c>
      <c r="K29" s="17" t="s">
        <v>484</v>
      </c>
      <c r="L29" s="17">
        <v>40028</v>
      </c>
      <c r="M29" s="17" t="s">
        <v>738</v>
      </c>
      <c r="N29" s="17" t="str">
        <f t="shared" si="12"/>
        <v>&lt;Item Id="40028" Type="4" Name="nim0128" getImage="Home_box_nim_ocean brim02 (14)" Icon="" StoryBg="" AudioId="" Description="" PetType="1" Image="atom_icon0035" Audio="Sea/14-2-128" Animation="40028" Preview="Ocean/imgNim01142"/&gt;</v>
      </c>
      <c r="O29" s="17" t="s">
        <v>38</v>
      </c>
    </row>
    <row r="30" spans="1:15" s="17" customFormat="1">
      <c r="A30" s="16" t="str">
        <f t="shared" si="13"/>
        <v>40029</v>
      </c>
      <c r="B30" s="16" t="str">
        <f t="shared" si="14"/>
        <v>4</v>
      </c>
      <c r="C30" s="17" t="str">
        <f t="shared" si="15"/>
        <v>nim0129</v>
      </c>
      <c r="D30" s="17" t="str">
        <f t="shared" si="16"/>
        <v>Home_box_nim_ocean brim01 (15)</v>
      </c>
      <c r="E30" s="17" t="str">
        <f t="shared" si="17"/>
        <v/>
      </c>
      <c r="F30" s="17" t="str">
        <f t="shared" si="18"/>
        <v/>
      </c>
      <c r="G30" s="17" t="str">
        <f t="shared" si="19"/>
        <v/>
      </c>
      <c r="H30" s="17" t="str">
        <f t="shared" si="20"/>
        <v/>
      </c>
      <c r="I30" s="17">
        <v>1</v>
      </c>
      <c r="J30" s="17" t="s">
        <v>364</v>
      </c>
      <c r="K30" s="17" t="s">
        <v>485</v>
      </c>
      <c r="L30" s="17">
        <v>40029</v>
      </c>
      <c r="M30" s="17" t="s">
        <v>739</v>
      </c>
      <c r="N30" s="17" t="str">
        <f t="shared" si="12"/>
        <v>&lt;Item Id="40029" Type="4" Name="nim0129" getImage="Home_box_nim_ocean brim01 (15)" Icon="" StoryBg="" AudioId="" Description="" PetType="1" Image="atom_icon0015" Audio="Sea/15-1-128" Animation="40029" Preview="Ocean/imgNim01151"/&gt;</v>
      </c>
      <c r="O30" s="17" t="s">
        <v>39</v>
      </c>
    </row>
    <row r="31" spans="1:15" s="17" customFormat="1">
      <c r="A31" s="16" t="str">
        <f t="shared" si="13"/>
        <v>40030</v>
      </c>
      <c r="B31" s="16" t="str">
        <f t="shared" si="14"/>
        <v>4</v>
      </c>
      <c r="C31" s="17" t="str">
        <f t="shared" si="15"/>
        <v>nim0130</v>
      </c>
      <c r="D31" s="17" t="str">
        <f t="shared" si="16"/>
        <v>Home_box_nim_ocean brim02 (15)</v>
      </c>
      <c r="E31" s="17" t="str">
        <f t="shared" si="17"/>
        <v/>
      </c>
      <c r="F31" s="17" t="str">
        <f t="shared" si="18"/>
        <v/>
      </c>
      <c r="G31" s="17" t="str">
        <f t="shared" si="19"/>
        <v/>
      </c>
      <c r="H31" s="17" t="str">
        <f t="shared" si="20"/>
        <v/>
      </c>
      <c r="I31" s="17">
        <v>1</v>
      </c>
      <c r="J31" s="17" t="s">
        <v>365</v>
      </c>
      <c r="K31" s="17" t="s">
        <v>486</v>
      </c>
      <c r="L31" s="17">
        <v>40030</v>
      </c>
      <c r="M31" s="17" t="s">
        <v>740</v>
      </c>
      <c r="N31" s="17" t="str">
        <f t="shared" si="12"/>
        <v>&lt;Item Id="40030" Type="4" Name="nim0130" getImage="Home_box_nim_ocean brim02 (15)" Icon="" StoryBg="" AudioId="" Description="" PetType="1" Image="atom_icon0036" Audio="Sea/15-2-128" Animation="40030" Preview="Ocean/imgNim01152"/&gt;</v>
      </c>
      <c r="O31" s="17" t="s">
        <v>40</v>
      </c>
    </row>
    <row r="32" spans="1:15" s="17" customFormat="1">
      <c r="A32" s="16" t="str">
        <f t="shared" si="13"/>
        <v>40031</v>
      </c>
      <c r="B32" s="16" t="str">
        <f t="shared" si="14"/>
        <v>4</v>
      </c>
      <c r="C32" s="17" t="str">
        <f t="shared" si="15"/>
        <v>nim0131</v>
      </c>
      <c r="D32" s="17" t="str">
        <f t="shared" si="16"/>
        <v>Home_box_nim_ocean brim01 (16)</v>
      </c>
      <c r="E32" s="17" t="str">
        <f t="shared" si="17"/>
        <v/>
      </c>
      <c r="F32" s="17" t="str">
        <f t="shared" si="18"/>
        <v/>
      </c>
      <c r="G32" s="17" t="str">
        <f t="shared" si="19"/>
        <v/>
      </c>
      <c r="H32" s="17" t="str">
        <f t="shared" si="20"/>
        <v/>
      </c>
      <c r="I32" s="17">
        <v>1</v>
      </c>
      <c r="J32" s="17" t="s">
        <v>366</v>
      </c>
      <c r="K32" s="17" t="s">
        <v>487</v>
      </c>
      <c r="L32" s="17">
        <v>40031</v>
      </c>
      <c r="M32" s="17" t="s">
        <v>741</v>
      </c>
      <c r="N32" s="17" t="str">
        <f t="shared" si="12"/>
        <v>&lt;Item Id="40031" Type="4" Name="nim0131" getImage="Home_box_nim_ocean brim01 (16)" Icon="" StoryBg="" AudioId="" Description="" PetType="1" Image="atom_icon0016" Audio="Sea/16-1-128" Animation="40031" Preview="Ocean/imgNim01161"/&gt;</v>
      </c>
      <c r="O32" s="17" t="s">
        <v>41</v>
      </c>
    </row>
    <row r="33" spans="1:15" s="17" customFormat="1">
      <c r="A33" s="16" t="str">
        <f t="shared" si="13"/>
        <v>40032</v>
      </c>
      <c r="B33" s="16" t="str">
        <f t="shared" si="14"/>
        <v>4</v>
      </c>
      <c r="C33" s="17" t="str">
        <f t="shared" si="15"/>
        <v>nim0132</v>
      </c>
      <c r="D33" s="17" t="str">
        <f t="shared" si="16"/>
        <v>Home_box_nim_ocean brim02 (16)</v>
      </c>
      <c r="E33" s="17" t="str">
        <f t="shared" si="17"/>
        <v/>
      </c>
      <c r="F33" s="17" t="str">
        <f t="shared" si="18"/>
        <v/>
      </c>
      <c r="G33" s="17" t="str">
        <f t="shared" si="19"/>
        <v/>
      </c>
      <c r="H33" s="17" t="str">
        <f t="shared" si="20"/>
        <v/>
      </c>
      <c r="I33" s="17">
        <v>1</v>
      </c>
      <c r="J33" s="17" t="s">
        <v>367</v>
      </c>
      <c r="K33" s="17" t="s">
        <v>488</v>
      </c>
      <c r="L33" s="17">
        <v>40032</v>
      </c>
      <c r="M33" s="17" t="s">
        <v>742</v>
      </c>
      <c r="N33" s="17" t="str">
        <f t="shared" si="12"/>
        <v>&lt;Item Id="40032" Type="4" Name="nim0132" getImage="Home_box_nim_ocean brim02 (16)" Icon="" StoryBg="" AudioId="" Description="" PetType="1" Image="atom_icon0037" Audio="Sea/16-2-128" Animation="40032" Preview="Ocean/imgNim01162"/&gt;</v>
      </c>
      <c r="O33" s="17" t="s">
        <v>42</v>
      </c>
    </row>
    <row r="34" spans="1:15" s="17" customFormat="1">
      <c r="A34" s="16" t="str">
        <f t="shared" si="13"/>
        <v>40033</v>
      </c>
      <c r="B34" s="16" t="str">
        <f t="shared" si="14"/>
        <v>4</v>
      </c>
      <c r="C34" s="17" t="str">
        <f t="shared" si="15"/>
        <v>nim0133</v>
      </c>
      <c r="D34" s="17" t="str">
        <f t="shared" si="16"/>
        <v>Home_box_nim_ocean brim01 (17)</v>
      </c>
      <c r="E34" s="17" t="str">
        <f t="shared" si="17"/>
        <v/>
      </c>
      <c r="F34" s="17" t="str">
        <f t="shared" si="18"/>
        <v/>
      </c>
      <c r="G34" s="17" t="str">
        <f t="shared" si="19"/>
        <v/>
      </c>
      <c r="H34" s="17" t="str">
        <f t="shared" si="20"/>
        <v/>
      </c>
      <c r="I34" s="17">
        <v>1</v>
      </c>
      <c r="J34" s="17" t="s">
        <v>368</v>
      </c>
      <c r="K34" s="17" t="s">
        <v>489</v>
      </c>
      <c r="L34" s="17">
        <v>40033</v>
      </c>
      <c r="M34" s="17" t="s">
        <v>743</v>
      </c>
      <c r="N34" s="17" t="str">
        <f t="shared" si="12"/>
        <v>&lt;Item Id="40033" Type="4" Name="nim0133" getImage="Home_box_nim_ocean brim01 (17)" Icon="" StoryBg="" AudioId="" Description="" PetType="1" Image="atom_icon0017" Audio="Sea/17-1-128" Animation="40033" Preview="Ocean/imgNim01171"/&gt;</v>
      </c>
      <c r="O34" s="17" t="s">
        <v>43</v>
      </c>
    </row>
    <row r="35" spans="1:15" s="17" customFormat="1">
      <c r="A35" s="16" t="str">
        <f t="shared" si="13"/>
        <v>40034</v>
      </c>
      <c r="B35" s="16" t="str">
        <f t="shared" si="14"/>
        <v>4</v>
      </c>
      <c r="C35" s="17" t="str">
        <f t="shared" si="15"/>
        <v>nim0134</v>
      </c>
      <c r="D35" s="17" t="str">
        <f t="shared" si="16"/>
        <v>Home_box_nim_ocean brim02 (17)</v>
      </c>
      <c r="E35" s="17" t="str">
        <f t="shared" si="17"/>
        <v/>
      </c>
      <c r="F35" s="17" t="str">
        <f t="shared" si="18"/>
        <v/>
      </c>
      <c r="G35" s="17" t="str">
        <f t="shared" si="19"/>
        <v/>
      </c>
      <c r="H35" s="17" t="str">
        <f t="shared" si="20"/>
        <v/>
      </c>
      <c r="I35" s="17">
        <v>1</v>
      </c>
      <c r="J35" s="17" t="s">
        <v>369</v>
      </c>
      <c r="K35" s="17" t="s">
        <v>490</v>
      </c>
      <c r="L35" s="17">
        <v>40034</v>
      </c>
      <c r="M35" s="17" t="s">
        <v>744</v>
      </c>
      <c r="N35" s="17" t="str">
        <f t="shared" si="12"/>
        <v>&lt;Item Id="40034" Type="4" Name="nim0134" getImage="Home_box_nim_ocean brim02 (17)" Icon="" StoryBg="" AudioId="" Description="" PetType="1" Image="atom_icon0038" Audio="Sea/17-2-128" Animation="40034" Preview="Ocean/imgNim01172"/&gt;</v>
      </c>
      <c r="O35" s="17" t="s">
        <v>44</v>
      </c>
    </row>
    <row r="36" spans="1:15" s="17" customFormat="1">
      <c r="A36" s="16" t="str">
        <f t="shared" si="13"/>
        <v>40035</v>
      </c>
      <c r="B36" s="16" t="str">
        <f t="shared" si="14"/>
        <v>4</v>
      </c>
      <c r="C36" s="17" t="str">
        <f t="shared" si="15"/>
        <v>nim0135</v>
      </c>
      <c r="D36" s="17" t="str">
        <f t="shared" si="16"/>
        <v>Home_box_nim_ocean brim01 (18)</v>
      </c>
      <c r="E36" s="17" t="str">
        <f t="shared" si="17"/>
        <v/>
      </c>
      <c r="F36" s="17" t="str">
        <f t="shared" si="18"/>
        <v/>
      </c>
      <c r="G36" s="17" t="str">
        <f t="shared" si="19"/>
        <v/>
      </c>
      <c r="H36" s="17" t="str">
        <f t="shared" si="20"/>
        <v/>
      </c>
      <c r="I36" s="17">
        <v>1</v>
      </c>
      <c r="J36" s="17" t="s">
        <v>370</v>
      </c>
      <c r="K36" s="17" t="s">
        <v>491</v>
      </c>
      <c r="L36" s="17">
        <v>40035</v>
      </c>
      <c r="M36" s="17" t="s">
        <v>745</v>
      </c>
      <c r="N36" s="17" t="str">
        <f t="shared" si="12"/>
        <v>&lt;Item Id="40035" Type="4" Name="nim0135" getImage="Home_box_nim_ocean brim01 (18)" Icon="" StoryBg="" AudioId="" Description="" PetType="1" Image="atom_icon0018" Audio="Sea/18-1-128" Animation="40035" Preview="Ocean/imgNim01181"/&gt;</v>
      </c>
      <c r="O36" s="17" t="s">
        <v>45</v>
      </c>
    </row>
    <row r="37" spans="1:15" s="17" customFormat="1">
      <c r="A37" s="16" t="str">
        <f t="shared" si="13"/>
        <v>40036</v>
      </c>
      <c r="B37" s="16" t="str">
        <f t="shared" si="14"/>
        <v>4</v>
      </c>
      <c r="C37" s="17" t="str">
        <f t="shared" si="15"/>
        <v>nim0136</v>
      </c>
      <c r="D37" s="17" t="str">
        <f t="shared" si="16"/>
        <v>Home_box_nim_ocean brim02 (18)</v>
      </c>
      <c r="E37" s="17" t="str">
        <f t="shared" si="17"/>
        <v/>
      </c>
      <c r="F37" s="17" t="str">
        <f t="shared" si="18"/>
        <v/>
      </c>
      <c r="G37" s="17" t="str">
        <f t="shared" si="19"/>
        <v/>
      </c>
      <c r="H37" s="17" t="str">
        <f t="shared" si="20"/>
        <v/>
      </c>
      <c r="I37" s="17">
        <v>1</v>
      </c>
      <c r="J37" s="17" t="s">
        <v>371</v>
      </c>
      <c r="K37" s="17" t="s">
        <v>492</v>
      </c>
      <c r="L37" s="17">
        <v>40036</v>
      </c>
      <c r="M37" s="17" t="s">
        <v>746</v>
      </c>
      <c r="N37" s="17" t="str">
        <f t="shared" si="12"/>
        <v>&lt;Item Id="40036" Type="4" Name="nim0136" getImage="Home_box_nim_ocean brim02 (18)" Icon="" StoryBg="" AudioId="" Description="" PetType="1" Image="atom_icon0039" Audio="Sea/18-2-128" Animation="40036" Preview="Ocean/imgNim01182"/&gt;</v>
      </c>
      <c r="O37" s="17" t="s">
        <v>46</v>
      </c>
    </row>
    <row r="38" spans="1:15" s="17" customFormat="1">
      <c r="A38" s="16" t="str">
        <f t="shared" si="13"/>
        <v>40037</v>
      </c>
      <c r="B38" s="16" t="str">
        <f t="shared" si="14"/>
        <v>4</v>
      </c>
      <c r="C38" s="17" t="str">
        <f t="shared" si="15"/>
        <v>nim0137</v>
      </c>
      <c r="D38" s="17" t="str">
        <f t="shared" si="16"/>
        <v>Home_box_nim_ocean brim01 (19)</v>
      </c>
      <c r="E38" s="17" t="str">
        <f t="shared" si="17"/>
        <v/>
      </c>
      <c r="F38" s="17" t="str">
        <f t="shared" si="18"/>
        <v/>
      </c>
      <c r="G38" s="17" t="str">
        <f t="shared" si="19"/>
        <v/>
      </c>
      <c r="H38" s="17" t="str">
        <f t="shared" si="20"/>
        <v/>
      </c>
      <c r="I38" s="17">
        <v>1</v>
      </c>
      <c r="J38" s="17" t="s">
        <v>372</v>
      </c>
      <c r="K38" s="17" t="s">
        <v>493</v>
      </c>
      <c r="L38" s="17">
        <v>40037</v>
      </c>
      <c r="M38" s="17" t="s">
        <v>747</v>
      </c>
      <c r="N38" s="17" t="str">
        <f t="shared" si="12"/>
        <v>&lt;Item Id="40037" Type="4" Name="nim0137" getImage="Home_box_nim_ocean brim01 (19)" Icon="" StoryBg="" AudioId="" Description="" PetType="1" Image="atom_icon0019" Audio="Sea/19-1-128" Animation="40037" Preview="Ocean/imgNim01191"/&gt;</v>
      </c>
      <c r="O38" s="17" t="s">
        <v>47</v>
      </c>
    </row>
    <row r="39" spans="1:15" s="17" customFormat="1">
      <c r="A39" s="16" t="str">
        <f t="shared" si="13"/>
        <v>40038</v>
      </c>
      <c r="B39" s="16" t="str">
        <f t="shared" si="14"/>
        <v>4</v>
      </c>
      <c r="C39" s="17" t="str">
        <f t="shared" si="15"/>
        <v>nim0138</v>
      </c>
      <c r="D39" s="17" t="str">
        <f t="shared" si="16"/>
        <v>Home_box_nim_ocean brim02 (19)</v>
      </c>
      <c r="E39" s="17" t="str">
        <f t="shared" si="17"/>
        <v/>
      </c>
      <c r="F39" s="17" t="str">
        <f t="shared" si="18"/>
        <v/>
      </c>
      <c r="G39" s="17" t="str">
        <f t="shared" si="19"/>
        <v/>
      </c>
      <c r="H39" s="17" t="str">
        <f t="shared" si="20"/>
        <v/>
      </c>
      <c r="I39" s="17">
        <v>1</v>
      </c>
      <c r="J39" s="17" t="s">
        <v>373</v>
      </c>
      <c r="K39" s="17" t="s">
        <v>494</v>
      </c>
      <c r="L39" s="17">
        <v>40038</v>
      </c>
      <c r="M39" s="17" t="s">
        <v>748</v>
      </c>
      <c r="N39" s="17" t="str">
        <f t="shared" si="12"/>
        <v>&lt;Item Id="40038" Type="4" Name="nim0138" getImage="Home_box_nim_ocean brim02 (19)" Icon="" StoryBg="" AudioId="" Description="" PetType="1" Image="atom_icon0040" Audio="Sea/19-2-128" Animation="40038" Preview="Ocean/imgNim01192"/&gt;</v>
      </c>
      <c r="O39" s="17" t="s">
        <v>48</v>
      </c>
    </row>
    <row r="40" spans="1:15" s="17" customFormat="1">
      <c r="A40" s="16" t="str">
        <f t="shared" si="13"/>
        <v>40039</v>
      </c>
      <c r="B40" s="16" t="str">
        <f t="shared" si="14"/>
        <v>4</v>
      </c>
      <c r="C40" s="17" t="str">
        <f t="shared" si="15"/>
        <v>nim0139</v>
      </c>
      <c r="D40" s="17" t="str">
        <f t="shared" si="16"/>
        <v>Home_box_nim_ocean brim01 (20)</v>
      </c>
      <c r="E40" s="17" t="str">
        <f t="shared" si="17"/>
        <v/>
      </c>
      <c r="F40" s="17" t="str">
        <f t="shared" si="18"/>
        <v/>
      </c>
      <c r="G40" s="17" t="str">
        <f t="shared" si="19"/>
        <v/>
      </c>
      <c r="H40" s="17" t="str">
        <f t="shared" si="20"/>
        <v/>
      </c>
      <c r="I40" s="17">
        <v>1</v>
      </c>
      <c r="J40" s="17" t="s">
        <v>374</v>
      </c>
      <c r="K40" s="17" t="s">
        <v>495</v>
      </c>
      <c r="L40" s="17">
        <v>40039</v>
      </c>
      <c r="M40" s="17" t="s">
        <v>749</v>
      </c>
      <c r="N40" s="17" t="str">
        <f t="shared" si="12"/>
        <v>&lt;Item Id="40039" Type="4" Name="nim0139" getImage="Home_box_nim_ocean brim01 (20)" Icon="" StoryBg="" AudioId="" Description="" PetType="1" Image="atom_icon0020" Audio="Sea/20-1-128" Animation="40039" Preview="Ocean/imgNim01201"/&gt;</v>
      </c>
      <c r="O40" s="17" t="s">
        <v>49</v>
      </c>
    </row>
    <row r="41" spans="1:15" s="17" customFormat="1">
      <c r="A41" s="16" t="str">
        <f t="shared" si="13"/>
        <v>40040</v>
      </c>
      <c r="B41" s="16" t="str">
        <f t="shared" si="14"/>
        <v>4</v>
      </c>
      <c r="C41" s="17" t="str">
        <f t="shared" si="15"/>
        <v>nim0140</v>
      </c>
      <c r="D41" s="17" t="str">
        <f t="shared" si="16"/>
        <v>Home_box_nim_ocean brim02 (20)</v>
      </c>
      <c r="E41" s="17" t="str">
        <f t="shared" si="17"/>
        <v/>
      </c>
      <c r="F41" s="17" t="str">
        <f t="shared" si="18"/>
        <v/>
      </c>
      <c r="G41" s="17" t="str">
        <f t="shared" si="19"/>
        <v/>
      </c>
      <c r="H41" s="17" t="str">
        <f t="shared" si="20"/>
        <v/>
      </c>
      <c r="I41" s="17">
        <v>1</v>
      </c>
      <c r="J41" s="17" t="s">
        <v>375</v>
      </c>
      <c r="K41" s="17" t="s">
        <v>496</v>
      </c>
      <c r="L41" s="17">
        <v>40040</v>
      </c>
      <c r="M41" s="17" t="s">
        <v>750</v>
      </c>
      <c r="N41" s="17" t="str">
        <f t="shared" si="12"/>
        <v>&lt;Item Id="40040" Type="4" Name="nim0140" getImage="Home_box_nim_ocean brim02 (20)" Icon="" StoryBg="" AudioId="" Description="" PetType="1" Image="atom_icon0041" Audio="Sea/20-2-128" Animation="40040" Preview="Ocean/imgNim01202"/&gt;</v>
      </c>
      <c r="O41" s="17" t="s">
        <v>50</v>
      </c>
    </row>
    <row r="42" spans="1:15" s="17" customFormat="1">
      <c r="A42" s="16" t="str">
        <f t="shared" si="13"/>
        <v>40041</v>
      </c>
      <c r="B42" s="16" t="str">
        <f t="shared" si="14"/>
        <v>4</v>
      </c>
      <c r="C42" s="17" t="str">
        <f t="shared" si="15"/>
        <v>nim0141</v>
      </c>
      <c r="D42" s="17" t="str">
        <f t="shared" si="16"/>
        <v>Home_box_nim_ocean brim01 (21)</v>
      </c>
      <c r="E42" s="17" t="str">
        <f t="shared" si="17"/>
        <v/>
      </c>
      <c r="F42" s="17" t="str">
        <f t="shared" si="18"/>
        <v/>
      </c>
      <c r="G42" s="17" t="str">
        <f t="shared" si="19"/>
        <v/>
      </c>
      <c r="H42" s="17" t="str">
        <f t="shared" si="20"/>
        <v/>
      </c>
      <c r="I42" s="17">
        <v>1</v>
      </c>
      <c r="J42" s="17" t="s">
        <v>376</v>
      </c>
      <c r="K42" s="17" t="s">
        <v>497</v>
      </c>
      <c r="L42" s="17">
        <v>40041</v>
      </c>
      <c r="M42" s="17" t="s">
        <v>751</v>
      </c>
      <c r="N42" s="17" t="str">
        <f t="shared" si="12"/>
        <v>&lt;Item Id="40041" Type="4" Name="nim0141" getImage="Home_box_nim_ocean brim01 (21)" Icon="" StoryBg="" AudioId="" Description="" PetType="1" Image="atom_icon0021" Audio="Sea/21-1-128" Animation="40041" Preview="Ocean/imgNim01211"/&gt;</v>
      </c>
      <c r="O42" s="17" t="s">
        <v>51</v>
      </c>
    </row>
    <row r="43" spans="1:15" s="17" customFormat="1">
      <c r="A43" s="16" t="str">
        <f t="shared" si="13"/>
        <v>40042</v>
      </c>
      <c r="B43" s="16" t="str">
        <f t="shared" si="14"/>
        <v>4</v>
      </c>
      <c r="C43" s="17" t="str">
        <f t="shared" si="15"/>
        <v>nim0142</v>
      </c>
      <c r="D43" s="17" t="str">
        <f t="shared" si="16"/>
        <v>Home_box_nim_ocean brim02 (21)</v>
      </c>
      <c r="E43" s="17" t="str">
        <f t="shared" si="17"/>
        <v/>
      </c>
      <c r="F43" s="17" t="str">
        <f t="shared" si="18"/>
        <v/>
      </c>
      <c r="G43" s="17" t="str">
        <f t="shared" si="19"/>
        <v/>
      </c>
      <c r="H43" s="17" t="str">
        <f t="shared" si="20"/>
        <v/>
      </c>
      <c r="I43" s="17">
        <v>1</v>
      </c>
      <c r="J43" s="17" t="s">
        <v>377</v>
      </c>
      <c r="K43" s="17" t="s">
        <v>498</v>
      </c>
      <c r="L43" s="17">
        <v>40042</v>
      </c>
      <c r="M43" s="17" t="s">
        <v>752</v>
      </c>
      <c r="N43" s="17" t="str">
        <f t="shared" si="12"/>
        <v>&lt;Item Id="40042" Type="4" Name="nim0142" getImage="Home_box_nim_ocean brim02 (21)" Icon="" StoryBg="" AudioId="" Description="" PetType="1" Image="atom_icon0042" Audio="Sea/21-2-128" Animation="40042" Preview="Ocean/imgNim01212"/&gt;</v>
      </c>
      <c r="O43" s="17" t="s">
        <v>52</v>
      </c>
    </row>
    <row r="44" spans="1:15" s="15" customFormat="1">
      <c r="A44" s="14" t="str">
        <f t="shared" si="13"/>
        <v>40043</v>
      </c>
      <c r="B44" s="14" t="str">
        <f t="shared" si="14"/>
        <v>4</v>
      </c>
      <c r="C44" s="15" t="str">
        <f t="shared" si="15"/>
        <v>nim0201</v>
      </c>
      <c r="D44" s="15" t="str">
        <f t="shared" si="16"/>
        <v>Home_box_nim_wonder woods01 (1)</v>
      </c>
      <c r="E44" s="15" t="str">
        <f t="shared" si="17"/>
        <v/>
      </c>
      <c r="F44" s="15" t="str">
        <f t="shared" si="18"/>
        <v/>
      </c>
      <c r="G44" s="15" t="str">
        <f t="shared" si="19"/>
        <v/>
      </c>
      <c r="H44" s="15" t="str">
        <f t="shared" si="20"/>
        <v/>
      </c>
      <c r="I44" s="15">
        <v>2</v>
      </c>
      <c r="J44" s="15" t="s">
        <v>1002</v>
      </c>
      <c r="K44" s="15" t="s">
        <v>499</v>
      </c>
      <c r="L44" s="15">
        <v>40043</v>
      </c>
      <c r="M44" s="15" t="s">
        <v>753</v>
      </c>
      <c r="N44" s="15" t="str">
        <f t="shared" si="12"/>
        <v>&lt;Item Id="40043" Type="4" Name="nim0201" getImage="Home_box_nim_wonder woods01 (1)" Icon="" StoryBg="" AudioId="" Description="" PetType="2" Image="atom_icon0043" Audio="Forest/森林-1-1" Animation="40043" Preview="Forest/imgNim02011"/&gt;</v>
      </c>
      <c r="O44" s="15" t="s">
        <v>53</v>
      </c>
    </row>
    <row r="45" spans="1:15" s="15" customFormat="1">
      <c r="A45" s="14" t="str">
        <f t="shared" si="13"/>
        <v>40044</v>
      </c>
      <c r="B45" s="14" t="str">
        <f t="shared" si="14"/>
        <v>4</v>
      </c>
      <c r="C45" s="15" t="str">
        <f t="shared" si="15"/>
        <v>nim0202</v>
      </c>
      <c r="D45" s="15" t="str">
        <f t="shared" si="16"/>
        <v>Home_box_nim_wonder woods02 (1)</v>
      </c>
      <c r="E45" s="15" t="str">
        <f t="shared" si="17"/>
        <v/>
      </c>
      <c r="F45" s="15" t="str">
        <f t="shared" si="18"/>
        <v/>
      </c>
      <c r="G45" s="15" t="str">
        <f t="shared" si="19"/>
        <v/>
      </c>
      <c r="H45" s="15" t="str">
        <f t="shared" si="20"/>
        <v/>
      </c>
      <c r="I45" s="15">
        <v>2</v>
      </c>
      <c r="J45" s="15" t="s">
        <v>378</v>
      </c>
      <c r="K45" s="15" t="s">
        <v>500</v>
      </c>
      <c r="L45" s="15">
        <v>40044</v>
      </c>
      <c r="M45" s="15" t="s">
        <v>754</v>
      </c>
      <c r="N45" s="15" t="str">
        <f t="shared" si="12"/>
        <v>&lt;Item Id="40044" Type="4" Name="nim0202" getImage="Home_box_nim_wonder woods02 (1)" Icon="" StoryBg="" AudioId="" Description="" PetType="2" Image="atom_icon0064" Audio="Forest/森林-1-2" Animation="40044" Preview="Forest/imgNim02012"/&gt;</v>
      </c>
      <c r="O45" s="15" t="s">
        <v>54</v>
      </c>
    </row>
    <row r="46" spans="1:15" s="15" customFormat="1">
      <c r="A46" s="14" t="str">
        <f t="shared" si="13"/>
        <v>40045</v>
      </c>
      <c r="B46" s="14" t="str">
        <f t="shared" si="14"/>
        <v>4</v>
      </c>
      <c r="C46" s="15" t="str">
        <f t="shared" si="15"/>
        <v>nim0203</v>
      </c>
      <c r="D46" s="15" t="str">
        <f t="shared" si="16"/>
        <v>Home_box_nim_wonder woods01 (2)</v>
      </c>
      <c r="E46" s="15" t="str">
        <f t="shared" si="17"/>
        <v/>
      </c>
      <c r="F46" s="15" t="str">
        <f t="shared" si="18"/>
        <v/>
      </c>
      <c r="G46" s="15" t="str">
        <f t="shared" si="19"/>
        <v/>
      </c>
      <c r="H46" s="15" t="str">
        <f t="shared" si="20"/>
        <v/>
      </c>
      <c r="I46" s="15">
        <v>2</v>
      </c>
      <c r="J46" s="15" t="s">
        <v>333</v>
      </c>
      <c r="K46" s="15" t="s">
        <v>501</v>
      </c>
      <c r="L46" s="15">
        <v>40045</v>
      </c>
      <c r="M46" s="15" t="s">
        <v>755</v>
      </c>
      <c r="N46" s="15" t="str">
        <f t="shared" si="12"/>
        <v>&lt;Item Id="40045" Type="4" Name="nim0203" getImage="Home_box_nim_wonder woods01 (2)" Icon="" StoryBg="" AudioId="" Description="" PetType="2" Image="atom_icon0044" Audio="Forest/森林-2-1" Animation="40045" Preview="Forest/imgNim02021"/&gt;</v>
      </c>
      <c r="O46" s="15" t="s">
        <v>55</v>
      </c>
    </row>
    <row r="47" spans="1:15" s="15" customFormat="1">
      <c r="A47" s="14" t="str">
        <f t="shared" si="13"/>
        <v>40046</v>
      </c>
      <c r="B47" s="14" t="str">
        <f t="shared" si="14"/>
        <v>4</v>
      </c>
      <c r="C47" s="15" t="str">
        <f t="shared" si="15"/>
        <v>nim0204</v>
      </c>
      <c r="D47" s="15" t="str">
        <f t="shared" si="16"/>
        <v>Home_box_nim_wonder woods02 (2)</v>
      </c>
      <c r="E47" s="15" t="str">
        <f t="shared" si="17"/>
        <v/>
      </c>
      <c r="F47" s="15" t="str">
        <f t="shared" si="18"/>
        <v/>
      </c>
      <c r="G47" s="15" t="str">
        <f t="shared" si="19"/>
        <v/>
      </c>
      <c r="H47" s="15" t="str">
        <f t="shared" si="20"/>
        <v/>
      </c>
      <c r="I47" s="15">
        <v>2</v>
      </c>
      <c r="J47" s="15" t="s">
        <v>379</v>
      </c>
      <c r="K47" s="15" t="s">
        <v>502</v>
      </c>
      <c r="L47" s="15">
        <v>40046</v>
      </c>
      <c r="M47" s="15" t="s">
        <v>756</v>
      </c>
      <c r="N47" s="15" t="str">
        <f t="shared" si="12"/>
        <v>&lt;Item Id="40046" Type="4" Name="nim0204" getImage="Home_box_nim_wonder woods02 (2)" Icon="" StoryBg="" AudioId="" Description="" PetType="2" Image="atom_icon0065" Audio="Forest/森林-2-2" Animation="40046" Preview="Forest/imgNim02022"/&gt;</v>
      </c>
      <c r="O47" s="15" t="s">
        <v>56</v>
      </c>
    </row>
    <row r="48" spans="1:15" s="15" customFormat="1">
      <c r="A48" s="14" t="str">
        <f t="shared" si="13"/>
        <v>40047</v>
      </c>
      <c r="B48" s="14" t="str">
        <f t="shared" si="14"/>
        <v>4</v>
      </c>
      <c r="C48" s="15" t="str">
        <f t="shared" si="15"/>
        <v>nim0205</v>
      </c>
      <c r="D48" s="15" t="str">
        <f t="shared" si="16"/>
        <v>Home_box_nim_wonder woods01 (3)</v>
      </c>
      <c r="E48" s="15" t="str">
        <f t="shared" si="17"/>
        <v/>
      </c>
      <c r="F48" s="15" t="str">
        <f t="shared" si="18"/>
        <v/>
      </c>
      <c r="G48" s="15" t="str">
        <f t="shared" si="19"/>
        <v/>
      </c>
      <c r="H48" s="15" t="str">
        <f t="shared" si="20"/>
        <v/>
      </c>
      <c r="I48" s="15">
        <v>2</v>
      </c>
      <c r="J48" s="15" t="s">
        <v>398</v>
      </c>
      <c r="K48" s="15" t="s">
        <v>503</v>
      </c>
      <c r="L48" s="15">
        <v>40047</v>
      </c>
      <c r="M48" s="15" t="s">
        <v>757</v>
      </c>
      <c r="N48" s="15" t="str">
        <f t="shared" si="12"/>
        <v>&lt;Item Id="40047" Type="4" Name="nim0205" getImage="Home_box_nim_wonder woods01 (3)" Icon="" StoryBg="" AudioId="" Description="" PetType="2" Image="atom_icon0045" Audio="Forest/森林-3-1" Animation="40047" Preview="Forest/imgNim02031"/&gt;</v>
      </c>
      <c r="O48" s="15" t="s">
        <v>57</v>
      </c>
    </row>
    <row r="49" spans="1:15" s="15" customFormat="1">
      <c r="A49" s="14" t="str">
        <f t="shared" si="13"/>
        <v>40048</v>
      </c>
      <c r="B49" s="14" t="str">
        <f t="shared" si="14"/>
        <v>4</v>
      </c>
      <c r="C49" s="15" t="str">
        <f t="shared" si="15"/>
        <v>nim0206</v>
      </c>
      <c r="D49" s="15" t="str">
        <f t="shared" si="16"/>
        <v>Home_box_nim_wonder woods02 (3)</v>
      </c>
      <c r="E49" s="15" t="str">
        <f t="shared" si="17"/>
        <v/>
      </c>
      <c r="F49" s="15" t="str">
        <f t="shared" si="18"/>
        <v/>
      </c>
      <c r="G49" s="15" t="str">
        <f t="shared" si="19"/>
        <v/>
      </c>
      <c r="H49" s="15" t="str">
        <f t="shared" si="20"/>
        <v/>
      </c>
      <c r="I49" s="15">
        <v>2</v>
      </c>
      <c r="J49" s="15" t="s">
        <v>335</v>
      </c>
      <c r="K49" s="15" t="s">
        <v>504</v>
      </c>
      <c r="L49" s="15">
        <v>40048</v>
      </c>
      <c r="M49" s="15" t="s">
        <v>758</v>
      </c>
      <c r="N49" s="15" t="str">
        <f t="shared" si="12"/>
        <v>&lt;Item Id="40048" Type="4" Name="nim0206" getImage="Home_box_nim_wonder woods02 (3)" Icon="" StoryBg="" AudioId="" Description="" PetType="2" Image="atom_icon0066" Audio="Forest/森林-3-2" Animation="40048" Preview="Forest/imgNim02032"/&gt;</v>
      </c>
      <c r="O49" s="15" t="s">
        <v>58</v>
      </c>
    </row>
    <row r="50" spans="1:15" s="15" customFormat="1">
      <c r="A50" s="14" t="str">
        <f t="shared" si="13"/>
        <v>40049</v>
      </c>
      <c r="B50" s="14" t="str">
        <f t="shared" si="14"/>
        <v>4</v>
      </c>
      <c r="C50" s="15" t="str">
        <f t="shared" si="15"/>
        <v>nim0207</v>
      </c>
      <c r="D50" s="15" t="str">
        <f t="shared" si="16"/>
        <v>Home_box_nim_wonder woods01 (4)</v>
      </c>
      <c r="E50" s="15" t="str">
        <f t="shared" si="17"/>
        <v/>
      </c>
      <c r="F50" s="15" t="str">
        <f t="shared" si="18"/>
        <v/>
      </c>
      <c r="G50" s="15" t="str">
        <f t="shared" si="19"/>
        <v/>
      </c>
      <c r="H50" s="15" t="str">
        <f t="shared" si="20"/>
        <v/>
      </c>
      <c r="I50" s="15">
        <v>2</v>
      </c>
      <c r="J50" s="15" t="s">
        <v>400</v>
      </c>
      <c r="K50" s="15" t="s">
        <v>505</v>
      </c>
      <c r="L50" s="15">
        <v>40049</v>
      </c>
      <c r="M50" s="15" t="s">
        <v>759</v>
      </c>
      <c r="N50" s="15" t="str">
        <f t="shared" si="12"/>
        <v>&lt;Item Id="40049" Type="4" Name="nim0207" getImage="Home_box_nim_wonder woods01 (4)" Icon="" StoryBg="" AudioId="" Description="" PetType="2" Image="atom_icon0046" Audio="Forest/森林-4-1" Animation="40049" Preview="Forest/imgNim02041"/&gt;</v>
      </c>
      <c r="O50" s="15" t="s">
        <v>59</v>
      </c>
    </row>
    <row r="51" spans="1:15" s="15" customFormat="1">
      <c r="A51" s="14" t="str">
        <f t="shared" si="13"/>
        <v>40050</v>
      </c>
      <c r="B51" s="14" t="str">
        <f t="shared" si="14"/>
        <v>4</v>
      </c>
      <c r="C51" s="15" t="str">
        <f t="shared" si="15"/>
        <v>nim0208</v>
      </c>
      <c r="D51" s="15" t="str">
        <f t="shared" si="16"/>
        <v>Home_box_nim_wonder woods02 (4)</v>
      </c>
      <c r="E51" s="15" t="str">
        <f t="shared" si="17"/>
        <v/>
      </c>
      <c r="F51" s="15" t="str">
        <f t="shared" si="18"/>
        <v/>
      </c>
      <c r="G51" s="15" t="str">
        <f t="shared" si="19"/>
        <v/>
      </c>
      <c r="H51" s="15" t="str">
        <f t="shared" si="20"/>
        <v/>
      </c>
      <c r="I51" s="15">
        <v>2</v>
      </c>
      <c r="J51" s="15" t="s">
        <v>380</v>
      </c>
      <c r="K51" s="15" t="s">
        <v>506</v>
      </c>
      <c r="L51" s="15">
        <v>40050</v>
      </c>
      <c r="M51" s="15" t="s">
        <v>760</v>
      </c>
      <c r="N51" s="15" t="str">
        <f t="shared" si="12"/>
        <v>&lt;Item Id="40050" Type="4" Name="nim0208" getImage="Home_box_nim_wonder woods02 (4)" Icon="" StoryBg="" AudioId="" Description="" PetType="2" Image="atom_icon0067" Audio="Forest/森林-4-2" Animation="40050" Preview="Forest/imgNim02042"/&gt;</v>
      </c>
      <c r="O51" s="15" t="s">
        <v>60</v>
      </c>
    </row>
    <row r="52" spans="1:15" s="15" customFormat="1">
      <c r="A52" s="14" t="str">
        <f t="shared" si="13"/>
        <v>40051</v>
      </c>
      <c r="B52" s="14" t="str">
        <f t="shared" si="14"/>
        <v>4</v>
      </c>
      <c r="C52" s="15" t="str">
        <f t="shared" si="15"/>
        <v>nim0209</v>
      </c>
      <c r="D52" s="15" t="str">
        <f t="shared" si="16"/>
        <v>Home_box_nim_wonder woods01 (5)</v>
      </c>
      <c r="E52" s="15" t="str">
        <f t="shared" si="17"/>
        <v/>
      </c>
      <c r="F52" s="15" t="str">
        <f t="shared" si="18"/>
        <v/>
      </c>
      <c r="G52" s="15" t="str">
        <f t="shared" si="19"/>
        <v/>
      </c>
      <c r="H52" s="15" t="str">
        <f t="shared" si="20"/>
        <v/>
      </c>
      <c r="I52" s="15">
        <v>2</v>
      </c>
      <c r="J52" s="15" t="s">
        <v>402</v>
      </c>
      <c r="K52" s="15" t="s">
        <v>507</v>
      </c>
      <c r="L52" s="15">
        <v>40051</v>
      </c>
      <c r="M52" s="15" t="s">
        <v>761</v>
      </c>
      <c r="N52" s="15" t="str">
        <f t="shared" si="12"/>
        <v>&lt;Item Id="40051" Type="4" Name="nim0209" getImage="Home_box_nim_wonder woods01 (5)" Icon="" StoryBg="" AudioId="" Description="" PetType="2" Image="atom_icon0047" Audio="Forest/森林-5-1" Animation="40051" Preview="Forest/imgNim02051"/&gt;</v>
      </c>
      <c r="O52" s="15" t="s">
        <v>61</v>
      </c>
    </row>
    <row r="53" spans="1:15" s="15" customFormat="1">
      <c r="A53" s="14" t="str">
        <f t="shared" si="13"/>
        <v>40052</v>
      </c>
      <c r="B53" s="14" t="str">
        <f t="shared" si="14"/>
        <v>4</v>
      </c>
      <c r="C53" s="15" t="str">
        <f t="shared" si="15"/>
        <v>nim0210</v>
      </c>
      <c r="D53" s="15" t="str">
        <f t="shared" si="16"/>
        <v>Home_box_nim_wonder woods02 (5)</v>
      </c>
      <c r="E53" s="15" t="str">
        <f t="shared" si="17"/>
        <v/>
      </c>
      <c r="F53" s="15" t="str">
        <f t="shared" si="18"/>
        <v/>
      </c>
      <c r="G53" s="15" t="str">
        <f t="shared" si="19"/>
        <v/>
      </c>
      <c r="H53" s="15" t="str">
        <f t="shared" si="20"/>
        <v/>
      </c>
      <c r="I53" s="15">
        <v>2</v>
      </c>
      <c r="J53" s="15" t="s">
        <v>381</v>
      </c>
      <c r="K53" s="15" t="s">
        <v>508</v>
      </c>
      <c r="L53" s="15">
        <v>40052</v>
      </c>
      <c r="M53" s="15" t="s">
        <v>762</v>
      </c>
      <c r="N53" s="15" t="str">
        <f t="shared" si="12"/>
        <v>&lt;Item Id="40052" Type="4" Name="nim0210" getImage="Home_box_nim_wonder woods02 (5)" Icon="" StoryBg="" AudioId="" Description="" PetType="2" Image="atom_icon0068" Audio="Forest/森林-5-2" Animation="40052" Preview="Forest/imgNim02052"/&gt;</v>
      </c>
      <c r="O53" s="15" t="s">
        <v>62</v>
      </c>
    </row>
    <row r="54" spans="1:15" s="15" customFormat="1">
      <c r="A54" s="14" t="str">
        <f t="shared" si="13"/>
        <v>40053</v>
      </c>
      <c r="B54" s="14" t="str">
        <f t="shared" si="14"/>
        <v>4</v>
      </c>
      <c r="C54" s="15" t="str">
        <f t="shared" si="15"/>
        <v>nim0211</v>
      </c>
      <c r="D54" s="15" t="str">
        <f t="shared" si="16"/>
        <v>Home_box_nim_wonder woods01 (6)</v>
      </c>
      <c r="E54" s="15" t="str">
        <f t="shared" si="17"/>
        <v/>
      </c>
      <c r="F54" s="15" t="str">
        <f t="shared" si="18"/>
        <v/>
      </c>
      <c r="G54" s="15" t="str">
        <f t="shared" si="19"/>
        <v/>
      </c>
      <c r="H54" s="15" t="str">
        <f t="shared" si="20"/>
        <v/>
      </c>
      <c r="I54" s="15">
        <v>2</v>
      </c>
      <c r="J54" s="15" t="s">
        <v>404</v>
      </c>
      <c r="K54" s="15" t="s">
        <v>509</v>
      </c>
      <c r="L54" s="15">
        <v>40053</v>
      </c>
      <c r="M54" s="15" t="s">
        <v>763</v>
      </c>
      <c r="N54" s="15" t="str">
        <f t="shared" si="12"/>
        <v>&lt;Item Id="40053" Type="4" Name="nim0211" getImage="Home_box_nim_wonder woods01 (6)" Icon="" StoryBg="" AudioId="" Description="" PetType="2" Image="atom_icon0048" Audio="Forest/森林-6-1" Animation="40053" Preview="Forest/imgNim02061"/&gt;</v>
      </c>
      <c r="O54" s="15" t="s">
        <v>63</v>
      </c>
    </row>
    <row r="55" spans="1:15" s="15" customFormat="1">
      <c r="A55" s="14" t="str">
        <f t="shared" si="13"/>
        <v>40054</v>
      </c>
      <c r="B55" s="14" t="str">
        <f t="shared" si="14"/>
        <v>4</v>
      </c>
      <c r="C55" s="15" t="str">
        <f t="shared" si="15"/>
        <v>nim0212</v>
      </c>
      <c r="D55" s="15" t="str">
        <f t="shared" si="16"/>
        <v>Home_box_nim_wonder woods02 (6)</v>
      </c>
      <c r="E55" s="15" t="str">
        <f t="shared" si="17"/>
        <v/>
      </c>
      <c r="F55" s="15" t="str">
        <f t="shared" si="18"/>
        <v/>
      </c>
      <c r="G55" s="15" t="str">
        <f t="shared" si="19"/>
        <v/>
      </c>
      <c r="H55" s="15" t="str">
        <f t="shared" si="20"/>
        <v/>
      </c>
      <c r="I55" s="15">
        <v>2</v>
      </c>
      <c r="J55" s="15" t="s">
        <v>382</v>
      </c>
      <c r="K55" s="15" t="s">
        <v>510</v>
      </c>
      <c r="L55" s="15">
        <v>40054</v>
      </c>
      <c r="M55" s="15" t="s">
        <v>764</v>
      </c>
      <c r="N55" s="15" t="str">
        <f t="shared" si="12"/>
        <v>&lt;Item Id="40054" Type="4" Name="nim0212" getImage="Home_box_nim_wonder woods02 (6)" Icon="" StoryBg="" AudioId="" Description="" PetType="2" Image="atom_icon0069" Audio="Forest/森林-6-2" Animation="40054" Preview="Forest/imgNim02062"/&gt;</v>
      </c>
      <c r="O55" s="15" t="s">
        <v>64</v>
      </c>
    </row>
    <row r="56" spans="1:15" s="15" customFormat="1">
      <c r="A56" s="14" t="str">
        <f t="shared" si="13"/>
        <v>40055</v>
      </c>
      <c r="B56" s="14" t="str">
        <f t="shared" si="14"/>
        <v>4</v>
      </c>
      <c r="C56" s="15" t="str">
        <f t="shared" si="15"/>
        <v>nim0213</v>
      </c>
      <c r="D56" s="15" t="str">
        <f t="shared" si="16"/>
        <v>Home_box_nim_wonder woods01 (7)</v>
      </c>
      <c r="E56" s="15" t="str">
        <f t="shared" si="17"/>
        <v/>
      </c>
      <c r="F56" s="15" t="str">
        <f t="shared" si="18"/>
        <v/>
      </c>
      <c r="G56" s="15" t="str">
        <f t="shared" si="19"/>
        <v/>
      </c>
      <c r="H56" s="15" t="str">
        <f t="shared" si="20"/>
        <v/>
      </c>
      <c r="I56" s="15">
        <v>2</v>
      </c>
      <c r="J56" s="15" t="s">
        <v>406</v>
      </c>
      <c r="K56" s="15" t="s">
        <v>511</v>
      </c>
      <c r="L56" s="15">
        <v>40055</v>
      </c>
      <c r="M56" s="15" t="s">
        <v>765</v>
      </c>
      <c r="N56" s="15" t="str">
        <f t="shared" si="12"/>
        <v>&lt;Item Id="40055" Type="4" Name="nim0213" getImage="Home_box_nim_wonder woods01 (7)" Icon="" StoryBg="" AudioId="" Description="" PetType="2" Image="atom_icon0049" Audio="Forest/森林-7-1" Animation="40055" Preview="Forest/imgNim02071"/&gt;</v>
      </c>
      <c r="O56" s="15" t="s">
        <v>65</v>
      </c>
    </row>
    <row r="57" spans="1:15" s="15" customFormat="1">
      <c r="A57" s="14" t="str">
        <f t="shared" si="13"/>
        <v>40056</v>
      </c>
      <c r="B57" s="14" t="str">
        <f t="shared" si="14"/>
        <v>4</v>
      </c>
      <c r="C57" s="15" t="str">
        <f t="shared" si="15"/>
        <v>nim0214</v>
      </c>
      <c r="D57" s="15" t="str">
        <f t="shared" si="16"/>
        <v>Home_box_nim_wonder woods02 (7)</v>
      </c>
      <c r="E57" s="15" t="str">
        <f t="shared" si="17"/>
        <v/>
      </c>
      <c r="F57" s="15" t="str">
        <f t="shared" si="18"/>
        <v/>
      </c>
      <c r="G57" s="15" t="str">
        <f t="shared" si="19"/>
        <v/>
      </c>
      <c r="H57" s="15" t="str">
        <f t="shared" si="20"/>
        <v/>
      </c>
      <c r="I57" s="15">
        <v>2</v>
      </c>
      <c r="J57" s="15" t="s">
        <v>383</v>
      </c>
      <c r="K57" s="15" t="s">
        <v>512</v>
      </c>
      <c r="L57" s="15">
        <v>40056</v>
      </c>
      <c r="M57" s="15" t="s">
        <v>766</v>
      </c>
      <c r="N57" s="15" t="str">
        <f t="shared" si="12"/>
        <v>&lt;Item Id="40056" Type="4" Name="nim0214" getImage="Home_box_nim_wonder woods02 (7)" Icon="" StoryBg="" AudioId="" Description="" PetType="2" Image="atom_icon0070" Audio="Forest/森林-7-2" Animation="40056" Preview="Forest/imgNim02072"/&gt;</v>
      </c>
      <c r="O57" s="15" t="s">
        <v>66</v>
      </c>
    </row>
    <row r="58" spans="1:15" s="15" customFormat="1">
      <c r="A58" s="14" t="str">
        <f t="shared" si="13"/>
        <v>40057</v>
      </c>
      <c r="B58" s="14" t="str">
        <f t="shared" si="14"/>
        <v>4</v>
      </c>
      <c r="C58" s="15" t="str">
        <f t="shared" si="15"/>
        <v>nim0215</v>
      </c>
      <c r="D58" s="15" t="str">
        <f t="shared" si="16"/>
        <v>Home_box_nim_wonder woods01 (8)</v>
      </c>
      <c r="E58" s="15" t="str">
        <f t="shared" si="17"/>
        <v/>
      </c>
      <c r="F58" s="15" t="str">
        <f t="shared" si="18"/>
        <v/>
      </c>
      <c r="G58" s="15" t="str">
        <f t="shared" si="19"/>
        <v/>
      </c>
      <c r="H58" s="15" t="str">
        <f t="shared" si="20"/>
        <v/>
      </c>
      <c r="I58" s="15">
        <v>2</v>
      </c>
      <c r="J58" s="15" t="s">
        <v>408</v>
      </c>
      <c r="K58" s="15" t="s">
        <v>513</v>
      </c>
      <c r="L58" s="15">
        <v>40057</v>
      </c>
      <c r="M58" s="15" t="s">
        <v>767</v>
      </c>
      <c r="N58" s="15" t="str">
        <f t="shared" si="12"/>
        <v>&lt;Item Id="40057" Type="4" Name="nim0215" getImage="Home_box_nim_wonder woods01 (8)" Icon="" StoryBg="" AudioId="" Description="" PetType="2" Image="atom_icon0050" Audio="Forest/森林-8-1" Animation="40057" Preview="Forest/imgNim02081"/&gt;</v>
      </c>
      <c r="O58" s="15" t="s">
        <v>67</v>
      </c>
    </row>
    <row r="59" spans="1:15" s="15" customFormat="1">
      <c r="A59" s="14" t="str">
        <f t="shared" si="13"/>
        <v>40058</v>
      </c>
      <c r="B59" s="14" t="str">
        <f t="shared" si="14"/>
        <v>4</v>
      </c>
      <c r="C59" s="15" t="str">
        <f t="shared" si="15"/>
        <v>nim0216</v>
      </c>
      <c r="D59" s="15" t="str">
        <f t="shared" si="16"/>
        <v>Home_box_nim_wonder woods02 (8)</v>
      </c>
      <c r="E59" s="15" t="str">
        <f t="shared" si="17"/>
        <v/>
      </c>
      <c r="F59" s="15" t="str">
        <f t="shared" si="18"/>
        <v/>
      </c>
      <c r="G59" s="15" t="str">
        <f t="shared" si="19"/>
        <v/>
      </c>
      <c r="H59" s="15" t="str">
        <f t="shared" si="20"/>
        <v/>
      </c>
      <c r="I59" s="15">
        <v>2</v>
      </c>
      <c r="J59" s="15" t="s">
        <v>384</v>
      </c>
      <c r="K59" s="15" t="s">
        <v>514</v>
      </c>
      <c r="L59" s="15">
        <v>40058</v>
      </c>
      <c r="M59" s="15" t="s">
        <v>768</v>
      </c>
      <c r="N59" s="15" t="str">
        <f t="shared" si="12"/>
        <v>&lt;Item Id="40058" Type="4" Name="nim0216" getImage="Home_box_nim_wonder woods02 (8)" Icon="" StoryBg="" AudioId="" Description="" PetType="2" Image="atom_icon0071" Audio="Forest/森林-8-2" Animation="40058" Preview="Forest/imgNim02082"/&gt;</v>
      </c>
      <c r="O59" s="15" t="s">
        <v>68</v>
      </c>
    </row>
    <row r="60" spans="1:15" s="15" customFormat="1">
      <c r="A60" s="14" t="str">
        <f t="shared" si="13"/>
        <v>40059</v>
      </c>
      <c r="B60" s="14" t="str">
        <f t="shared" si="14"/>
        <v>4</v>
      </c>
      <c r="C60" s="15" t="str">
        <f t="shared" si="15"/>
        <v>nim0217</v>
      </c>
      <c r="D60" s="15" t="str">
        <f t="shared" si="16"/>
        <v>Home_box_nim_wonder woods01 (9)</v>
      </c>
      <c r="E60" s="15" t="str">
        <f t="shared" si="17"/>
        <v/>
      </c>
      <c r="F60" s="15" t="str">
        <f t="shared" si="18"/>
        <v/>
      </c>
      <c r="G60" s="15" t="str">
        <f t="shared" si="19"/>
        <v/>
      </c>
      <c r="H60" s="15" t="str">
        <f t="shared" si="20"/>
        <v/>
      </c>
      <c r="I60" s="15">
        <v>2</v>
      </c>
      <c r="J60" s="15" t="s">
        <v>410</v>
      </c>
      <c r="K60" s="15" t="s">
        <v>515</v>
      </c>
      <c r="L60" s="15">
        <v>40059</v>
      </c>
      <c r="M60" s="15" t="s">
        <v>769</v>
      </c>
      <c r="N60" s="15" t="str">
        <f t="shared" si="12"/>
        <v>&lt;Item Id="40059" Type="4" Name="nim0217" getImage="Home_box_nim_wonder woods01 (9)" Icon="" StoryBg="" AudioId="" Description="" PetType="2" Image="atom_icon0051" Audio="Forest/森林-9-1" Animation="40059" Preview="Forest/imgNim02091"/&gt;</v>
      </c>
      <c r="O60" s="15" t="s">
        <v>69</v>
      </c>
    </row>
    <row r="61" spans="1:15" s="15" customFormat="1">
      <c r="A61" s="14" t="str">
        <f t="shared" si="13"/>
        <v>40060</v>
      </c>
      <c r="B61" s="14" t="str">
        <f t="shared" si="14"/>
        <v>4</v>
      </c>
      <c r="C61" s="15" t="str">
        <f t="shared" si="15"/>
        <v>nim0218</v>
      </c>
      <c r="D61" s="15" t="str">
        <f t="shared" si="16"/>
        <v>Home_box_nim_wonder woods02 (9)</v>
      </c>
      <c r="E61" s="15" t="str">
        <f t="shared" si="17"/>
        <v/>
      </c>
      <c r="F61" s="15" t="str">
        <f t="shared" si="18"/>
        <v/>
      </c>
      <c r="G61" s="15" t="str">
        <f t="shared" si="19"/>
        <v/>
      </c>
      <c r="H61" s="15" t="str">
        <f t="shared" si="20"/>
        <v/>
      </c>
      <c r="I61" s="15">
        <v>2</v>
      </c>
      <c r="J61" s="15" t="s">
        <v>385</v>
      </c>
      <c r="K61" s="15" t="s">
        <v>516</v>
      </c>
      <c r="L61" s="15">
        <v>40060</v>
      </c>
      <c r="M61" s="15" t="s">
        <v>770</v>
      </c>
      <c r="N61" s="15" t="str">
        <f t="shared" si="12"/>
        <v>&lt;Item Id="40060" Type="4" Name="nim0218" getImage="Home_box_nim_wonder woods02 (9)" Icon="" StoryBg="" AudioId="" Description="" PetType="2" Image="atom_icon0072" Audio="Forest/森林-9-2" Animation="40060" Preview="Forest/imgNim02092"/&gt;</v>
      </c>
      <c r="O61" s="15" t="s">
        <v>70</v>
      </c>
    </row>
    <row r="62" spans="1:15" s="15" customFormat="1">
      <c r="A62" s="14" t="str">
        <f t="shared" si="13"/>
        <v>40061</v>
      </c>
      <c r="B62" s="14" t="str">
        <f t="shared" si="14"/>
        <v>4</v>
      </c>
      <c r="C62" s="15" t="str">
        <f t="shared" si="15"/>
        <v>nim0219</v>
      </c>
      <c r="D62" s="15" t="str">
        <f t="shared" si="16"/>
        <v>Home_box_nim_wonder woods01 (10)</v>
      </c>
      <c r="E62" s="15" t="str">
        <f t="shared" si="17"/>
        <v/>
      </c>
      <c r="F62" s="15" t="str">
        <f t="shared" si="18"/>
        <v/>
      </c>
      <c r="G62" s="15" t="str">
        <f t="shared" si="19"/>
        <v/>
      </c>
      <c r="H62" s="15" t="str">
        <f t="shared" si="20"/>
        <v/>
      </c>
      <c r="I62" s="15">
        <v>2</v>
      </c>
      <c r="J62" s="15" t="s">
        <v>412</v>
      </c>
      <c r="K62" s="15" t="s">
        <v>517</v>
      </c>
      <c r="L62" s="15">
        <v>40061</v>
      </c>
      <c r="M62" s="15" t="s">
        <v>771</v>
      </c>
      <c r="N62" s="15" t="str">
        <f t="shared" si="12"/>
        <v>&lt;Item Id="40061" Type="4" Name="nim0219" getImage="Home_box_nim_wonder woods01 (10)" Icon="" StoryBg="" AudioId="" Description="" PetType="2" Image="atom_icon0052" Audio="Forest/森林-10-1" Animation="40061" Preview="Forest/imgNim02101"/&gt;</v>
      </c>
      <c r="O62" s="15" t="s">
        <v>71</v>
      </c>
    </row>
    <row r="63" spans="1:15" s="15" customFormat="1">
      <c r="A63" s="14" t="str">
        <f t="shared" si="13"/>
        <v>40062</v>
      </c>
      <c r="B63" s="14" t="str">
        <f t="shared" si="14"/>
        <v>4</v>
      </c>
      <c r="C63" s="15" t="str">
        <f t="shared" si="15"/>
        <v>nim0220</v>
      </c>
      <c r="D63" s="15" t="str">
        <f t="shared" si="16"/>
        <v>Home_box_nim_wonder woods02 (10)</v>
      </c>
      <c r="E63" s="15" t="str">
        <f t="shared" si="17"/>
        <v/>
      </c>
      <c r="F63" s="15" t="str">
        <f t="shared" si="18"/>
        <v/>
      </c>
      <c r="G63" s="15" t="str">
        <f t="shared" si="19"/>
        <v/>
      </c>
      <c r="H63" s="15" t="str">
        <f t="shared" si="20"/>
        <v/>
      </c>
      <c r="I63" s="15">
        <v>2</v>
      </c>
      <c r="J63" s="15" t="s">
        <v>386</v>
      </c>
      <c r="K63" s="15" t="s">
        <v>518</v>
      </c>
      <c r="L63" s="15">
        <v>40062</v>
      </c>
      <c r="M63" s="15" t="s">
        <v>772</v>
      </c>
      <c r="N63" s="15" t="str">
        <f t="shared" si="12"/>
        <v>&lt;Item Id="40062" Type="4" Name="nim0220" getImage="Home_box_nim_wonder woods02 (10)" Icon="" StoryBg="" AudioId="" Description="" PetType="2" Image="atom_icon0073" Audio="Forest/森林-10-2" Animation="40062" Preview="Forest/imgNim02102"/&gt;</v>
      </c>
      <c r="O63" s="15" t="s">
        <v>72</v>
      </c>
    </row>
    <row r="64" spans="1:15" s="15" customFormat="1">
      <c r="A64" s="14" t="str">
        <f t="shared" si="13"/>
        <v>40063</v>
      </c>
      <c r="B64" s="14" t="str">
        <f t="shared" si="14"/>
        <v>4</v>
      </c>
      <c r="C64" s="15" t="str">
        <f t="shared" si="15"/>
        <v>nim0221</v>
      </c>
      <c r="D64" s="15" t="str">
        <f t="shared" si="16"/>
        <v>Home_box_nim_wonder woods01 (11)</v>
      </c>
      <c r="E64" s="15" t="str">
        <f t="shared" si="17"/>
        <v/>
      </c>
      <c r="F64" s="15" t="str">
        <f t="shared" si="18"/>
        <v/>
      </c>
      <c r="G64" s="15" t="str">
        <f t="shared" si="19"/>
        <v/>
      </c>
      <c r="H64" s="15" t="str">
        <f t="shared" si="20"/>
        <v/>
      </c>
      <c r="I64" s="15">
        <v>2</v>
      </c>
      <c r="J64" s="15" t="s">
        <v>414</v>
      </c>
      <c r="K64" s="15" t="s">
        <v>519</v>
      </c>
      <c r="L64" s="15">
        <v>40063</v>
      </c>
      <c r="M64" s="15" t="s">
        <v>773</v>
      </c>
      <c r="N64" s="15" t="str">
        <f t="shared" si="12"/>
        <v>&lt;Item Id="40063" Type="4" Name="nim0221" getImage="Home_box_nim_wonder woods01 (11)" Icon="" StoryBg="" AudioId="" Description="" PetType="2" Image="atom_icon0053" Audio="Forest/森林-11-1" Animation="40063" Preview="Forest/imgNim02111"/&gt;</v>
      </c>
      <c r="O64" s="15" t="s">
        <v>73</v>
      </c>
    </row>
    <row r="65" spans="1:15" s="15" customFormat="1">
      <c r="A65" s="14" t="str">
        <f t="shared" si="13"/>
        <v>40064</v>
      </c>
      <c r="B65" s="14" t="str">
        <f t="shared" si="14"/>
        <v>4</v>
      </c>
      <c r="C65" s="15" t="str">
        <f t="shared" si="15"/>
        <v>nim0222</v>
      </c>
      <c r="D65" s="15" t="str">
        <f t="shared" si="16"/>
        <v>Home_box_nim_wonder woods02 (11)</v>
      </c>
      <c r="E65" s="15" t="str">
        <f t="shared" si="17"/>
        <v/>
      </c>
      <c r="F65" s="15" t="str">
        <f t="shared" si="18"/>
        <v/>
      </c>
      <c r="G65" s="15" t="str">
        <f t="shared" si="19"/>
        <v/>
      </c>
      <c r="H65" s="15" t="str">
        <f t="shared" si="20"/>
        <v/>
      </c>
      <c r="I65" s="15">
        <v>2</v>
      </c>
      <c r="J65" s="15" t="s">
        <v>387</v>
      </c>
      <c r="K65" s="15" t="s">
        <v>520</v>
      </c>
      <c r="L65" s="15">
        <v>40064</v>
      </c>
      <c r="M65" s="15" t="s">
        <v>774</v>
      </c>
      <c r="N65" s="15" t="str">
        <f t="shared" si="12"/>
        <v>&lt;Item Id="40064" Type="4" Name="nim0222" getImage="Home_box_nim_wonder woods02 (11)" Icon="" StoryBg="" AudioId="" Description="" PetType="2" Image="atom_icon0074" Audio="Forest/森林-11-2" Animation="40064" Preview="Forest/imgNim02112"/&gt;</v>
      </c>
      <c r="O65" s="15" t="s">
        <v>74</v>
      </c>
    </row>
    <row r="66" spans="1:15" s="15" customFormat="1">
      <c r="A66" s="14" t="str">
        <f t="shared" si="13"/>
        <v>40065</v>
      </c>
      <c r="B66" s="14" t="str">
        <f t="shared" si="14"/>
        <v>4</v>
      </c>
      <c r="C66" s="15" t="str">
        <f t="shared" si="15"/>
        <v>nim0223</v>
      </c>
      <c r="D66" s="15" t="str">
        <f t="shared" si="16"/>
        <v>Home_box_nim_wonder woods01 (12)</v>
      </c>
      <c r="E66" s="15" t="str">
        <f t="shared" si="17"/>
        <v/>
      </c>
      <c r="F66" s="15" t="str">
        <f t="shared" si="18"/>
        <v/>
      </c>
      <c r="G66" s="15" t="str">
        <f t="shared" si="19"/>
        <v/>
      </c>
      <c r="H66" s="15" t="str">
        <f t="shared" si="20"/>
        <v/>
      </c>
      <c r="I66" s="15">
        <v>2</v>
      </c>
      <c r="J66" s="15" t="s">
        <v>416</v>
      </c>
      <c r="K66" s="15" t="s">
        <v>521</v>
      </c>
      <c r="L66" s="15">
        <v>40065</v>
      </c>
      <c r="M66" s="15" t="s">
        <v>775</v>
      </c>
      <c r="N66" s="15" t="str">
        <f t="shared" si="12"/>
        <v>&lt;Item Id="40065" Type="4" Name="nim0223" getImage="Home_box_nim_wonder woods01 (12)" Icon="" StoryBg="" AudioId="" Description="" PetType="2" Image="atom_icon0054" Audio="Forest/森林-12-1" Animation="40065" Preview="Forest/imgNim02121"/&gt;</v>
      </c>
      <c r="O66" s="15" t="s">
        <v>75</v>
      </c>
    </row>
    <row r="67" spans="1:15" s="15" customFormat="1">
      <c r="A67" s="14" t="str">
        <f t="shared" ref="A67:A127" si="21">MID(O67, FIND("Item Id=""", O67, 1) + 9, 5)</f>
        <v>40066</v>
      </c>
      <c r="B67" s="14" t="str">
        <f t="shared" ref="B67:B127" si="22">MID(O67, FIND("Type=""", O67, 1) +6, 1)</f>
        <v>4</v>
      </c>
      <c r="C67" s="15" t="str">
        <f t="shared" ref="C67:C127" si="23">MID(O67, FIND("Name=""", O67, 1) +6, 7)</f>
        <v>nim0224</v>
      </c>
      <c r="D67" s="15" t="str">
        <f t="shared" ref="D67:D127" si="24">MID(O67, FIND("getImage=""", O67) +10, FIND(""" Icon=",O67)-FIND("getImage=""", O67) -10)</f>
        <v>Home_box_nim_wonder woods02 (12)</v>
      </c>
      <c r="E67" s="15" t="str">
        <f t="shared" ref="E67:E127" si="25">MID(O67, FIND("Icon=""", O67) +6, FIND(""" StoryBg=",O67) - FIND("Icon=""", O67) - 6)</f>
        <v/>
      </c>
      <c r="F67" s="15" t="str">
        <f t="shared" ref="F67:F127" si="26">MID(O67, FIND("StoryBg=""", O67) +9, FIND(""" AudioId=",O67) - FIND("StoryBg=""", O67) - 9)</f>
        <v/>
      </c>
      <c r="G67" s="15" t="str">
        <f t="shared" ref="G67:G127" si="27">MID(O67, FIND("AudioId=""", O67) +9, FIND(""" Description=",O67) - FIND("AudioId=""", O67) - 9)</f>
        <v/>
      </c>
      <c r="H67" s="15" t="str">
        <f t="shared" ref="H67:H127" si="28">MID(O67, FIND("Description=""", O67) +13,FIND("""/&gt;",O67)-FIND("Description=""", O67)-13)</f>
        <v/>
      </c>
      <c r="I67" s="15">
        <v>2</v>
      </c>
      <c r="J67" s="15" t="s">
        <v>388</v>
      </c>
      <c r="K67" s="15" t="s">
        <v>522</v>
      </c>
      <c r="L67" s="15">
        <v>40066</v>
      </c>
      <c r="M67" s="15" t="s">
        <v>776</v>
      </c>
      <c r="N67" s="15" t="str">
        <f t="shared" ref="N67:N130" si="29">"&lt;Item Id="""&amp;A67&amp;""" Type="""&amp;B67&amp;""" Name="""&amp;C67&amp;""" getImage="""&amp;D67&amp;""" Icon="""&amp;E67&amp;""" StoryBg="""&amp;F67&amp;""" AudioId="""&amp;G67&amp;""" Description="""&amp;H67&amp;""" PetType="""&amp;I67&amp;""" Image="""&amp;J67&amp;""" Audio="""&amp;K67&amp;""" Animation="""&amp;L67&amp;""" Preview="""&amp;M67&amp;"""/&gt;"</f>
        <v>&lt;Item Id="40066" Type="4" Name="nim0224" getImage="Home_box_nim_wonder woods02 (12)" Icon="" StoryBg="" AudioId="" Description="" PetType="2" Image="atom_icon0075" Audio="Forest/森林-12-2" Animation="40066" Preview="Forest/imgNim02122"/&gt;</v>
      </c>
      <c r="O67" s="15" t="s">
        <v>76</v>
      </c>
    </row>
    <row r="68" spans="1:15" s="15" customFormat="1">
      <c r="A68" s="14" t="str">
        <f t="shared" si="21"/>
        <v>40067</v>
      </c>
      <c r="B68" s="14" t="str">
        <f t="shared" si="22"/>
        <v>4</v>
      </c>
      <c r="C68" s="15" t="str">
        <f t="shared" si="23"/>
        <v>nim0225</v>
      </c>
      <c r="D68" s="15" t="str">
        <f t="shared" si="24"/>
        <v>Home_box_nim_wonder woods01 (13)</v>
      </c>
      <c r="E68" s="15" t="str">
        <f t="shared" si="25"/>
        <v/>
      </c>
      <c r="F68" s="15" t="str">
        <f t="shared" si="26"/>
        <v/>
      </c>
      <c r="G68" s="15" t="str">
        <f t="shared" si="27"/>
        <v/>
      </c>
      <c r="H68" s="15" t="str">
        <f t="shared" si="28"/>
        <v/>
      </c>
      <c r="I68" s="15">
        <v>2</v>
      </c>
      <c r="J68" s="15" t="s">
        <v>334</v>
      </c>
      <c r="K68" s="15" t="s">
        <v>523</v>
      </c>
      <c r="L68" s="15">
        <v>40067</v>
      </c>
      <c r="M68" s="15" t="s">
        <v>777</v>
      </c>
      <c r="N68" s="15" t="str">
        <f t="shared" si="29"/>
        <v>&lt;Item Id="40067" Type="4" Name="nim0225" getImage="Home_box_nim_wonder woods01 (13)" Icon="" StoryBg="" AudioId="" Description="" PetType="2" Image="atom_icon0055" Audio="Forest/森林-13-1" Animation="40067" Preview="Forest/imgNim02131"/&gt;</v>
      </c>
      <c r="O68" s="15" t="s">
        <v>77</v>
      </c>
    </row>
    <row r="69" spans="1:15" s="15" customFormat="1">
      <c r="A69" s="14" t="str">
        <f t="shared" si="21"/>
        <v>40068</v>
      </c>
      <c r="B69" s="14" t="str">
        <f t="shared" si="22"/>
        <v>4</v>
      </c>
      <c r="C69" s="15" t="str">
        <f t="shared" si="23"/>
        <v>nim0226</v>
      </c>
      <c r="D69" s="15" t="str">
        <f t="shared" si="24"/>
        <v>Home_box_nim_wonder woods02 (13)</v>
      </c>
      <c r="E69" s="15" t="str">
        <f t="shared" si="25"/>
        <v/>
      </c>
      <c r="F69" s="15" t="str">
        <f t="shared" si="26"/>
        <v/>
      </c>
      <c r="G69" s="15" t="str">
        <f t="shared" si="27"/>
        <v/>
      </c>
      <c r="H69" s="15" t="str">
        <f t="shared" si="28"/>
        <v/>
      </c>
      <c r="I69" s="15">
        <v>2</v>
      </c>
      <c r="J69" s="15" t="s">
        <v>389</v>
      </c>
      <c r="K69" s="15" t="s">
        <v>524</v>
      </c>
      <c r="L69" s="15">
        <v>40068</v>
      </c>
      <c r="M69" s="15" t="s">
        <v>778</v>
      </c>
      <c r="N69" s="15" t="str">
        <f t="shared" si="29"/>
        <v>&lt;Item Id="40068" Type="4" Name="nim0226" getImage="Home_box_nim_wonder woods02 (13)" Icon="" StoryBg="" AudioId="" Description="" PetType="2" Image="atom_icon0076" Audio="Forest/森林-13-2" Animation="40068" Preview="Forest/imgNim02132"/&gt;</v>
      </c>
      <c r="O69" s="15" t="s">
        <v>78</v>
      </c>
    </row>
    <row r="70" spans="1:15" s="15" customFormat="1">
      <c r="A70" s="14" t="str">
        <f t="shared" si="21"/>
        <v>40069</v>
      </c>
      <c r="B70" s="14" t="str">
        <f t="shared" si="22"/>
        <v>4</v>
      </c>
      <c r="C70" s="15" t="str">
        <f t="shared" si="23"/>
        <v>nim0227</v>
      </c>
      <c r="D70" s="15" t="str">
        <f t="shared" si="24"/>
        <v>Home_box_nim_wonder woods01 (14)</v>
      </c>
      <c r="E70" s="15" t="str">
        <f t="shared" si="25"/>
        <v/>
      </c>
      <c r="F70" s="15" t="str">
        <f t="shared" si="26"/>
        <v/>
      </c>
      <c r="G70" s="15" t="str">
        <f t="shared" si="27"/>
        <v/>
      </c>
      <c r="H70" s="15" t="str">
        <f t="shared" si="28"/>
        <v/>
      </c>
      <c r="I70" s="15">
        <v>2</v>
      </c>
      <c r="J70" s="15" t="s">
        <v>419</v>
      </c>
      <c r="K70" s="15" t="s">
        <v>525</v>
      </c>
      <c r="L70" s="15">
        <v>40069</v>
      </c>
      <c r="M70" s="15" t="s">
        <v>779</v>
      </c>
      <c r="N70" s="15" t="str">
        <f t="shared" si="29"/>
        <v>&lt;Item Id="40069" Type="4" Name="nim0227" getImage="Home_box_nim_wonder woods01 (14)" Icon="" StoryBg="" AudioId="" Description="" PetType="2" Image="atom_icon0056" Audio="Forest/森林-14-1" Animation="40069" Preview="Forest/imgNim02141"/&gt;</v>
      </c>
      <c r="O70" s="15" t="s">
        <v>79</v>
      </c>
    </row>
    <row r="71" spans="1:15" s="15" customFormat="1">
      <c r="A71" s="14" t="str">
        <f t="shared" si="21"/>
        <v>40070</v>
      </c>
      <c r="B71" s="14" t="str">
        <f t="shared" si="22"/>
        <v>4</v>
      </c>
      <c r="C71" s="15" t="str">
        <f t="shared" si="23"/>
        <v>nim0228</v>
      </c>
      <c r="D71" s="15" t="str">
        <f t="shared" si="24"/>
        <v>Home_box_nim_wonder woods02 (14)</v>
      </c>
      <c r="E71" s="15" t="str">
        <f t="shared" si="25"/>
        <v/>
      </c>
      <c r="F71" s="15" t="str">
        <f t="shared" si="26"/>
        <v/>
      </c>
      <c r="G71" s="15" t="str">
        <f t="shared" si="27"/>
        <v/>
      </c>
      <c r="H71" s="15" t="str">
        <f t="shared" si="28"/>
        <v/>
      </c>
      <c r="I71" s="15">
        <v>2</v>
      </c>
      <c r="J71" s="15" t="s">
        <v>336</v>
      </c>
      <c r="K71" s="15" t="s">
        <v>526</v>
      </c>
      <c r="L71" s="15">
        <v>40070</v>
      </c>
      <c r="M71" s="15" t="s">
        <v>780</v>
      </c>
      <c r="N71" s="15" t="str">
        <f t="shared" si="29"/>
        <v>&lt;Item Id="40070" Type="4" Name="nim0228" getImage="Home_box_nim_wonder woods02 (14)" Icon="" StoryBg="" AudioId="" Description="" PetType="2" Image="atom_icon0077" Audio="Forest/森林-14-2" Animation="40070" Preview="Forest/imgNim02142"/&gt;</v>
      </c>
      <c r="O71" s="15" t="s">
        <v>80</v>
      </c>
    </row>
    <row r="72" spans="1:15" s="15" customFormat="1">
      <c r="A72" s="14" t="str">
        <f t="shared" si="21"/>
        <v>40071</v>
      </c>
      <c r="B72" s="14" t="str">
        <f t="shared" si="22"/>
        <v>4</v>
      </c>
      <c r="C72" s="15" t="str">
        <f t="shared" si="23"/>
        <v>nim0229</v>
      </c>
      <c r="D72" s="15" t="str">
        <f t="shared" si="24"/>
        <v>Home_box_nim_wonder woods01 (15)</v>
      </c>
      <c r="E72" s="15" t="str">
        <f t="shared" si="25"/>
        <v/>
      </c>
      <c r="F72" s="15" t="str">
        <f t="shared" si="26"/>
        <v/>
      </c>
      <c r="G72" s="15" t="str">
        <f t="shared" si="27"/>
        <v/>
      </c>
      <c r="H72" s="15" t="str">
        <f t="shared" si="28"/>
        <v/>
      </c>
      <c r="I72" s="15">
        <v>2</v>
      </c>
      <c r="J72" s="15" t="s">
        <v>421</v>
      </c>
      <c r="K72" s="15" t="s">
        <v>527</v>
      </c>
      <c r="L72" s="15">
        <v>40071</v>
      </c>
      <c r="M72" s="15" t="s">
        <v>781</v>
      </c>
      <c r="N72" s="15" t="str">
        <f t="shared" si="29"/>
        <v>&lt;Item Id="40071" Type="4" Name="nim0229" getImage="Home_box_nim_wonder woods01 (15)" Icon="" StoryBg="" AudioId="" Description="" PetType="2" Image="atom_icon0057" Audio="Forest/森林-15-1" Animation="40071" Preview="Forest/imgNim02151"/&gt;</v>
      </c>
      <c r="O72" s="15" t="s">
        <v>81</v>
      </c>
    </row>
    <row r="73" spans="1:15" s="15" customFormat="1">
      <c r="A73" s="14" t="str">
        <f t="shared" si="21"/>
        <v>40072</v>
      </c>
      <c r="B73" s="14" t="str">
        <f t="shared" si="22"/>
        <v>4</v>
      </c>
      <c r="C73" s="15" t="str">
        <f t="shared" si="23"/>
        <v>nim0230</v>
      </c>
      <c r="D73" s="15" t="str">
        <f t="shared" si="24"/>
        <v>Home_box_nim_wonder woods02 (15)</v>
      </c>
      <c r="E73" s="15" t="str">
        <f t="shared" si="25"/>
        <v/>
      </c>
      <c r="F73" s="15" t="str">
        <f t="shared" si="26"/>
        <v/>
      </c>
      <c r="G73" s="15" t="str">
        <f t="shared" si="27"/>
        <v/>
      </c>
      <c r="H73" s="15" t="str">
        <f t="shared" si="28"/>
        <v/>
      </c>
      <c r="I73" s="15">
        <v>2</v>
      </c>
      <c r="J73" s="15" t="s">
        <v>390</v>
      </c>
      <c r="K73" s="15" t="s">
        <v>528</v>
      </c>
      <c r="L73" s="15">
        <v>40072</v>
      </c>
      <c r="M73" s="15" t="s">
        <v>782</v>
      </c>
      <c r="N73" s="15" t="str">
        <f t="shared" si="29"/>
        <v>&lt;Item Id="40072" Type="4" Name="nim0230" getImage="Home_box_nim_wonder woods02 (15)" Icon="" StoryBg="" AudioId="" Description="" PetType="2" Image="atom_icon0078" Audio="Forest/森林-15-2" Animation="40072" Preview="Forest/imgNim02152"/&gt;</v>
      </c>
      <c r="O73" s="15" t="s">
        <v>82</v>
      </c>
    </row>
    <row r="74" spans="1:15" s="15" customFormat="1">
      <c r="A74" s="14" t="str">
        <f t="shared" si="21"/>
        <v>40073</v>
      </c>
      <c r="B74" s="14" t="str">
        <f t="shared" si="22"/>
        <v>4</v>
      </c>
      <c r="C74" s="15" t="str">
        <f t="shared" si="23"/>
        <v>nim0231</v>
      </c>
      <c r="D74" s="15" t="str">
        <f t="shared" si="24"/>
        <v>Home_box_nim_wonder woods01 (16)</v>
      </c>
      <c r="E74" s="15" t="str">
        <f t="shared" si="25"/>
        <v/>
      </c>
      <c r="F74" s="15" t="str">
        <f t="shared" si="26"/>
        <v/>
      </c>
      <c r="G74" s="15" t="str">
        <f t="shared" si="27"/>
        <v/>
      </c>
      <c r="H74" s="15" t="str">
        <f t="shared" si="28"/>
        <v/>
      </c>
      <c r="I74" s="15">
        <v>2</v>
      </c>
      <c r="J74" s="15" t="s">
        <v>423</v>
      </c>
      <c r="K74" s="15" t="s">
        <v>529</v>
      </c>
      <c r="L74" s="15">
        <v>40073</v>
      </c>
      <c r="M74" s="15" t="s">
        <v>783</v>
      </c>
      <c r="N74" s="15" t="str">
        <f t="shared" si="29"/>
        <v>&lt;Item Id="40073" Type="4" Name="nim0231" getImage="Home_box_nim_wonder woods01 (16)" Icon="" StoryBg="" AudioId="" Description="" PetType="2" Image="atom_icon0058" Audio="Forest/森林-16-1" Animation="40073" Preview="Forest/imgNim02161"/&gt;</v>
      </c>
      <c r="O74" s="15" t="s">
        <v>83</v>
      </c>
    </row>
    <row r="75" spans="1:15" s="15" customFormat="1">
      <c r="A75" s="14" t="str">
        <f t="shared" si="21"/>
        <v>40074</v>
      </c>
      <c r="B75" s="14" t="str">
        <f t="shared" si="22"/>
        <v>4</v>
      </c>
      <c r="C75" s="15" t="str">
        <f t="shared" si="23"/>
        <v>nim0232</v>
      </c>
      <c r="D75" s="15" t="str">
        <f t="shared" si="24"/>
        <v>Home_box_nim_wonder woods02 (16)</v>
      </c>
      <c r="E75" s="15" t="str">
        <f t="shared" si="25"/>
        <v/>
      </c>
      <c r="F75" s="15" t="str">
        <f t="shared" si="26"/>
        <v/>
      </c>
      <c r="G75" s="15" t="str">
        <f t="shared" si="27"/>
        <v/>
      </c>
      <c r="H75" s="15" t="str">
        <f t="shared" si="28"/>
        <v/>
      </c>
      <c r="I75" s="15">
        <v>2</v>
      </c>
      <c r="J75" s="15" t="s">
        <v>391</v>
      </c>
      <c r="K75" s="15" t="s">
        <v>530</v>
      </c>
      <c r="L75" s="15">
        <v>40074</v>
      </c>
      <c r="M75" s="15" t="s">
        <v>784</v>
      </c>
      <c r="N75" s="15" t="str">
        <f t="shared" si="29"/>
        <v>&lt;Item Id="40074" Type="4" Name="nim0232" getImage="Home_box_nim_wonder woods02 (16)" Icon="" StoryBg="" AudioId="" Description="" PetType="2" Image="atom_icon0079" Audio="Forest/森林-16-2" Animation="40074" Preview="Forest/imgNim02162"/&gt;</v>
      </c>
      <c r="O75" s="15" t="s">
        <v>84</v>
      </c>
    </row>
    <row r="76" spans="1:15" s="15" customFormat="1">
      <c r="A76" s="14" t="str">
        <f t="shared" si="21"/>
        <v>40075</v>
      </c>
      <c r="B76" s="14" t="str">
        <f t="shared" si="22"/>
        <v>4</v>
      </c>
      <c r="C76" s="15" t="str">
        <f t="shared" si="23"/>
        <v>nim0233</v>
      </c>
      <c r="D76" s="15" t="str">
        <f t="shared" si="24"/>
        <v>Home_box_nim_wonder woods01 (17)</v>
      </c>
      <c r="E76" s="15" t="str">
        <f t="shared" si="25"/>
        <v/>
      </c>
      <c r="F76" s="15" t="str">
        <f t="shared" si="26"/>
        <v/>
      </c>
      <c r="G76" s="15" t="str">
        <f t="shared" si="27"/>
        <v/>
      </c>
      <c r="H76" s="15" t="str">
        <f t="shared" si="28"/>
        <v/>
      </c>
      <c r="I76" s="15">
        <v>2</v>
      </c>
      <c r="J76" s="15" t="s">
        <v>425</v>
      </c>
      <c r="K76" s="15" t="s">
        <v>531</v>
      </c>
      <c r="L76" s="15">
        <v>40075</v>
      </c>
      <c r="M76" s="15" t="s">
        <v>785</v>
      </c>
      <c r="N76" s="15" t="str">
        <f t="shared" si="29"/>
        <v>&lt;Item Id="40075" Type="4" Name="nim0233" getImage="Home_box_nim_wonder woods01 (17)" Icon="" StoryBg="" AudioId="" Description="" PetType="2" Image="atom_icon0059" Audio="Forest/森林-17-1" Animation="40075" Preview="Forest/imgNim02171"/&gt;</v>
      </c>
      <c r="O76" s="15" t="s">
        <v>85</v>
      </c>
    </row>
    <row r="77" spans="1:15" s="15" customFormat="1">
      <c r="A77" s="14" t="str">
        <f t="shared" si="21"/>
        <v>40076</v>
      </c>
      <c r="B77" s="14" t="str">
        <f t="shared" si="22"/>
        <v>4</v>
      </c>
      <c r="C77" s="15" t="str">
        <f t="shared" si="23"/>
        <v>nim0234</v>
      </c>
      <c r="D77" s="15" t="str">
        <f t="shared" si="24"/>
        <v>Home_box_nim_wonder woods02 (17)</v>
      </c>
      <c r="E77" s="15" t="str">
        <f t="shared" si="25"/>
        <v/>
      </c>
      <c r="F77" s="15" t="str">
        <f t="shared" si="26"/>
        <v/>
      </c>
      <c r="G77" s="15" t="str">
        <f t="shared" si="27"/>
        <v/>
      </c>
      <c r="H77" s="15" t="str">
        <f t="shared" si="28"/>
        <v/>
      </c>
      <c r="I77" s="15">
        <v>2</v>
      </c>
      <c r="J77" s="15" t="s">
        <v>392</v>
      </c>
      <c r="K77" s="15" t="s">
        <v>532</v>
      </c>
      <c r="L77" s="15">
        <v>40076</v>
      </c>
      <c r="M77" s="15" t="s">
        <v>786</v>
      </c>
      <c r="N77" s="15" t="str">
        <f t="shared" si="29"/>
        <v>&lt;Item Id="40076" Type="4" Name="nim0234" getImage="Home_box_nim_wonder woods02 (17)" Icon="" StoryBg="" AudioId="" Description="" PetType="2" Image="atom_icon0080" Audio="Forest/森林-17-2" Animation="40076" Preview="Forest/imgNim02172"/&gt;</v>
      </c>
      <c r="O77" s="15" t="s">
        <v>86</v>
      </c>
    </row>
    <row r="78" spans="1:15" s="15" customFormat="1">
      <c r="A78" s="14" t="str">
        <f t="shared" si="21"/>
        <v>40077</v>
      </c>
      <c r="B78" s="14" t="str">
        <f t="shared" si="22"/>
        <v>4</v>
      </c>
      <c r="C78" s="15" t="str">
        <f t="shared" si="23"/>
        <v>nim0235</v>
      </c>
      <c r="D78" s="15" t="str">
        <f t="shared" si="24"/>
        <v>Home_box_nim_wonder woods01 (18)</v>
      </c>
      <c r="E78" s="15" t="str">
        <f t="shared" si="25"/>
        <v/>
      </c>
      <c r="F78" s="15" t="str">
        <f t="shared" si="26"/>
        <v/>
      </c>
      <c r="G78" s="15" t="str">
        <f t="shared" si="27"/>
        <v/>
      </c>
      <c r="H78" s="15" t="str">
        <f t="shared" si="28"/>
        <v/>
      </c>
      <c r="I78" s="15">
        <v>2</v>
      </c>
      <c r="J78" s="15" t="s">
        <v>427</v>
      </c>
      <c r="K78" s="15" t="s">
        <v>533</v>
      </c>
      <c r="L78" s="15">
        <v>40077</v>
      </c>
      <c r="M78" s="15" t="s">
        <v>787</v>
      </c>
      <c r="N78" s="15" t="str">
        <f t="shared" si="29"/>
        <v>&lt;Item Id="40077" Type="4" Name="nim0235" getImage="Home_box_nim_wonder woods01 (18)" Icon="" StoryBg="" AudioId="" Description="" PetType="2" Image="atom_icon0060" Audio="Forest/森林-18-1" Animation="40077" Preview="Forest/imgNim02181"/&gt;</v>
      </c>
      <c r="O78" s="15" t="s">
        <v>87</v>
      </c>
    </row>
    <row r="79" spans="1:15" s="15" customFormat="1">
      <c r="A79" s="14" t="str">
        <f t="shared" si="21"/>
        <v>40078</v>
      </c>
      <c r="B79" s="14" t="str">
        <f t="shared" si="22"/>
        <v>4</v>
      </c>
      <c r="C79" s="15" t="str">
        <f t="shared" si="23"/>
        <v>nim0236</v>
      </c>
      <c r="D79" s="15" t="str">
        <f t="shared" si="24"/>
        <v>Home_box_nim_wonder woods02 (18)</v>
      </c>
      <c r="E79" s="15" t="str">
        <f t="shared" si="25"/>
        <v/>
      </c>
      <c r="F79" s="15" t="str">
        <f t="shared" si="26"/>
        <v/>
      </c>
      <c r="G79" s="15" t="str">
        <f t="shared" si="27"/>
        <v/>
      </c>
      <c r="H79" s="15" t="str">
        <f t="shared" si="28"/>
        <v/>
      </c>
      <c r="I79" s="15">
        <v>2</v>
      </c>
      <c r="J79" s="15" t="s">
        <v>393</v>
      </c>
      <c r="K79" s="15" t="s">
        <v>534</v>
      </c>
      <c r="L79" s="15">
        <v>40078</v>
      </c>
      <c r="M79" s="15" t="s">
        <v>788</v>
      </c>
      <c r="N79" s="15" t="str">
        <f t="shared" si="29"/>
        <v>&lt;Item Id="40078" Type="4" Name="nim0236" getImage="Home_box_nim_wonder woods02 (18)" Icon="" StoryBg="" AudioId="" Description="" PetType="2" Image="atom_icon0081" Audio="Forest/森林-18-2" Animation="40078" Preview="Forest/imgNim02182"/&gt;</v>
      </c>
      <c r="O79" s="15" t="s">
        <v>88</v>
      </c>
    </row>
    <row r="80" spans="1:15" s="15" customFormat="1">
      <c r="A80" s="14" t="str">
        <f t="shared" si="21"/>
        <v>40079</v>
      </c>
      <c r="B80" s="14" t="str">
        <f t="shared" si="22"/>
        <v>4</v>
      </c>
      <c r="C80" s="15" t="str">
        <f t="shared" si="23"/>
        <v>nim0237</v>
      </c>
      <c r="D80" s="15" t="str">
        <f t="shared" si="24"/>
        <v>Home_box_nim_wonder woods01 (19)</v>
      </c>
      <c r="E80" s="15" t="str">
        <f t="shared" si="25"/>
        <v/>
      </c>
      <c r="F80" s="15" t="str">
        <f t="shared" si="26"/>
        <v/>
      </c>
      <c r="G80" s="15" t="str">
        <f t="shared" si="27"/>
        <v/>
      </c>
      <c r="H80" s="15" t="str">
        <f t="shared" si="28"/>
        <v/>
      </c>
      <c r="I80" s="15">
        <v>2</v>
      </c>
      <c r="J80" s="15" t="s">
        <v>429</v>
      </c>
      <c r="K80" s="15" t="s">
        <v>535</v>
      </c>
      <c r="L80" s="15">
        <v>40079</v>
      </c>
      <c r="M80" s="15" t="s">
        <v>789</v>
      </c>
      <c r="N80" s="15" t="str">
        <f t="shared" si="29"/>
        <v>&lt;Item Id="40079" Type="4" Name="nim0237" getImage="Home_box_nim_wonder woods01 (19)" Icon="" StoryBg="" AudioId="" Description="" PetType="2" Image="atom_icon0061" Audio="Forest/森林-19-1" Animation="40079" Preview="Forest/imgNim02191"/&gt;</v>
      </c>
      <c r="O80" s="15" t="s">
        <v>89</v>
      </c>
    </row>
    <row r="81" spans="1:15" s="15" customFormat="1">
      <c r="A81" s="14" t="str">
        <f t="shared" si="21"/>
        <v>40080</v>
      </c>
      <c r="B81" s="14" t="str">
        <f t="shared" si="22"/>
        <v>4</v>
      </c>
      <c r="C81" s="15" t="str">
        <f t="shared" si="23"/>
        <v>nim0238</v>
      </c>
      <c r="D81" s="15" t="str">
        <f t="shared" si="24"/>
        <v>Home_box_nim_wonder woods02 (19)</v>
      </c>
      <c r="E81" s="15" t="str">
        <f t="shared" si="25"/>
        <v/>
      </c>
      <c r="F81" s="15" t="str">
        <f t="shared" si="26"/>
        <v/>
      </c>
      <c r="G81" s="15" t="str">
        <f t="shared" si="27"/>
        <v/>
      </c>
      <c r="H81" s="15" t="str">
        <f t="shared" si="28"/>
        <v/>
      </c>
      <c r="I81" s="15">
        <v>2</v>
      </c>
      <c r="J81" s="15" t="s">
        <v>394</v>
      </c>
      <c r="K81" s="15" t="s">
        <v>536</v>
      </c>
      <c r="L81" s="15">
        <v>40080</v>
      </c>
      <c r="M81" s="15" t="s">
        <v>790</v>
      </c>
      <c r="N81" s="15" t="str">
        <f t="shared" si="29"/>
        <v>&lt;Item Id="40080" Type="4" Name="nim0238" getImage="Home_box_nim_wonder woods02 (19)" Icon="" StoryBg="" AudioId="" Description="" PetType="2" Image="atom_icon0082" Audio="Forest/森林-19-2" Animation="40080" Preview="Forest/imgNim02192"/&gt;</v>
      </c>
      <c r="O81" s="15" t="s">
        <v>90</v>
      </c>
    </row>
    <row r="82" spans="1:15" s="15" customFormat="1">
      <c r="A82" s="14" t="str">
        <f t="shared" si="21"/>
        <v>40081</v>
      </c>
      <c r="B82" s="14" t="str">
        <f t="shared" si="22"/>
        <v>4</v>
      </c>
      <c r="C82" s="15" t="str">
        <f t="shared" si="23"/>
        <v>nim0239</v>
      </c>
      <c r="D82" s="15" t="str">
        <f t="shared" si="24"/>
        <v>Home_box_nim_wonder woods01 (20)</v>
      </c>
      <c r="E82" s="15" t="str">
        <f t="shared" si="25"/>
        <v/>
      </c>
      <c r="F82" s="15" t="str">
        <f t="shared" si="26"/>
        <v/>
      </c>
      <c r="G82" s="15" t="str">
        <f t="shared" si="27"/>
        <v/>
      </c>
      <c r="H82" s="15" t="str">
        <f t="shared" si="28"/>
        <v/>
      </c>
      <c r="I82" s="15">
        <v>2</v>
      </c>
      <c r="J82" s="15" t="s">
        <v>431</v>
      </c>
      <c r="K82" s="15" t="s">
        <v>537</v>
      </c>
      <c r="L82" s="15">
        <v>40081</v>
      </c>
      <c r="M82" s="15" t="s">
        <v>791</v>
      </c>
      <c r="N82" s="15" t="str">
        <f t="shared" si="29"/>
        <v>&lt;Item Id="40081" Type="4" Name="nim0239" getImage="Home_box_nim_wonder woods01 (20)" Icon="" StoryBg="" AudioId="" Description="" PetType="2" Image="atom_icon0062" Audio="Forest/森林-20-1" Animation="40081" Preview="Forest/imgNim02201"/&gt;</v>
      </c>
      <c r="O82" s="15" t="s">
        <v>91</v>
      </c>
    </row>
    <row r="83" spans="1:15" s="15" customFormat="1">
      <c r="A83" s="14" t="str">
        <f t="shared" si="21"/>
        <v>40082</v>
      </c>
      <c r="B83" s="14" t="str">
        <f t="shared" si="22"/>
        <v>4</v>
      </c>
      <c r="C83" s="15" t="str">
        <f t="shared" si="23"/>
        <v>nim0240</v>
      </c>
      <c r="D83" s="15" t="str">
        <f t="shared" si="24"/>
        <v>Home_box_nim_wonder woods02 (20)</v>
      </c>
      <c r="E83" s="15" t="str">
        <f t="shared" si="25"/>
        <v/>
      </c>
      <c r="F83" s="15" t="str">
        <f t="shared" si="26"/>
        <v/>
      </c>
      <c r="G83" s="15" t="str">
        <f t="shared" si="27"/>
        <v/>
      </c>
      <c r="H83" s="15" t="str">
        <f t="shared" si="28"/>
        <v/>
      </c>
      <c r="I83" s="15">
        <v>2</v>
      </c>
      <c r="J83" s="15" t="s">
        <v>395</v>
      </c>
      <c r="K83" s="15" t="s">
        <v>538</v>
      </c>
      <c r="L83" s="15">
        <v>40082</v>
      </c>
      <c r="M83" s="15" t="s">
        <v>792</v>
      </c>
      <c r="N83" s="15" t="str">
        <f t="shared" si="29"/>
        <v>&lt;Item Id="40082" Type="4" Name="nim0240" getImage="Home_box_nim_wonder woods02 (20)" Icon="" StoryBg="" AudioId="" Description="" PetType="2" Image="atom_icon0083" Audio="Forest/森林-20-2" Animation="40082" Preview="Forest/imgNim02202"/&gt;</v>
      </c>
      <c r="O83" s="15" t="s">
        <v>92</v>
      </c>
    </row>
    <row r="84" spans="1:15" s="15" customFormat="1">
      <c r="A84" s="14" t="str">
        <f t="shared" si="21"/>
        <v>40083</v>
      </c>
      <c r="B84" s="14" t="str">
        <f t="shared" si="22"/>
        <v>4</v>
      </c>
      <c r="C84" s="15" t="str">
        <f t="shared" si="23"/>
        <v>nim0241</v>
      </c>
      <c r="D84" s="15" t="str">
        <f t="shared" si="24"/>
        <v>Home_box_nim_wonder woods01 (21)</v>
      </c>
      <c r="E84" s="15" t="str">
        <f t="shared" si="25"/>
        <v/>
      </c>
      <c r="F84" s="15" t="str">
        <f t="shared" si="26"/>
        <v/>
      </c>
      <c r="G84" s="15" t="str">
        <f t="shared" si="27"/>
        <v/>
      </c>
      <c r="H84" s="15" t="str">
        <f t="shared" si="28"/>
        <v/>
      </c>
      <c r="I84" s="15">
        <v>2</v>
      </c>
      <c r="J84" s="15" t="s">
        <v>433</v>
      </c>
      <c r="K84" s="15" t="s">
        <v>539</v>
      </c>
      <c r="L84" s="15">
        <v>40083</v>
      </c>
      <c r="M84" s="15" t="s">
        <v>793</v>
      </c>
      <c r="N84" s="15" t="str">
        <f t="shared" si="29"/>
        <v>&lt;Item Id="40083" Type="4" Name="nim0241" getImage="Home_box_nim_wonder woods01 (21)" Icon="" StoryBg="" AudioId="" Description="" PetType="2" Image="atom_icon0063" Audio="Forest/森林-21-1" Animation="40083" Preview="Forest/imgNim02211"/&gt;</v>
      </c>
      <c r="O84" s="15" t="s">
        <v>93</v>
      </c>
    </row>
    <row r="85" spans="1:15" s="15" customFormat="1">
      <c r="A85" s="14" t="str">
        <f t="shared" si="21"/>
        <v>40084</v>
      </c>
      <c r="B85" s="14" t="str">
        <f t="shared" si="22"/>
        <v>4</v>
      </c>
      <c r="C85" s="15" t="str">
        <f t="shared" si="23"/>
        <v>nim0242</v>
      </c>
      <c r="D85" s="15" t="str">
        <f t="shared" si="24"/>
        <v>Home_box_nim_wonder woods02 (21)</v>
      </c>
      <c r="E85" s="15" t="str">
        <f t="shared" si="25"/>
        <v/>
      </c>
      <c r="F85" s="15" t="str">
        <f t="shared" si="26"/>
        <v/>
      </c>
      <c r="G85" s="15" t="str">
        <f t="shared" si="27"/>
        <v/>
      </c>
      <c r="H85" s="15" t="str">
        <f t="shared" si="28"/>
        <v/>
      </c>
      <c r="I85" s="15">
        <v>2</v>
      </c>
      <c r="J85" s="15" t="s">
        <v>396</v>
      </c>
      <c r="K85" s="15" t="s">
        <v>540</v>
      </c>
      <c r="L85" s="15">
        <v>40084</v>
      </c>
      <c r="M85" s="15" t="s">
        <v>794</v>
      </c>
      <c r="N85" s="15" t="str">
        <f t="shared" si="29"/>
        <v>&lt;Item Id="40084" Type="4" Name="nim0242" getImage="Home_box_nim_wonder woods02 (21)" Icon="" StoryBg="" AudioId="" Description="" PetType="2" Image="atom_icon0084" Audio="Forest/森林-21-2" Animation="40084" Preview="Forest/imgNim02212"/&gt;</v>
      </c>
      <c r="O85" s="15" t="s">
        <v>94</v>
      </c>
    </row>
    <row r="86" spans="1:15" s="13" customFormat="1">
      <c r="A86" s="12" t="str">
        <f t="shared" si="21"/>
        <v>40085</v>
      </c>
      <c r="B86" s="12" t="str">
        <f t="shared" si="22"/>
        <v>4</v>
      </c>
      <c r="C86" s="13" t="str">
        <f t="shared" si="23"/>
        <v>nim0301</v>
      </c>
      <c r="D86" s="13" t="str">
        <f t="shared" si="24"/>
        <v>Home_box_nim_desert daze01 (1)</v>
      </c>
      <c r="E86" s="13" t="str">
        <f t="shared" si="25"/>
        <v/>
      </c>
      <c r="F86" s="13" t="str">
        <f t="shared" si="26"/>
        <v/>
      </c>
      <c r="G86" s="13" t="str">
        <f t="shared" si="27"/>
        <v/>
      </c>
      <c r="H86" s="13" t="str">
        <f t="shared" si="28"/>
        <v/>
      </c>
      <c r="I86" s="13">
        <v>3</v>
      </c>
      <c r="J86" s="13" t="s">
        <v>435</v>
      </c>
      <c r="K86" s="13" t="s">
        <v>541</v>
      </c>
      <c r="L86" s="13">
        <v>40085</v>
      </c>
      <c r="M86" s="13" t="s">
        <v>795</v>
      </c>
      <c r="N86" s="13" t="str">
        <f t="shared" si="29"/>
        <v>&lt;Item Id="40085" Type="4" Name="nim0301" getImage="Home_box_nim_desert daze01 (1)" Icon="" StoryBg="" AudioId="" Description="" PetType="3" Image="atom_icon0085" Audio="Desert/1-1滚沙小怪" Animation="40085" Preview="Desert/imgNim03011"/&gt;</v>
      </c>
      <c r="O86" s="13" t="s">
        <v>95</v>
      </c>
    </row>
    <row r="87" spans="1:15" s="13" customFormat="1">
      <c r="A87" s="12" t="str">
        <f t="shared" si="21"/>
        <v>40086</v>
      </c>
      <c r="B87" s="12" t="str">
        <f t="shared" si="22"/>
        <v>4</v>
      </c>
      <c r="C87" s="13" t="str">
        <f t="shared" si="23"/>
        <v>nim0302</v>
      </c>
      <c r="D87" s="13" t="str">
        <f t="shared" si="24"/>
        <v>Home_box_nim_desert daze02 (1)</v>
      </c>
      <c r="E87" s="13" t="str">
        <f t="shared" si="25"/>
        <v/>
      </c>
      <c r="F87" s="13" t="str">
        <f t="shared" si="26"/>
        <v/>
      </c>
      <c r="G87" s="13" t="str">
        <f t="shared" si="27"/>
        <v/>
      </c>
      <c r="H87" s="13" t="str">
        <f t="shared" si="28"/>
        <v/>
      </c>
      <c r="I87" s="13">
        <v>3</v>
      </c>
      <c r="J87" s="13" t="s">
        <v>1003</v>
      </c>
      <c r="K87" s="13" t="s">
        <v>542</v>
      </c>
      <c r="L87" s="13">
        <v>40086</v>
      </c>
      <c r="M87" s="13" t="s">
        <v>796</v>
      </c>
      <c r="N87" s="13" t="str">
        <f t="shared" si="29"/>
        <v>&lt;Item Id="40086" Type="4" Name="nim0302" getImage="Home_box_nim_desert daze02 (1)" Icon="" StoryBg="" AudioId="" Description="" PetType="3" Image="atom_icon0106" Audio="Desert/1-2滚沙小怪" Animation="40086" Preview="Desert/imgNim03012"/&gt;</v>
      </c>
      <c r="O87" s="13" t="s">
        <v>96</v>
      </c>
    </row>
    <row r="88" spans="1:15" s="13" customFormat="1">
      <c r="A88" s="12" t="str">
        <f t="shared" si="21"/>
        <v>40087</v>
      </c>
      <c r="B88" s="12" t="str">
        <f t="shared" si="22"/>
        <v>4</v>
      </c>
      <c r="C88" s="13" t="str">
        <f t="shared" si="23"/>
        <v>nim0303</v>
      </c>
      <c r="D88" s="13" t="str">
        <f t="shared" si="24"/>
        <v>Home_box_nim_desert daze01 (2)</v>
      </c>
      <c r="E88" s="13" t="str">
        <f t="shared" si="25"/>
        <v/>
      </c>
      <c r="F88" s="13" t="str">
        <f t="shared" si="26"/>
        <v/>
      </c>
      <c r="G88" s="13" t="str">
        <f t="shared" si="27"/>
        <v/>
      </c>
      <c r="H88" s="13" t="str">
        <f t="shared" si="28"/>
        <v/>
      </c>
      <c r="I88" s="13">
        <v>3</v>
      </c>
      <c r="J88" s="13" t="s">
        <v>436</v>
      </c>
      <c r="K88" s="13" t="s">
        <v>543</v>
      </c>
      <c r="L88" s="13">
        <v>40087</v>
      </c>
      <c r="M88" s="13" t="s">
        <v>797</v>
      </c>
      <c r="N88" s="13" t="str">
        <f t="shared" si="29"/>
        <v>&lt;Item Id="40087" Type="4" Name="nim0303" getImage="Home_box_nim_desert daze01 (2)" Icon="" StoryBg="" AudioId="" Description="" PetType="3" Image="atom_icon0086" Audio="Desert/2-1沙洞怪" Animation="40087" Preview="Desert/imgNim03021"/&gt;</v>
      </c>
      <c r="O88" s="13" t="s">
        <v>97</v>
      </c>
    </row>
    <row r="89" spans="1:15" s="13" customFormat="1">
      <c r="A89" s="12" t="str">
        <f t="shared" si="21"/>
        <v>40088</v>
      </c>
      <c r="B89" s="12" t="str">
        <f t="shared" si="22"/>
        <v>4</v>
      </c>
      <c r="C89" s="13" t="str">
        <f t="shared" si="23"/>
        <v>nim0304</v>
      </c>
      <c r="D89" s="13" t="str">
        <f t="shared" si="24"/>
        <v>Home_box_nim_desert daze02 (2)</v>
      </c>
      <c r="E89" s="13" t="str">
        <f t="shared" si="25"/>
        <v/>
      </c>
      <c r="F89" s="13" t="str">
        <f t="shared" si="26"/>
        <v/>
      </c>
      <c r="G89" s="13" t="str">
        <f t="shared" si="27"/>
        <v/>
      </c>
      <c r="H89" s="13" t="str">
        <f t="shared" si="28"/>
        <v/>
      </c>
      <c r="I89" s="13">
        <v>3</v>
      </c>
      <c r="J89" s="13" t="s">
        <v>397</v>
      </c>
      <c r="K89" s="13" t="s">
        <v>544</v>
      </c>
      <c r="L89" s="13">
        <v>40088</v>
      </c>
      <c r="M89" s="13" t="s">
        <v>798</v>
      </c>
      <c r="N89" s="13" t="str">
        <f t="shared" si="29"/>
        <v>&lt;Item Id="40088" Type="4" Name="nim0304" getImage="Home_box_nim_desert daze02 (2)" Icon="" StoryBg="" AudioId="" Description="" PetType="3" Image="atom_icon0107" Audio="Desert/2-2沙洞怪" Animation="40088" Preview="Desert/imgNim03022"/&gt;</v>
      </c>
      <c r="O89" s="13" t="s">
        <v>98</v>
      </c>
    </row>
    <row r="90" spans="1:15" s="13" customFormat="1">
      <c r="A90" s="12" t="str">
        <f t="shared" si="21"/>
        <v>40089</v>
      </c>
      <c r="B90" s="12" t="str">
        <f t="shared" si="22"/>
        <v>4</v>
      </c>
      <c r="C90" s="13" t="str">
        <f t="shared" si="23"/>
        <v>nim0305</v>
      </c>
      <c r="D90" s="13" t="str">
        <f t="shared" si="24"/>
        <v>Home_box_nim_desert daze01 (3)</v>
      </c>
      <c r="E90" s="13" t="str">
        <f t="shared" si="25"/>
        <v/>
      </c>
      <c r="F90" s="13" t="str">
        <f t="shared" si="26"/>
        <v/>
      </c>
      <c r="G90" s="13" t="str">
        <f t="shared" si="27"/>
        <v/>
      </c>
      <c r="H90" s="13" t="str">
        <f t="shared" si="28"/>
        <v/>
      </c>
      <c r="I90" s="13">
        <v>3</v>
      </c>
      <c r="J90" s="13" t="s">
        <v>437</v>
      </c>
      <c r="K90" s="13" t="s">
        <v>545</v>
      </c>
      <c r="L90" s="13">
        <v>40089</v>
      </c>
      <c r="M90" s="13" t="s">
        <v>799</v>
      </c>
      <c r="N90" s="13" t="str">
        <f t="shared" si="29"/>
        <v>&lt;Item Id="40089" Type="4" Name="nim0305" getImage="Home_box_nim_desert daze01 (3)" Icon="" StoryBg="" AudioId="" Description="" PetType="3" Image="atom_icon0087" Audio="Desert/3-1复活草" Animation="40089" Preview="Desert/imgNim03031"/&gt;</v>
      </c>
      <c r="O90" s="13" t="s">
        <v>99</v>
      </c>
    </row>
    <row r="91" spans="1:15" s="13" customFormat="1">
      <c r="A91" s="12" t="str">
        <f t="shared" si="21"/>
        <v>40090</v>
      </c>
      <c r="B91" s="12" t="str">
        <f t="shared" si="22"/>
        <v>4</v>
      </c>
      <c r="C91" s="13" t="str">
        <f t="shared" si="23"/>
        <v>nim0306</v>
      </c>
      <c r="D91" s="13" t="str">
        <f t="shared" si="24"/>
        <v>Home_box_nim_desert daze02 (3)</v>
      </c>
      <c r="E91" s="13" t="str">
        <f t="shared" si="25"/>
        <v/>
      </c>
      <c r="F91" s="13" t="str">
        <f t="shared" si="26"/>
        <v/>
      </c>
      <c r="G91" s="13" t="str">
        <f t="shared" si="27"/>
        <v/>
      </c>
      <c r="H91" s="13" t="str">
        <f t="shared" si="28"/>
        <v/>
      </c>
      <c r="I91" s="13">
        <v>3</v>
      </c>
      <c r="J91" s="13" t="s">
        <v>399</v>
      </c>
      <c r="K91" s="13" t="s">
        <v>546</v>
      </c>
      <c r="L91" s="13">
        <v>40090</v>
      </c>
      <c r="M91" s="13" t="s">
        <v>800</v>
      </c>
      <c r="N91" s="13" t="str">
        <f t="shared" si="29"/>
        <v>&lt;Item Id="40090" Type="4" Name="nim0306" getImage="Home_box_nim_desert daze02 (3)" Icon="" StoryBg="" AudioId="" Description="" PetType="3" Image="atom_icon0108" Audio="Desert/3-2复活草" Animation="40090" Preview="Desert/imgNim03032"/&gt;</v>
      </c>
      <c r="O91" s="13" t="s">
        <v>100</v>
      </c>
    </row>
    <row r="92" spans="1:15" s="13" customFormat="1">
      <c r="A92" s="12" t="str">
        <f t="shared" si="21"/>
        <v>40091</v>
      </c>
      <c r="B92" s="12" t="str">
        <f t="shared" si="22"/>
        <v>4</v>
      </c>
      <c r="C92" s="13" t="str">
        <f t="shared" si="23"/>
        <v>nim0307</v>
      </c>
      <c r="D92" s="13" t="str">
        <f t="shared" si="24"/>
        <v>Home_box_nim_desert daze01 (4)</v>
      </c>
      <c r="E92" s="13" t="str">
        <f t="shared" si="25"/>
        <v/>
      </c>
      <c r="F92" s="13" t="str">
        <f t="shared" si="26"/>
        <v/>
      </c>
      <c r="G92" s="13" t="str">
        <f t="shared" si="27"/>
        <v/>
      </c>
      <c r="H92" s="13" t="str">
        <f t="shared" si="28"/>
        <v/>
      </c>
      <c r="I92" s="13">
        <v>3</v>
      </c>
      <c r="J92" s="13" t="s">
        <v>337</v>
      </c>
      <c r="K92" s="13" t="s">
        <v>547</v>
      </c>
      <c r="L92" s="13">
        <v>40091</v>
      </c>
      <c r="M92" s="13" t="s">
        <v>801</v>
      </c>
      <c r="N92" s="13" t="str">
        <f t="shared" si="29"/>
        <v>&lt;Item Id="40091" Type="4" Name="nim0307" getImage="Home_box_nim_desert daze01 (4)" Icon="" StoryBg="" AudioId="" Description="" PetType="3" Image="atom_icon0088" Audio="Desert/4-1骆驼爬爬与彩蛋蜂" Animation="40091" Preview="Desert/imgNim03041"/&gt;</v>
      </c>
      <c r="O92" s="13" t="s">
        <v>101</v>
      </c>
    </row>
    <row r="93" spans="1:15" s="13" customFormat="1">
      <c r="A93" s="12" t="str">
        <f t="shared" si="21"/>
        <v>40092</v>
      </c>
      <c r="B93" s="12" t="str">
        <f t="shared" si="22"/>
        <v>4</v>
      </c>
      <c r="C93" s="13" t="str">
        <f t="shared" si="23"/>
        <v>nim0308</v>
      </c>
      <c r="D93" s="13" t="str">
        <f t="shared" si="24"/>
        <v>Home_box_nim_desert daze02 (4)</v>
      </c>
      <c r="E93" s="13" t="str">
        <f t="shared" si="25"/>
        <v/>
      </c>
      <c r="F93" s="13" t="str">
        <f t="shared" si="26"/>
        <v/>
      </c>
      <c r="G93" s="13" t="str">
        <f t="shared" si="27"/>
        <v/>
      </c>
      <c r="H93" s="13" t="str">
        <f t="shared" si="28"/>
        <v/>
      </c>
      <c r="I93" s="13">
        <v>3</v>
      </c>
      <c r="J93" s="13" t="s">
        <v>401</v>
      </c>
      <c r="K93" s="13" t="s">
        <v>548</v>
      </c>
      <c r="L93" s="13">
        <v>40092</v>
      </c>
      <c r="M93" s="13" t="s">
        <v>802</v>
      </c>
      <c r="N93" s="13" t="str">
        <f t="shared" si="29"/>
        <v>&lt;Item Id="40092" Type="4" Name="nim0308" getImage="Home_box_nim_desert daze02 (4)" Icon="" StoryBg="" AudioId="" Description="" PetType="3" Image="atom_icon0109" Audio="Desert/4-2骆驼爬爬与彩蛋蜂" Animation="40092" Preview="Desert/imgNim03042"/&gt;</v>
      </c>
      <c r="O93" s="13" t="s">
        <v>102</v>
      </c>
    </row>
    <row r="94" spans="1:15" s="13" customFormat="1">
      <c r="A94" s="12" t="str">
        <f t="shared" si="21"/>
        <v>40093</v>
      </c>
      <c r="B94" s="12" t="str">
        <f t="shared" si="22"/>
        <v>4</v>
      </c>
      <c r="C94" s="13" t="str">
        <f t="shared" si="23"/>
        <v>nim0309</v>
      </c>
      <c r="D94" s="13" t="str">
        <f t="shared" si="24"/>
        <v>Home_box_nim_desert daze01 (5)</v>
      </c>
      <c r="E94" s="13" t="str">
        <f t="shared" si="25"/>
        <v/>
      </c>
      <c r="F94" s="13" t="str">
        <f t="shared" si="26"/>
        <v/>
      </c>
      <c r="G94" s="13" t="str">
        <f t="shared" si="27"/>
        <v/>
      </c>
      <c r="H94" s="13" t="str">
        <f t="shared" si="28"/>
        <v/>
      </c>
      <c r="I94" s="13">
        <v>3</v>
      </c>
      <c r="J94" s="13" t="s">
        <v>438</v>
      </c>
      <c r="K94" s="13" t="s">
        <v>549</v>
      </c>
      <c r="L94" s="13">
        <v>40093</v>
      </c>
      <c r="M94" s="13" t="s">
        <v>803</v>
      </c>
      <c r="N94" s="13" t="str">
        <f t="shared" si="29"/>
        <v>&lt;Item Id="40093" Type="4" Name="nim0309" getImage="Home_box_nim_desert daze01 (5)" Icon="" StoryBg="" AudioId="" Description="" PetType="3" Image="atom_icon0089" Audio="Desert/5-1风暴猪" Animation="40093" Preview="Desert/imgNim03051"/&gt;</v>
      </c>
      <c r="O94" s="13" t="s">
        <v>103</v>
      </c>
    </row>
    <row r="95" spans="1:15" s="13" customFormat="1">
      <c r="A95" s="12" t="str">
        <f t="shared" si="21"/>
        <v>40094</v>
      </c>
      <c r="B95" s="12" t="str">
        <f t="shared" si="22"/>
        <v>4</v>
      </c>
      <c r="C95" s="13" t="str">
        <f t="shared" si="23"/>
        <v>nim0310</v>
      </c>
      <c r="D95" s="13" t="str">
        <f t="shared" si="24"/>
        <v>Home_box_nim_desert daze02 (5)</v>
      </c>
      <c r="E95" s="13" t="str">
        <f t="shared" si="25"/>
        <v/>
      </c>
      <c r="F95" s="13" t="str">
        <f t="shared" si="26"/>
        <v/>
      </c>
      <c r="G95" s="13" t="str">
        <f t="shared" si="27"/>
        <v/>
      </c>
      <c r="H95" s="13" t="str">
        <f t="shared" si="28"/>
        <v/>
      </c>
      <c r="I95" s="13">
        <v>3</v>
      </c>
      <c r="J95" s="13" t="s">
        <v>403</v>
      </c>
      <c r="K95" s="13" t="s">
        <v>550</v>
      </c>
      <c r="L95" s="13">
        <v>40094</v>
      </c>
      <c r="M95" s="13" t="s">
        <v>804</v>
      </c>
      <c r="N95" s="13" t="str">
        <f t="shared" si="29"/>
        <v>&lt;Item Id="40094" Type="4" Name="nim0310" getImage="Home_box_nim_desert daze02 (5)" Icon="" StoryBg="" AudioId="" Description="" PetType="3" Image="atom_icon0110" Audio="Desert/5-2风暴猪" Animation="40094" Preview="Desert/imgNim03052"/&gt;</v>
      </c>
      <c r="O95" s="13" t="s">
        <v>104</v>
      </c>
    </row>
    <row r="96" spans="1:15" s="13" customFormat="1">
      <c r="A96" s="12" t="str">
        <f t="shared" si="21"/>
        <v>40095</v>
      </c>
      <c r="B96" s="12" t="str">
        <f t="shared" si="22"/>
        <v>4</v>
      </c>
      <c r="C96" s="13" t="str">
        <f t="shared" si="23"/>
        <v>nim0311</v>
      </c>
      <c r="D96" s="13" t="str">
        <f t="shared" si="24"/>
        <v>Home_box_nim_desert daze01 (6)</v>
      </c>
      <c r="E96" s="13" t="str">
        <f t="shared" si="25"/>
        <v/>
      </c>
      <c r="F96" s="13" t="str">
        <f t="shared" si="26"/>
        <v/>
      </c>
      <c r="G96" s="13" t="str">
        <f t="shared" si="27"/>
        <v/>
      </c>
      <c r="H96" s="13" t="str">
        <f t="shared" si="28"/>
        <v/>
      </c>
      <c r="I96" s="13">
        <v>3</v>
      </c>
      <c r="J96" s="13" t="s">
        <v>439</v>
      </c>
      <c r="K96" s="13" t="s">
        <v>551</v>
      </c>
      <c r="L96" s="13">
        <v>40095</v>
      </c>
      <c r="M96" s="13" t="s">
        <v>805</v>
      </c>
      <c r="N96" s="13" t="str">
        <f t="shared" si="29"/>
        <v>&lt;Item Id="40095" Type="4" Name="nim0311" getImage="Home_box_nim_desert daze01 (6)" Icon="" StoryBg="" AudioId="" Description="" PetType="3" Image="atom_icon0090" Audio="Desert/6-1变脸小鸟" Animation="40095" Preview="Desert/imgNim03061"/&gt;</v>
      </c>
      <c r="O96" s="13" t="s">
        <v>105</v>
      </c>
    </row>
    <row r="97" spans="1:15" s="13" customFormat="1">
      <c r="A97" s="12" t="str">
        <f t="shared" si="21"/>
        <v>40096</v>
      </c>
      <c r="B97" s="12" t="str">
        <f t="shared" si="22"/>
        <v>4</v>
      </c>
      <c r="C97" s="13" t="str">
        <f t="shared" si="23"/>
        <v>nim0312</v>
      </c>
      <c r="D97" s="13" t="str">
        <f t="shared" si="24"/>
        <v>Home_box_nim_desert daze02 (6)</v>
      </c>
      <c r="E97" s="13" t="str">
        <f t="shared" si="25"/>
        <v/>
      </c>
      <c r="F97" s="13" t="str">
        <f t="shared" si="26"/>
        <v/>
      </c>
      <c r="G97" s="13" t="str">
        <f t="shared" si="27"/>
        <v/>
      </c>
      <c r="H97" s="13" t="str">
        <f t="shared" si="28"/>
        <v/>
      </c>
      <c r="I97" s="13">
        <v>3</v>
      </c>
      <c r="J97" s="13" t="s">
        <v>405</v>
      </c>
      <c r="K97" s="13" t="s">
        <v>552</v>
      </c>
      <c r="L97" s="13">
        <v>40096</v>
      </c>
      <c r="M97" s="13" t="s">
        <v>806</v>
      </c>
      <c r="N97" s="13" t="str">
        <f t="shared" si="29"/>
        <v>&lt;Item Id="40096" Type="4" Name="nim0312" getImage="Home_box_nim_desert daze02 (6)" Icon="" StoryBg="" AudioId="" Description="" PetType="3" Image="atom_icon0111" Audio="Desert/6-2变脸小鸟" Animation="40096" Preview="Desert/imgNim03062"/&gt;</v>
      </c>
      <c r="O97" s="13" t="s">
        <v>106</v>
      </c>
    </row>
    <row r="98" spans="1:15" s="13" customFormat="1">
      <c r="A98" s="12" t="str">
        <f t="shared" si="21"/>
        <v>40097</v>
      </c>
      <c r="B98" s="12" t="str">
        <f t="shared" si="22"/>
        <v>4</v>
      </c>
      <c r="C98" s="13" t="str">
        <f t="shared" si="23"/>
        <v>nim0313</v>
      </c>
      <c r="D98" s="13" t="str">
        <f t="shared" si="24"/>
        <v>Home_box_nim_desert daze01 (7)</v>
      </c>
      <c r="E98" s="13" t="str">
        <f t="shared" si="25"/>
        <v/>
      </c>
      <c r="F98" s="13" t="str">
        <f t="shared" si="26"/>
        <v/>
      </c>
      <c r="G98" s="13" t="str">
        <f t="shared" si="27"/>
        <v/>
      </c>
      <c r="H98" s="13" t="str">
        <f t="shared" si="28"/>
        <v/>
      </c>
      <c r="I98" s="13">
        <v>3</v>
      </c>
      <c r="J98" s="13" t="s">
        <v>440</v>
      </c>
      <c r="K98" s="13" t="s">
        <v>553</v>
      </c>
      <c r="L98" s="13">
        <v>40097</v>
      </c>
      <c r="M98" s="13" t="s">
        <v>807</v>
      </c>
      <c r="N98" s="13" t="str">
        <f t="shared" si="29"/>
        <v>&lt;Item Id="40097" Type="4" Name="nim0313" getImage="Home_box_nim_desert daze01 (7)" Icon="" StoryBg="" AudioId="" Description="" PetType="3" Image="atom_icon0091" Audio="Desert/7-1沙精骨头" Animation="40097" Preview="Desert/imgNim03071"/&gt;</v>
      </c>
      <c r="O98" s="13" t="s">
        <v>107</v>
      </c>
    </row>
    <row r="99" spans="1:15" s="13" customFormat="1">
      <c r="A99" s="12" t="str">
        <f t="shared" si="21"/>
        <v>40098</v>
      </c>
      <c r="B99" s="12" t="str">
        <f t="shared" si="22"/>
        <v>4</v>
      </c>
      <c r="C99" s="13" t="str">
        <f t="shared" si="23"/>
        <v>nim0314</v>
      </c>
      <c r="D99" s="13" t="str">
        <f t="shared" si="24"/>
        <v>Home_box_nim_desert daze02 (7)</v>
      </c>
      <c r="E99" s="13" t="str">
        <f t="shared" si="25"/>
        <v/>
      </c>
      <c r="F99" s="13" t="str">
        <f t="shared" si="26"/>
        <v/>
      </c>
      <c r="G99" s="13" t="str">
        <f t="shared" si="27"/>
        <v/>
      </c>
      <c r="H99" s="13" t="str">
        <f t="shared" si="28"/>
        <v/>
      </c>
      <c r="I99" s="13">
        <v>3</v>
      </c>
      <c r="J99" s="13" t="s">
        <v>407</v>
      </c>
      <c r="K99" s="13" t="s">
        <v>554</v>
      </c>
      <c r="L99" s="13">
        <v>40098</v>
      </c>
      <c r="M99" s="13" t="s">
        <v>808</v>
      </c>
      <c r="N99" s="13" t="str">
        <f t="shared" si="29"/>
        <v>&lt;Item Id="40098" Type="4" Name="nim0314" getImage="Home_box_nim_desert daze02 (7)" Icon="" StoryBg="" AudioId="" Description="" PetType="3" Image="atom_icon0112" Audio="Desert/7-2沙精骨头" Animation="40098" Preview="Desert/imgNim03072"/&gt;</v>
      </c>
      <c r="O99" s="13" t="s">
        <v>108</v>
      </c>
    </row>
    <row r="100" spans="1:15" s="13" customFormat="1">
      <c r="A100" s="12" t="str">
        <f t="shared" si="21"/>
        <v>40099</v>
      </c>
      <c r="B100" s="12" t="str">
        <f t="shared" si="22"/>
        <v>4</v>
      </c>
      <c r="C100" s="13" t="str">
        <f t="shared" si="23"/>
        <v>nim0315</v>
      </c>
      <c r="D100" s="13" t="str">
        <f t="shared" si="24"/>
        <v>Home_box_nim_desert daze01 (8)</v>
      </c>
      <c r="E100" s="13" t="str">
        <f t="shared" si="25"/>
        <v/>
      </c>
      <c r="F100" s="13" t="str">
        <f t="shared" si="26"/>
        <v/>
      </c>
      <c r="G100" s="13" t="str">
        <f t="shared" si="27"/>
        <v/>
      </c>
      <c r="H100" s="13" t="str">
        <f t="shared" si="28"/>
        <v/>
      </c>
      <c r="I100" s="13">
        <v>3</v>
      </c>
      <c r="J100" s="13" t="s">
        <v>441</v>
      </c>
      <c r="K100" s="13" t="s">
        <v>555</v>
      </c>
      <c r="L100" s="13">
        <v>40099</v>
      </c>
      <c r="M100" s="13" t="s">
        <v>809</v>
      </c>
      <c r="N100" s="13" t="str">
        <f t="shared" si="29"/>
        <v>&lt;Item Id="40099" Type="4" Name="nim0315" getImage="Home_box_nim_desert daze01 (8)" Icon="" StoryBg="" AudioId="" Description="" PetType="3" Image="atom_icon0092" Audio="Desert/8-1碎石草" Animation="40099" Preview="Desert/imgNim03081"/&gt;</v>
      </c>
      <c r="O100" s="13" t="s">
        <v>109</v>
      </c>
    </row>
    <row r="101" spans="1:15" s="13" customFormat="1">
      <c r="A101" s="12" t="str">
        <f t="shared" si="21"/>
        <v>40100</v>
      </c>
      <c r="B101" s="12" t="str">
        <f t="shared" si="22"/>
        <v>4</v>
      </c>
      <c r="C101" s="13" t="str">
        <f t="shared" si="23"/>
        <v>nim0316</v>
      </c>
      <c r="D101" s="13" t="str">
        <f t="shared" si="24"/>
        <v>Home_box_nim_desert daze02 (8)</v>
      </c>
      <c r="E101" s="13" t="str">
        <f t="shared" si="25"/>
        <v/>
      </c>
      <c r="F101" s="13" t="str">
        <f t="shared" si="26"/>
        <v/>
      </c>
      <c r="G101" s="13" t="str">
        <f t="shared" si="27"/>
        <v/>
      </c>
      <c r="H101" s="13" t="str">
        <f t="shared" si="28"/>
        <v/>
      </c>
      <c r="I101" s="13">
        <v>3</v>
      </c>
      <c r="J101" s="13" t="s">
        <v>409</v>
      </c>
      <c r="K101" s="13" t="s">
        <v>556</v>
      </c>
      <c r="L101" s="13">
        <v>40100</v>
      </c>
      <c r="M101" s="13" t="s">
        <v>810</v>
      </c>
      <c r="N101" s="13" t="str">
        <f t="shared" si="29"/>
        <v>&lt;Item Id="40100" Type="4" Name="nim0316" getImage="Home_box_nim_desert daze02 (8)" Icon="" StoryBg="" AudioId="" Description="" PetType="3" Image="atom_icon0113" Audio="Desert/8-2碎石草" Animation="40100" Preview="Desert/imgNim03082"/&gt;</v>
      </c>
      <c r="O101" s="13" t="s">
        <v>110</v>
      </c>
    </row>
    <row r="102" spans="1:15" s="13" customFormat="1">
      <c r="A102" s="12" t="str">
        <f t="shared" si="21"/>
        <v>40101</v>
      </c>
      <c r="B102" s="12" t="str">
        <f t="shared" si="22"/>
        <v>4</v>
      </c>
      <c r="C102" s="13" t="str">
        <f t="shared" si="23"/>
        <v>nim0317</v>
      </c>
      <c r="D102" s="13" t="str">
        <f t="shared" si="24"/>
        <v>Home_box_nim_desert daze01 (9)</v>
      </c>
      <c r="E102" s="13" t="str">
        <f t="shared" si="25"/>
        <v/>
      </c>
      <c r="F102" s="13" t="str">
        <f t="shared" si="26"/>
        <v/>
      </c>
      <c r="G102" s="13" t="str">
        <f t="shared" si="27"/>
        <v/>
      </c>
      <c r="H102" s="13" t="str">
        <f t="shared" si="28"/>
        <v/>
      </c>
      <c r="I102" s="13">
        <v>3</v>
      </c>
      <c r="J102" s="13" t="s">
        <v>442</v>
      </c>
      <c r="K102" s="13" t="s">
        <v>557</v>
      </c>
      <c r="L102" s="13">
        <v>40101</v>
      </c>
      <c r="M102" s="13" t="s">
        <v>811</v>
      </c>
      <c r="N102" s="13" t="str">
        <f t="shared" si="29"/>
        <v>&lt;Item Id="40101" Type="4" Name="nim0317" getImage="Home_box_nim_desert daze01 (9)" Icon="" StoryBg="" AudioId="" Description="" PetType="3" Image="atom_icon0093" Audio="Desert/9-1霹雳和啪啦" Animation="40101" Preview="Desert/imgNim03091"/&gt;</v>
      </c>
      <c r="O102" s="13" t="s">
        <v>111</v>
      </c>
    </row>
    <row r="103" spans="1:15" s="13" customFormat="1">
      <c r="A103" s="12" t="str">
        <f t="shared" si="21"/>
        <v>40102</v>
      </c>
      <c r="B103" s="12" t="str">
        <f t="shared" si="22"/>
        <v>4</v>
      </c>
      <c r="C103" s="13" t="str">
        <f t="shared" si="23"/>
        <v>nim0318</v>
      </c>
      <c r="D103" s="13" t="str">
        <f t="shared" si="24"/>
        <v>Home_box_nim_desert daze02 (9)</v>
      </c>
      <c r="E103" s="13" t="str">
        <f t="shared" si="25"/>
        <v/>
      </c>
      <c r="F103" s="13" t="str">
        <f t="shared" si="26"/>
        <v/>
      </c>
      <c r="G103" s="13" t="str">
        <f t="shared" si="27"/>
        <v/>
      </c>
      <c r="H103" s="13" t="str">
        <f t="shared" si="28"/>
        <v/>
      </c>
      <c r="I103" s="13">
        <v>3</v>
      </c>
      <c r="J103" s="13" t="s">
        <v>411</v>
      </c>
      <c r="K103" s="13" t="s">
        <v>558</v>
      </c>
      <c r="L103" s="13">
        <v>40102</v>
      </c>
      <c r="M103" s="13" t="s">
        <v>812</v>
      </c>
      <c r="N103" s="13" t="str">
        <f t="shared" si="29"/>
        <v>&lt;Item Id="40102" Type="4" Name="nim0318" getImage="Home_box_nim_desert daze02 (9)" Icon="" StoryBg="" AudioId="" Description="" PetType="3" Image="atom_icon0114" Audio="Desert/9-2霹雳和啪啦" Animation="40102" Preview="Desert/imgNim03092"/&gt;</v>
      </c>
      <c r="O103" s="13" t="s">
        <v>112</v>
      </c>
    </row>
    <row r="104" spans="1:15" s="13" customFormat="1">
      <c r="A104" s="12" t="str">
        <f t="shared" si="21"/>
        <v>40103</v>
      </c>
      <c r="B104" s="12" t="str">
        <f t="shared" si="22"/>
        <v>4</v>
      </c>
      <c r="C104" s="13" t="str">
        <f t="shared" si="23"/>
        <v>nim0319</v>
      </c>
      <c r="D104" s="13" t="str">
        <f t="shared" si="24"/>
        <v>Home_box_nim_desert daze01 (10)</v>
      </c>
      <c r="E104" s="13" t="str">
        <f t="shared" si="25"/>
        <v/>
      </c>
      <c r="F104" s="13" t="str">
        <f t="shared" si="26"/>
        <v/>
      </c>
      <c r="G104" s="13" t="str">
        <f t="shared" si="27"/>
        <v/>
      </c>
      <c r="H104" s="13" t="str">
        <f t="shared" si="28"/>
        <v/>
      </c>
      <c r="I104" s="13">
        <v>3</v>
      </c>
      <c r="J104" s="13" t="s">
        <v>443</v>
      </c>
      <c r="K104" s="13" t="s">
        <v>559</v>
      </c>
      <c r="L104" s="13">
        <v>40103</v>
      </c>
      <c r="M104" s="13" t="s">
        <v>813</v>
      </c>
      <c r="N104" s="13" t="str">
        <f t="shared" si="29"/>
        <v>&lt;Item Id="40103" Type="4" Name="nim0319" getImage="Home_box_nim_desert daze01 (10)" Icon="" StoryBg="" AudioId="" Description="" PetType="3" Image="atom_icon0094" Audio="Desert/10-1豆豆蛇" Animation="40103" Preview="Desert/imgNim03101"/&gt;</v>
      </c>
      <c r="O104" s="13" t="s">
        <v>113</v>
      </c>
    </row>
    <row r="105" spans="1:15" s="13" customFormat="1">
      <c r="A105" s="12" t="str">
        <f t="shared" si="21"/>
        <v>40104</v>
      </c>
      <c r="B105" s="12" t="str">
        <f t="shared" si="22"/>
        <v>4</v>
      </c>
      <c r="C105" s="13" t="str">
        <f t="shared" si="23"/>
        <v>nim0320</v>
      </c>
      <c r="D105" s="13" t="str">
        <f t="shared" si="24"/>
        <v>Home_box_nim_desert daze02 (10)</v>
      </c>
      <c r="E105" s="13" t="str">
        <f t="shared" si="25"/>
        <v/>
      </c>
      <c r="F105" s="13" t="str">
        <f t="shared" si="26"/>
        <v/>
      </c>
      <c r="G105" s="13" t="str">
        <f t="shared" si="27"/>
        <v/>
      </c>
      <c r="H105" s="13" t="str">
        <f t="shared" si="28"/>
        <v/>
      </c>
      <c r="I105" s="13">
        <v>3</v>
      </c>
      <c r="J105" s="13" t="s">
        <v>413</v>
      </c>
      <c r="K105" s="13" t="s">
        <v>560</v>
      </c>
      <c r="L105" s="13">
        <v>40104</v>
      </c>
      <c r="M105" s="13" t="s">
        <v>814</v>
      </c>
      <c r="N105" s="13" t="str">
        <f t="shared" si="29"/>
        <v>&lt;Item Id="40104" Type="4" Name="nim0320" getImage="Home_box_nim_desert daze02 (10)" Icon="" StoryBg="" AudioId="" Description="" PetType="3" Image="atom_icon0115" Audio="Desert/10-2豆豆蛇" Animation="40104" Preview="Desert/imgNim03102"/&gt;</v>
      </c>
      <c r="O105" s="13" t="s">
        <v>114</v>
      </c>
    </row>
    <row r="106" spans="1:15" s="13" customFormat="1">
      <c r="A106" s="12" t="str">
        <f t="shared" si="21"/>
        <v>40105</v>
      </c>
      <c r="B106" s="12" t="str">
        <f t="shared" si="22"/>
        <v>4</v>
      </c>
      <c r="C106" s="13" t="str">
        <f t="shared" si="23"/>
        <v>nim0321</v>
      </c>
      <c r="D106" s="13" t="str">
        <f t="shared" si="24"/>
        <v>Home_box_nim_desert daze01 (11)</v>
      </c>
      <c r="E106" s="13" t="str">
        <f t="shared" si="25"/>
        <v/>
      </c>
      <c r="F106" s="13" t="str">
        <f t="shared" si="26"/>
        <v/>
      </c>
      <c r="G106" s="13" t="str">
        <f t="shared" si="27"/>
        <v/>
      </c>
      <c r="H106" s="13" t="str">
        <f t="shared" si="28"/>
        <v/>
      </c>
      <c r="I106" s="13">
        <v>3</v>
      </c>
      <c r="J106" s="13" t="s">
        <v>444</v>
      </c>
      <c r="K106" s="13" t="s">
        <v>561</v>
      </c>
      <c r="L106" s="13">
        <v>40105</v>
      </c>
      <c r="M106" s="13" t="s">
        <v>815</v>
      </c>
      <c r="N106" s="13" t="str">
        <f t="shared" si="29"/>
        <v>&lt;Item Id="40105" Type="4" Name="nim0321" getImage="Home_box_nim_desert daze01 (11)" Icon="" StoryBg="" AudioId="" Description="" PetType="3" Image="atom_icon0095" Audio="Desert/11-1旋风兄弟" Animation="40105" Preview="Desert/imgNim03111"/&gt;</v>
      </c>
      <c r="O106" s="13" t="s">
        <v>115</v>
      </c>
    </row>
    <row r="107" spans="1:15" s="13" customFormat="1">
      <c r="A107" s="12" t="str">
        <f t="shared" si="21"/>
        <v>40106</v>
      </c>
      <c r="B107" s="12" t="str">
        <f t="shared" si="22"/>
        <v>4</v>
      </c>
      <c r="C107" s="13" t="str">
        <f t="shared" si="23"/>
        <v>nim0322</v>
      </c>
      <c r="D107" s="13" t="str">
        <f t="shared" si="24"/>
        <v>Home_box_nim_desert daze02 (11)</v>
      </c>
      <c r="E107" s="13" t="str">
        <f t="shared" si="25"/>
        <v/>
      </c>
      <c r="F107" s="13" t="str">
        <f t="shared" si="26"/>
        <v/>
      </c>
      <c r="G107" s="13" t="str">
        <f t="shared" si="27"/>
        <v/>
      </c>
      <c r="H107" s="13" t="str">
        <f t="shared" si="28"/>
        <v/>
      </c>
      <c r="I107" s="13">
        <v>3</v>
      </c>
      <c r="J107" s="13" t="s">
        <v>415</v>
      </c>
      <c r="K107" s="13" t="s">
        <v>562</v>
      </c>
      <c r="L107" s="13">
        <v>40106</v>
      </c>
      <c r="M107" s="13" t="s">
        <v>816</v>
      </c>
      <c r="N107" s="13" t="str">
        <f t="shared" si="29"/>
        <v>&lt;Item Id="40106" Type="4" Name="nim0322" getImage="Home_box_nim_desert daze02 (11)" Icon="" StoryBg="" AudioId="" Description="" PetType="3" Image="atom_icon0116" Audio="Desert/11-2旋风兄弟" Animation="40106" Preview="Desert/imgNim03112"/&gt;</v>
      </c>
      <c r="O107" s="13" t="s">
        <v>116</v>
      </c>
    </row>
    <row r="108" spans="1:15" s="13" customFormat="1">
      <c r="A108" s="12" t="str">
        <f t="shared" si="21"/>
        <v>40107</v>
      </c>
      <c r="B108" s="12" t="str">
        <f t="shared" si="22"/>
        <v>4</v>
      </c>
      <c r="C108" s="13" t="str">
        <f t="shared" si="23"/>
        <v>nim0323</v>
      </c>
      <c r="D108" s="13" t="str">
        <f t="shared" si="24"/>
        <v>Home_box_nim_desert daze01 (12)</v>
      </c>
      <c r="E108" s="13" t="str">
        <f t="shared" si="25"/>
        <v/>
      </c>
      <c r="F108" s="13" t="str">
        <f t="shared" si="26"/>
        <v/>
      </c>
      <c r="G108" s="13" t="str">
        <f t="shared" si="27"/>
        <v/>
      </c>
      <c r="H108" s="13" t="str">
        <f t="shared" si="28"/>
        <v/>
      </c>
      <c r="I108" s="13">
        <v>3</v>
      </c>
      <c r="J108" s="13" t="s">
        <v>445</v>
      </c>
      <c r="K108" s="13" t="s">
        <v>563</v>
      </c>
      <c r="L108" s="13">
        <v>40107</v>
      </c>
      <c r="M108" s="13" t="s">
        <v>817</v>
      </c>
      <c r="N108" s="13" t="str">
        <f t="shared" si="29"/>
        <v>&lt;Item Id="40107" Type="4" Name="nim0323" getImage="Home_box_nim_desert daze01 (12)" Icon="" StoryBg="" AudioId="" Description="" PetType="3" Image="atom_icon0096" Audio="Desert/12-1小甜甜" Animation="40107" Preview="Desert/imgNim03121"/&gt;</v>
      </c>
      <c r="O108" s="13" t="s">
        <v>117</v>
      </c>
    </row>
    <row r="109" spans="1:15" s="13" customFormat="1">
      <c r="A109" s="12" t="str">
        <f t="shared" si="21"/>
        <v>40108</v>
      </c>
      <c r="B109" s="12" t="str">
        <f t="shared" si="22"/>
        <v>4</v>
      </c>
      <c r="C109" s="13" t="str">
        <f t="shared" si="23"/>
        <v>nim0324</v>
      </c>
      <c r="D109" s="13" t="str">
        <f t="shared" si="24"/>
        <v>Home_box_nim_desert daze02 (12)</v>
      </c>
      <c r="E109" s="13" t="str">
        <f t="shared" si="25"/>
        <v/>
      </c>
      <c r="F109" s="13" t="str">
        <f t="shared" si="26"/>
        <v/>
      </c>
      <c r="G109" s="13" t="str">
        <f t="shared" si="27"/>
        <v/>
      </c>
      <c r="H109" s="13" t="str">
        <f t="shared" si="28"/>
        <v/>
      </c>
      <c r="I109" s="13">
        <v>3</v>
      </c>
      <c r="J109" s="13" t="s">
        <v>417</v>
      </c>
      <c r="K109" s="13" t="s">
        <v>564</v>
      </c>
      <c r="L109" s="13">
        <v>40108</v>
      </c>
      <c r="M109" s="13" t="s">
        <v>818</v>
      </c>
      <c r="N109" s="13" t="str">
        <f t="shared" si="29"/>
        <v>&lt;Item Id="40108" Type="4" Name="nim0324" getImage="Home_box_nim_desert daze02 (12)" Icon="" StoryBg="" AudioId="" Description="" PetType="3" Image="atom_icon0117" Audio="Desert/12-2小甜甜" Animation="40108" Preview="Desert/imgNim03122"/&gt;</v>
      </c>
      <c r="O109" s="13" t="s">
        <v>118</v>
      </c>
    </row>
    <row r="110" spans="1:15" s="13" customFormat="1">
      <c r="A110" s="12" t="str">
        <f t="shared" si="21"/>
        <v>40109</v>
      </c>
      <c r="B110" s="12" t="str">
        <f t="shared" si="22"/>
        <v>4</v>
      </c>
      <c r="C110" s="13" t="str">
        <f t="shared" si="23"/>
        <v>nim0325</v>
      </c>
      <c r="D110" s="13" t="str">
        <f t="shared" si="24"/>
        <v>Home_box_nim_desert daze01 (13)</v>
      </c>
      <c r="E110" s="13" t="str">
        <f t="shared" si="25"/>
        <v/>
      </c>
      <c r="F110" s="13" t="str">
        <f t="shared" si="26"/>
        <v/>
      </c>
      <c r="G110" s="13" t="str">
        <f t="shared" si="27"/>
        <v/>
      </c>
      <c r="H110" s="13" t="str">
        <f t="shared" si="28"/>
        <v/>
      </c>
      <c r="I110" s="13">
        <v>3</v>
      </c>
      <c r="J110" s="13" t="s">
        <v>446</v>
      </c>
      <c r="K110" s="13" t="s">
        <v>565</v>
      </c>
      <c r="L110" s="13">
        <v>40109</v>
      </c>
      <c r="M110" s="13" t="s">
        <v>819</v>
      </c>
      <c r="N110" s="13" t="str">
        <f t="shared" si="29"/>
        <v>&lt;Item Id="40109" Type="4" Name="nim0325" getImage="Home_box_nim_desert daze01 (13)" Icon="" StoryBg="" AudioId="" Description="" PetType="3" Image="atom_icon0097" Audio="Desert/13-1火焰团团" Animation="40109" Preview="Desert/imgNim03131"/&gt;</v>
      </c>
      <c r="O110" s="13" t="s">
        <v>119</v>
      </c>
    </row>
    <row r="111" spans="1:15" s="13" customFormat="1">
      <c r="A111" s="12" t="str">
        <f t="shared" si="21"/>
        <v>40110</v>
      </c>
      <c r="B111" s="12" t="str">
        <f t="shared" si="22"/>
        <v>4</v>
      </c>
      <c r="C111" s="13" t="str">
        <f t="shared" si="23"/>
        <v>nim0326</v>
      </c>
      <c r="D111" s="13" t="str">
        <f t="shared" si="24"/>
        <v>Home_box_nim_desert daze02 (13)</v>
      </c>
      <c r="E111" s="13" t="str">
        <f t="shared" si="25"/>
        <v/>
      </c>
      <c r="F111" s="13" t="str">
        <f t="shared" si="26"/>
        <v/>
      </c>
      <c r="G111" s="13" t="str">
        <f t="shared" si="27"/>
        <v/>
      </c>
      <c r="H111" s="13" t="str">
        <f t="shared" si="28"/>
        <v/>
      </c>
      <c r="I111" s="13">
        <v>3</v>
      </c>
      <c r="J111" s="13" t="s">
        <v>418</v>
      </c>
      <c r="K111" s="13" t="s">
        <v>566</v>
      </c>
      <c r="L111" s="13">
        <v>40110</v>
      </c>
      <c r="M111" s="13" t="s">
        <v>820</v>
      </c>
      <c r="N111" s="13" t="str">
        <f t="shared" si="29"/>
        <v>&lt;Item Id="40110" Type="4" Name="nim0326" getImage="Home_box_nim_desert daze02 (13)" Icon="" StoryBg="" AudioId="" Description="" PetType="3" Image="atom_icon0118" Audio="Desert/13-2火焰团团" Animation="40110" Preview="Desert/imgNim03132"/&gt;</v>
      </c>
      <c r="O111" s="13" t="s">
        <v>120</v>
      </c>
    </row>
    <row r="112" spans="1:15" s="13" customFormat="1">
      <c r="A112" s="12" t="str">
        <f t="shared" si="21"/>
        <v>40111</v>
      </c>
      <c r="B112" s="12" t="str">
        <f t="shared" si="22"/>
        <v>4</v>
      </c>
      <c r="C112" s="13" t="str">
        <f t="shared" si="23"/>
        <v>nim0327</v>
      </c>
      <c r="D112" s="13" t="str">
        <f t="shared" si="24"/>
        <v>Home_box_nim_desert daze01 (14)</v>
      </c>
      <c r="E112" s="13" t="str">
        <f t="shared" si="25"/>
        <v/>
      </c>
      <c r="F112" s="13" t="str">
        <f t="shared" si="26"/>
        <v/>
      </c>
      <c r="G112" s="13" t="str">
        <f t="shared" si="27"/>
        <v/>
      </c>
      <c r="H112" s="13" t="str">
        <f t="shared" si="28"/>
        <v/>
      </c>
      <c r="I112" s="13">
        <v>3</v>
      </c>
      <c r="J112" s="13" t="s">
        <v>447</v>
      </c>
      <c r="K112" s="13" t="s">
        <v>567</v>
      </c>
      <c r="L112" s="13">
        <v>40111</v>
      </c>
      <c r="M112" s="13" t="s">
        <v>821</v>
      </c>
      <c r="N112" s="13" t="str">
        <f t="shared" si="29"/>
        <v>&lt;Item Id="40111" Type="4" Name="nim0327" getImage="Home_box_nim_desert daze01 (14)" Icon="" StoryBg="" AudioId="" Description="" PetType="3" Image="atom_icon0098" Audio="Desert/14-1羞羞果" Animation="40111" Preview="Desert/imgNim03141"/&gt;</v>
      </c>
      <c r="O112" s="13" t="s">
        <v>121</v>
      </c>
    </row>
    <row r="113" spans="1:15" s="13" customFormat="1">
      <c r="A113" s="12" t="str">
        <f t="shared" si="21"/>
        <v>40112</v>
      </c>
      <c r="B113" s="12" t="str">
        <f t="shared" si="22"/>
        <v>4</v>
      </c>
      <c r="C113" s="13" t="str">
        <f t="shared" si="23"/>
        <v>nim0328</v>
      </c>
      <c r="D113" s="13" t="str">
        <f t="shared" si="24"/>
        <v>Home_box_nim_desert daze02 (14)</v>
      </c>
      <c r="E113" s="13" t="str">
        <f t="shared" si="25"/>
        <v/>
      </c>
      <c r="F113" s="13" t="str">
        <f t="shared" si="26"/>
        <v/>
      </c>
      <c r="G113" s="13" t="str">
        <f t="shared" si="27"/>
        <v/>
      </c>
      <c r="H113" s="13" t="str">
        <f t="shared" si="28"/>
        <v/>
      </c>
      <c r="I113" s="13">
        <v>3</v>
      </c>
      <c r="J113" s="13" t="s">
        <v>420</v>
      </c>
      <c r="K113" s="13" t="s">
        <v>568</v>
      </c>
      <c r="L113" s="13">
        <v>40112</v>
      </c>
      <c r="M113" s="13" t="s">
        <v>822</v>
      </c>
      <c r="N113" s="13" t="str">
        <f t="shared" si="29"/>
        <v>&lt;Item Id="40112" Type="4" Name="nim0328" getImage="Home_box_nim_desert daze02 (14)" Icon="" StoryBg="" AudioId="" Description="" PetType="3" Image="atom_icon0119" Audio="Desert/14-2羞羞果" Animation="40112" Preview="Desert/imgNim03142"/&gt;</v>
      </c>
      <c r="O113" s="13" t="s">
        <v>122</v>
      </c>
    </row>
    <row r="114" spans="1:15" s="13" customFormat="1">
      <c r="A114" s="12" t="str">
        <f t="shared" si="21"/>
        <v>40113</v>
      </c>
      <c r="B114" s="12" t="str">
        <f t="shared" si="22"/>
        <v>4</v>
      </c>
      <c r="C114" s="13" t="str">
        <f t="shared" si="23"/>
        <v>nim0329</v>
      </c>
      <c r="D114" s="13" t="str">
        <f t="shared" si="24"/>
        <v>Home_box_nim_desert daze01 (15)</v>
      </c>
      <c r="E114" s="13" t="str">
        <f t="shared" si="25"/>
        <v/>
      </c>
      <c r="F114" s="13" t="str">
        <f t="shared" si="26"/>
        <v/>
      </c>
      <c r="G114" s="13" t="str">
        <f t="shared" si="27"/>
        <v/>
      </c>
      <c r="H114" s="13" t="str">
        <f t="shared" si="28"/>
        <v/>
      </c>
      <c r="I114" s="13">
        <v>3</v>
      </c>
      <c r="J114" s="13" t="s">
        <v>338</v>
      </c>
      <c r="K114" s="13" t="s">
        <v>569</v>
      </c>
      <c r="L114" s="13">
        <v>40113</v>
      </c>
      <c r="M114" s="13" t="s">
        <v>823</v>
      </c>
      <c r="N114" s="13" t="str">
        <f t="shared" si="29"/>
        <v>&lt;Item Id="40113" Type="4" Name="nim0329" getImage="Home_box_nim_desert daze01 (15)" Icon="" StoryBg="" AudioId="" Description="" PetType="3" Image="atom_icon0099" Audio="Desert/15-1叮叮当叮叮咚" Animation="40113" Preview="Desert/imgNim03151"/&gt;</v>
      </c>
      <c r="O114" s="13" t="s">
        <v>123</v>
      </c>
    </row>
    <row r="115" spans="1:15" s="13" customFormat="1">
      <c r="A115" s="12" t="str">
        <f t="shared" si="21"/>
        <v>40114</v>
      </c>
      <c r="B115" s="12" t="str">
        <f t="shared" si="22"/>
        <v>4</v>
      </c>
      <c r="C115" s="13" t="str">
        <f t="shared" si="23"/>
        <v>nim0330</v>
      </c>
      <c r="D115" s="13" t="str">
        <f t="shared" si="24"/>
        <v>Home_box_nim_desert daze02 (15)</v>
      </c>
      <c r="E115" s="13" t="str">
        <f t="shared" si="25"/>
        <v/>
      </c>
      <c r="F115" s="13" t="str">
        <f t="shared" si="26"/>
        <v/>
      </c>
      <c r="G115" s="13" t="str">
        <f t="shared" si="27"/>
        <v/>
      </c>
      <c r="H115" s="13" t="str">
        <f t="shared" si="28"/>
        <v/>
      </c>
      <c r="I115" s="13">
        <v>3</v>
      </c>
      <c r="J115" s="13" t="s">
        <v>422</v>
      </c>
      <c r="K115" s="13" t="s">
        <v>570</v>
      </c>
      <c r="L115" s="13">
        <v>40114</v>
      </c>
      <c r="M115" s="13" t="s">
        <v>824</v>
      </c>
      <c r="N115" s="13" t="str">
        <f t="shared" si="29"/>
        <v>&lt;Item Id="40114" Type="4" Name="nim0330" getImage="Home_box_nim_desert daze02 (15)" Icon="" StoryBg="" AudioId="" Description="" PetType="3" Image="atom_icon0120" Audio="Desert/15-2叮叮当叮叮咚" Animation="40114" Preview="Desert/imgNim03152"/&gt;</v>
      </c>
      <c r="O115" s="13" t="s">
        <v>124</v>
      </c>
    </row>
    <row r="116" spans="1:15" s="13" customFormat="1">
      <c r="A116" s="12" t="str">
        <f t="shared" si="21"/>
        <v>40115</v>
      </c>
      <c r="B116" s="12" t="str">
        <f t="shared" si="22"/>
        <v>4</v>
      </c>
      <c r="C116" s="13" t="str">
        <f t="shared" si="23"/>
        <v>nim0331</v>
      </c>
      <c r="D116" s="13" t="str">
        <f t="shared" si="24"/>
        <v>Home_box_nim_desert daze01 (16)</v>
      </c>
      <c r="E116" s="13" t="str">
        <f t="shared" si="25"/>
        <v/>
      </c>
      <c r="F116" s="13" t="str">
        <f t="shared" si="26"/>
        <v/>
      </c>
      <c r="G116" s="13" t="str">
        <f t="shared" si="27"/>
        <v/>
      </c>
      <c r="H116" s="13" t="str">
        <f t="shared" si="28"/>
        <v/>
      </c>
      <c r="I116" s="13">
        <v>3</v>
      </c>
      <c r="J116" s="13" t="s">
        <v>448</v>
      </c>
      <c r="K116" s="13" t="s">
        <v>571</v>
      </c>
      <c r="L116" s="13">
        <v>40115</v>
      </c>
      <c r="M116" s="13" t="s">
        <v>825</v>
      </c>
      <c r="N116" s="13" t="str">
        <f t="shared" si="29"/>
        <v>&lt;Item Id="40115" Type="4" Name="nim0331" getImage="Home_box_nim_desert daze01 (16)" Icon="" StoryBg="" AudioId="" Description="" PetType="3" Image="atom_icon0100" Audio="Desert/16-1锥锥怪" Animation="40115" Preview="Desert/imgNim03161"/&gt;</v>
      </c>
      <c r="O116" s="13" t="s">
        <v>125</v>
      </c>
    </row>
    <row r="117" spans="1:15" s="13" customFormat="1">
      <c r="A117" s="12" t="str">
        <f t="shared" si="21"/>
        <v>40116</v>
      </c>
      <c r="B117" s="12" t="str">
        <f t="shared" si="22"/>
        <v>4</v>
      </c>
      <c r="C117" s="13" t="str">
        <f t="shared" si="23"/>
        <v>nim0332</v>
      </c>
      <c r="D117" s="13" t="str">
        <f t="shared" si="24"/>
        <v>Home_box_nim_desert daze02 (16)</v>
      </c>
      <c r="E117" s="13" t="str">
        <f t="shared" si="25"/>
        <v/>
      </c>
      <c r="F117" s="13" t="str">
        <f t="shared" si="26"/>
        <v/>
      </c>
      <c r="G117" s="13" t="str">
        <f t="shared" si="27"/>
        <v/>
      </c>
      <c r="H117" s="13" t="str">
        <f t="shared" si="28"/>
        <v/>
      </c>
      <c r="I117" s="13">
        <v>3</v>
      </c>
      <c r="J117" s="13" t="s">
        <v>424</v>
      </c>
      <c r="K117" s="13" t="s">
        <v>572</v>
      </c>
      <c r="L117" s="13">
        <v>40116</v>
      </c>
      <c r="M117" s="13" t="s">
        <v>826</v>
      </c>
      <c r="N117" s="13" t="str">
        <f t="shared" si="29"/>
        <v>&lt;Item Id="40116" Type="4" Name="nim0332" getImage="Home_box_nim_desert daze02 (16)" Icon="" StoryBg="" AudioId="" Description="" PetType="3" Image="atom_icon0121" Audio="Desert/16-2锥锥怪" Animation="40116" Preview="Desert/imgNim03162"/&gt;</v>
      </c>
      <c r="O117" s="13" t="s">
        <v>126</v>
      </c>
    </row>
    <row r="118" spans="1:15" s="13" customFormat="1">
      <c r="A118" s="12" t="str">
        <f t="shared" si="21"/>
        <v>40117</v>
      </c>
      <c r="B118" s="12" t="str">
        <f t="shared" si="22"/>
        <v>4</v>
      </c>
      <c r="C118" s="13" t="str">
        <f t="shared" si="23"/>
        <v>nim0333</v>
      </c>
      <c r="D118" s="13" t="str">
        <f t="shared" si="24"/>
        <v>Home_box_nim_desert daze01 (17)</v>
      </c>
      <c r="E118" s="13" t="str">
        <f t="shared" si="25"/>
        <v/>
      </c>
      <c r="F118" s="13" t="str">
        <f t="shared" si="26"/>
        <v/>
      </c>
      <c r="G118" s="13" t="str">
        <f t="shared" si="27"/>
        <v/>
      </c>
      <c r="H118" s="13" t="str">
        <f t="shared" si="28"/>
        <v/>
      </c>
      <c r="I118" s="13">
        <v>3</v>
      </c>
      <c r="J118" s="13" t="s">
        <v>449</v>
      </c>
      <c r="K118" s="13" t="s">
        <v>573</v>
      </c>
      <c r="L118" s="13">
        <v>40117</v>
      </c>
      <c r="M118" s="13" t="s">
        <v>827</v>
      </c>
      <c r="N118" s="13" t="str">
        <f t="shared" si="29"/>
        <v>&lt;Item Id="40117" Type="4" Name="nim0333" getImage="Home_box_nim_desert daze01 (17)" Icon="" StoryBg="" AudioId="" Description="" PetType="3" Image="atom_icon0101" Audio="Desert/17-1帽帽花" Animation="40117" Preview="Desert/imgNim03171"/&gt;</v>
      </c>
      <c r="O118" s="13" t="s">
        <v>127</v>
      </c>
    </row>
    <row r="119" spans="1:15" s="13" customFormat="1">
      <c r="A119" s="12" t="str">
        <f t="shared" si="21"/>
        <v>40118</v>
      </c>
      <c r="B119" s="12" t="str">
        <f t="shared" si="22"/>
        <v>4</v>
      </c>
      <c r="C119" s="13" t="str">
        <f t="shared" si="23"/>
        <v>nim0334</v>
      </c>
      <c r="D119" s="13" t="str">
        <f t="shared" si="24"/>
        <v>Home_box_nim_desert daze02 (17)</v>
      </c>
      <c r="E119" s="13" t="str">
        <f t="shared" si="25"/>
        <v/>
      </c>
      <c r="F119" s="13" t="str">
        <f t="shared" si="26"/>
        <v/>
      </c>
      <c r="G119" s="13" t="str">
        <f t="shared" si="27"/>
        <v/>
      </c>
      <c r="H119" s="13" t="str">
        <f t="shared" si="28"/>
        <v/>
      </c>
      <c r="I119" s="13">
        <v>3</v>
      </c>
      <c r="J119" s="13" t="s">
        <v>426</v>
      </c>
      <c r="K119" s="13" t="s">
        <v>574</v>
      </c>
      <c r="L119" s="13">
        <v>40118</v>
      </c>
      <c r="M119" s="13" t="s">
        <v>828</v>
      </c>
      <c r="N119" s="13" t="str">
        <f t="shared" si="29"/>
        <v>&lt;Item Id="40118" Type="4" Name="nim0334" getImage="Home_box_nim_desert daze02 (17)" Icon="" StoryBg="" AudioId="" Description="" PetType="3" Image="atom_icon0122" Audio="Desert/17-2帽帽花" Animation="40118" Preview="Desert/imgNim03172"/&gt;</v>
      </c>
      <c r="O119" s="13" t="s">
        <v>128</v>
      </c>
    </row>
    <row r="120" spans="1:15" s="13" customFormat="1">
      <c r="A120" s="12" t="str">
        <f t="shared" si="21"/>
        <v>40119</v>
      </c>
      <c r="B120" s="12" t="str">
        <f t="shared" si="22"/>
        <v>4</v>
      </c>
      <c r="C120" s="13" t="str">
        <f t="shared" si="23"/>
        <v>nim0335</v>
      </c>
      <c r="D120" s="13" t="str">
        <f t="shared" si="24"/>
        <v>Home_box_nim_desert daze01 (18)</v>
      </c>
      <c r="E120" s="13" t="str">
        <f t="shared" si="25"/>
        <v/>
      </c>
      <c r="F120" s="13" t="str">
        <f t="shared" si="26"/>
        <v/>
      </c>
      <c r="G120" s="13" t="str">
        <f t="shared" si="27"/>
        <v/>
      </c>
      <c r="H120" s="13" t="str">
        <f t="shared" si="28"/>
        <v/>
      </c>
      <c r="I120" s="13">
        <v>3</v>
      </c>
      <c r="J120" s="13" t="s">
        <v>450</v>
      </c>
      <c r="K120" s="13" t="s">
        <v>575</v>
      </c>
      <c r="L120" s="13">
        <v>40119</v>
      </c>
      <c r="M120" s="13" t="s">
        <v>829</v>
      </c>
      <c r="N120" s="13" t="str">
        <f t="shared" si="29"/>
        <v>&lt;Item Id="40119" Type="4" Name="nim0335" getImage="Home_box_nim_desert daze01 (18)" Icon="" StoryBg="" AudioId="" Description="" PetType="3" Image="atom_icon0102" Audio="Desert/18-1层层魔法师" Animation="40119" Preview="Desert/imgNim03181"/&gt;</v>
      </c>
      <c r="O120" s="13" t="s">
        <v>129</v>
      </c>
    </row>
    <row r="121" spans="1:15" s="13" customFormat="1">
      <c r="A121" s="12" t="str">
        <f t="shared" si="21"/>
        <v>40120</v>
      </c>
      <c r="B121" s="12" t="str">
        <f t="shared" si="22"/>
        <v>4</v>
      </c>
      <c r="C121" s="13" t="str">
        <f t="shared" si="23"/>
        <v>nim0336</v>
      </c>
      <c r="D121" s="13" t="str">
        <f t="shared" si="24"/>
        <v>Home_box_nim_desert daze02 (18)</v>
      </c>
      <c r="E121" s="13" t="str">
        <f t="shared" si="25"/>
        <v/>
      </c>
      <c r="F121" s="13" t="str">
        <f t="shared" si="26"/>
        <v/>
      </c>
      <c r="G121" s="13" t="str">
        <f t="shared" si="27"/>
        <v/>
      </c>
      <c r="H121" s="13" t="str">
        <f t="shared" si="28"/>
        <v/>
      </c>
      <c r="I121" s="13">
        <v>3</v>
      </c>
      <c r="J121" s="13" t="s">
        <v>428</v>
      </c>
      <c r="K121" s="13" t="s">
        <v>576</v>
      </c>
      <c r="L121" s="13">
        <v>40120</v>
      </c>
      <c r="M121" s="13" t="s">
        <v>830</v>
      </c>
      <c r="N121" s="13" t="str">
        <f t="shared" si="29"/>
        <v>&lt;Item Id="40120" Type="4" Name="nim0336" getImage="Home_box_nim_desert daze02 (18)" Icon="" StoryBg="" AudioId="" Description="" PetType="3" Image="atom_icon0123" Audio="Desert/18-2层层魔法师" Animation="40120" Preview="Desert/imgNim03182"/&gt;</v>
      </c>
      <c r="O121" s="13" t="s">
        <v>130</v>
      </c>
    </row>
    <row r="122" spans="1:15" s="13" customFormat="1">
      <c r="A122" s="12" t="str">
        <f t="shared" si="21"/>
        <v>40121</v>
      </c>
      <c r="B122" s="12" t="str">
        <f t="shared" si="22"/>
        <v>4</v>
      </c>
      <c r="C122" s="13" t="str">
        <f t="shared" si="23"/>
        <v>nim0337</v>
      </c>
      <c r="D122" s="13" t="str">
        <f t="shared" si="24"/>
        <v>Home_box_nim_desert daze01 (19)</v>
      </c>
      <c r="E122" s="13" t="str">
        <f t="shared" si="25"/>
        <v/>
      </c>
      <c r="F122" s="13" t="str">
        <f t="shared" si="26"/>
        <v/>
      </c>
      <c r="G122" s="13" t="str">
        <f t="shared" si="27"/>
        <v/>
      </c>
      <c r="H122" s="13" t="str">
        <f t="shared" si="28"/>
        <v/>
      </c>
      <c r="I122" s="13">
        <v>3</v>
      </c>
      <c r="J122" s="13" t="s">
        <v>451</v>
      </c>
      <c r="K122" s="13" t="s">
        <v>577</v>
      </c>
      <c r="L122" s="13">
        <v>40121</v>
      </c>
      <c r="M122" s="13" t="s">
        <v>831</v>
      </c>
      <c r="N122" s="13" t="str">
        <f t="shared" si="29"/>
        <v>&lt;Item Id="40121" Type="4" Name="nim0337" getImage="Home_box_nim_desert daze01 (19)" Icon="" StoryBg="" AudioId="" Description="" PetType="3" Image="atom_icon0103" Audio="Desert/19-1魔毯飘飘" Animation="40121" Preview="Desert/imgNim03191"/&gt;</v>
      </c>
      <c r="O122" s="13" t="s">
        <v>131</v>
      </c>
    </row>
    <row r="123" spans="1:15" s="13" customFormat="1">
      <c r="A123" s="12" t="str">
        <f t="shared" si="21"/>
        <v>40122</v>
      </c>
      <c r="B123" s="12" t="str">
        <f t="shared" si="22"/>
        <v>4</v>
      </c>
      <c r="C123" s="13" t="str">
        <f t="shared" si="23"/>
        <v>nim0338</v>
      </c>
      <c r="D123" s="13" t="str">
        <f t="shared" si="24"/>
        <v>Home_box_nim_desert daze02 (19)</v>
      </c>
      <c r="E123" s="13" t="str">
        <f t="shared" si="25"/>
        <v/>
      </c>
      <c r="F123" s="13" t="str">
        <f t="shared" si="26"/>
        <v/>
      </c>
      <c r="G123" s="13" t="str">
        <f t="shared" si="27"/>
        <v/>
      </c>
      <c r="H123" s="13" t="str">
        <f t="shared" si="28"/>
        <v/>
      </c>
      <c r="I123" s="13">
        <v>3</v>
      </c>
      <c r="J123" s="13" t="s">
        <v>430</v>
      </c>
      <c r="K123" s="13" t="s">
        <v>578</v>
      </c>
      <c r="L123" s="13">
        <v>40122</v>
      </c>
      <c r="M123" s="13" t="s">
        <v>832</v>
      </c>
      <c r="N123" s="13" t="str">
        <f t="shared" si="29"/>
        <v>&lt;Item Id="40122" Type="4" Name="nim0338" getImage="Home_box_nim_desert daze02 (19)" Icon="" StoryBg="" AudioId="" Description="" PetType="3" Image="atom_icon0124" Audio="Desert/19-2魔毯飘飘" Animation="40122" Preview="Desert/imgNim03192"/&gt;</v>
      </c>
      <c r="O123" s="13" t="s">
        <v>132</v>
      </c>
    </row>
    <row r="124" spans="1:15" s="13" customFormat="1">
      <c r="A124" s="12" t="str">
        <f t="shared" si="21"/>
        <v>40123</v>
      </c>
      <c r="B124" s="12" t="str">
        <f t="shared" si="22"/>
        <v>4</v>
      </c>
      <c r="C124" s="13" t="str">
        <f t="shared" si="23"/>
        <v>nim0339</v>
      </c>
      <c r="D124" s="13" t="str">
        <f t="shared" si="24"/>
        <v>Home_box_nim_desert daze01 (20)</v>
      </c>
      <c r="E124" s="13" t="str">
        <f t="shared" si="25"/>
        <v/>
      </c>
      <c r="F124" s="13" t="str">
        <f t="shared" si="26"/>
        <v/>
      </c>
      <c r="G124" s="13" t="str">
        <f t="shared" si="27"/>
        <v/>
      </c>
      <c r="H124" s="13" t="str">
        <f t="shared" si="28"/>
        <v/>
      </c>
      <c r="I124" s="13">
        <v>3</v>
      </c>
      <c r="J124" s="13" t="s">
        <v>452</v>
      </c>
      <c r="K124" s="13" t="s">
        <v>579</v>
      </c>
      <c r="L124" s="13">
        <v>40123</v>
      </c>
      <c r="M124" s="13" t="s">
        <v>833</v>
      </c>
      <c r="N124" s="13" t="str">
        <f t="shared" si="29"/>
        <v>&lt;Item Id="40123" Type="4" Name="nim0339" getImage="Home_box_nim_desert daze01 (20)" Icon="" StoryBg="" AudioId="" Description="" PetType="3" Image="atom_icon0104" Audio="Desert/20-1蛋糕大厨和贪吃鱼" Animation="40123" Preview="Desert/imgNim03201"/&gt;</v>
      </c>
      <c r="O124" s="13" t="s">
        <v>133</v>
      </c>
    </row>
    <row r="125" spans="1:15" s="13" customFormat="1">
      <c r="A125" s="12" t="str">
        <f t="shared" si="21"/>
        <v>40124</v>
      </c>
      <c r="B125" s="12" t="str">
        <f t="shared" si="22"/>
        <v>4</v>
      </c>
      <c r="C125" s="13" t="str">
        <f t="shared" si="23"/>
        <v>nim0340</v>
      </c>
      <c r="D125" s="13" t="str">
        <f t="shared" si="24"/>
        <v>Home_box_nim_desert daze02 (20)</v>
      </c>
      <c r="E125" s="13" t="str">
        <f t="shared" si="25"/>
        <v/>
      </c>
      <c r="F125" s="13" t="str">
        <f t="shared" si="26"/>
        <v/>
      </c>
      <c r="G125" s="13" t="str">
        <f t="shared" si="27"/>
        <v/>
      </c>
      <c r="H125" s="13" t="str">
        <f t="shared" si="28"/>
        <v/>
      </c>
      <c r="I125" s="13">
        <v>3</v>
      </c>
      <c r="J125" s="13" t="s">
        <v>432</v>
      </c>
      <c r="K125" s="13" t="s">
        <v>580</v>
      </c>
      <c r="L125" s="13">
        <v>40124</v>
      </c>
      <c r="M125" s="13" t="s">
        <v>834</v>
      </c>
      <c r="N125" s="13" t="str">
        <f t="shared" si="29"/>
        <v>&lt;Item Id="40124" Type="4" Name="nim0340" getImage="Home_box_nim_desert daze02 (20)" Icon="" StoryBg="" AudioId="" Description="" PetType="3" Image="atom_icon0125" Audio="Desert/20-2蛋糕大厨和贪吃鱼" Animation="40124" Preview="Desert/imgNim03202"/&gt;</v>
      </c>
      <c r="O125" s="13" t="s">
        <v>134</v>
      </c>
    </row>
    <row r="126" spans="1:15" s="13" customFormat="1">
      <c r="A126" s="12" t="str">
        <f t="shared" si="21"/>
        <v>40125</v>
      </c>
      <c r="B126" s="12" t="str">
        <f t="shared" si="22"/>
        <v>4</v>
      </c>
      <c r="C126" s="13" t="str">
        <f t="shared" si="23"/>
        <v>nim0341</v>
      </c>
      <c r="D126" s="13" t="str">
        <f t="shared" si="24"/>
        <v>Home_box_nim_desert daze01 (21)</v>
      </c>
      <c r="E126" s="13" t="str">
        <f t="shared" si="25"/>
        <v/>
      </c>
      <c r="F126" s="13" t="str">
        <f t="shared" si="26"/>
        <v/>
      </c>
      <c r="G126" s="13" t="str">
        <f t="shared" si="27"/>
        <v/>
      </c>
      <c r="H126" s="13" t="str">
        <f t="shared" si="28"/>
        <v/>
      </c>
      <c r="I126" s="13">
        <v>3</v>
      </c>
      <c r="J126" s="13" t="s">
        <v>453</v>
      </c>
      <c r="K126" s="13" t="s">
        <v>581</v>
      </c>
      <c r="L126" s="13">
        <v>40125</v>
      </c>
      <c r="M126" s="13" t="s">
        <v>835</v>
      </c>
      <c r="N126" s="13" t="str">
        <f t="shared" si="29"/>
        <v>&lt;Item Id="40125" Type="4" Name="nim0341" getImage="Home_box_nim_desert daze01 (21)" Icon="" StoryBg="" AudioId="" Description="" PetType="3" Image="atom_icon0105" Audio="Desert/21-1小太阳与小月亮" Animation="40125" Preview="Desert/imgNim03211"/&gt;</v>
      </c>
      <c r="O126" s="13" t="s">
        <v>135</v>
      </c>
    </row>
    <row r="127" spans="1:15" s="13" customFormat="1">
      <c r="A127" s="12" t="str">
        <f t="shared" si="21"/>
        <v>40126</v>
      </c>
      <c r="B127" s="12" t="str">
        <f t="shared" si="22"/>
        <v>4</v>
      </c>
      <c r="C127" s="13" t="str">
        <f t="shared" si="23"/>
        <v>nim0342</v>
      </c>
      <c r="D127" s="13" t="str">
        <f t="shared" si="24"/>
        <v>Home_box_nim_desert daze02 (21)</v>
      </c>
      <c r="E127" s="13" t="str">
        <f t="shared" si="25"/>
        <v/>
      </c>
      <c r="F127" s="13" t="str">
        <f t="shared" si="26"/>
        <v/>
      </c>
      <c r="G127" s="13" t="str">
        <f t="shared" si="27"/>
        <v/>
      </c>
      <c r="H127" s="13" t="str">
        <f t="shared" si="28"/>
        <v/>
      </c>
      <c r="I127" s="13">
        <v>3</v>
      </c>
      <c r="J127" s="13" t="s">
        <v>434</v>
      </c>
      <c r="K127" s="13" t="s">
        <v>582</v>
      </c>
      <c r="L127" s="13">
        <v>40126</v>
      </c>
      <c r="M127" s="13" t="s">
        <v>836</v>
      </c>
      <c r="N127" s="13" t="str">
        <f t="shared" si="29"/>
        <v>&lt;Item Id="40126" Type="4" Name="nim0342" getImage="Home_box_nim_desert daze02 (21)" Icon="" StoryBg="" AudioId="" Description="" PetType="3" Image="atom_icon0126" Audio="Desert/21-2小太阳与小月亮" Animation="40126" Preview="Desert/imgNim03212"/&gt;</v>
      </c>
      <c r="O127" s="13" t="s">
        <v>136</v>
      </c>
    </row>
    <row r="128" spans="1:15" s="19" customFormat="1">
      <c r="A128" s="18">
        <v>40147</v>
      </c>
      <c r="B128" s="18">
        <v>4</v>
      </c>
      <c r="C128" s="19" t="s">
        <v>897</v>
      </c>
      <c r="D128" s="19" t="s">
        <v>837</v>
      </c>
      <c r="I128" s="19">
        <v>4</v>
      </c>
      <c r="J128" s="19" t="s">
        <v>839</v>
      </c>
      <c r="K128" s="19" t="s">
        <v>1008</v>
      </c>
      <c r="M128" s="19" t="s">
        <v>840</v>
      </c>
      <c r="N128" s="19" t="str">
        <f t="shared" si="29"/>
        <v>&lt;Item Id="40147" Type="4" Name="nim0401" getImage="Home_box_nim_volcano01 (1)" Icon="" StoryBg="" AudioId="" Description="" PetType="4" Image="atom_icon0147" Audio="Rock/1-1" Animation="" Preview="Rock/imgNim04011"/&gt;</v>
      </c>
    </row>
    <row r="129" spans="1:14" s="19" customFormat="1">
      <c r="A129" s="18">
        <v>40148</v>
      </c>
      <c r="B129" s="18">
        <v>4</v>
      </c>
      <c r="C129" s="19" t="s">
        <v>898</v>
      </c>
      <c r="D129" s="19" t="s">
        <v>896</v>
      </c>
      <c r="I129" s="19">
        <v>4</v>
      </c>
      <c r="J129" s="19" t="s">
        <v>859</v>
      </c>
      <c r="K129" s="19" t="s">
        <v>1009</v>
      </c>
      <c r="M129" s="19" t="s">
        <v>842</v>
      </c>
      <c r="N129" s="19" t="str">
        <f t="shared" si="29"/>
        <v>&lt;Item Id="40148" Type="4" Name="nim0402" getImage="Home_box_nim_volcano02 (1)" Icon="" StoryBg="" AudioId="" Description="" PetType="4" Image="atom_icon0157" Audio="Rock/1-2" Animation="" Preview="Rock/imgNim04012"/&gt;</v>
      </c>
    </row>
    <row r="130" spans="1:14" s="19" customFormat="1">
      <c r="A130" s="18">
        <v>40149</v>
      </c>
      <c r="B130" s="18">
        <v>4</v>
      </c>
      <c r="C130" s="19" t="s">
        <v>899</v>
      </c>
      <c r="D130" s="19" t="s">
        <v>838</v>
      </c>
      <c r="I130" s="19">
        <v>4</v>
      </c>
      <c r="J130" s="19" t="s">
        <v>841</v>
      </c>
      <c r="K130" s="19" t="s">
        <v>1010</v>
      </c>
      <c r="M130" s="19" t="s">
        <v>860</v>
      </c>
      <c r="N130" s="19" t="str">
        <f t="shared" si="29"/>
        <v>&lt;Item Id="40149" Type="4" Name="nim0403" getImage="Home_box_nim_volcano01 (2)" Icon="" StoryBg="" AudioId="" Description="" PetType="4" Image="atom_icon0148" Audio="Rock/2-1" Animation="" Preview="Rock/imgNim04021"/&gt;</v>
      </c>
    </row>
    <row r="131" spans="1:14" s="19" customFormat="1">
      <c r="A131" s="18">
        <v>40150</v>
      </c>
      <c r="B131" s="18">
        <v>4</v>
      </c>
      <c r="C131" s="19" t="s">
        <v>900</v>
      </c>
      <c r="D131" s="19" t="s">
        <v>869</v>
      </c>
      <c r="I131" s="19">
        <v>4</v>
      </c>
      <c r="J131" s="19" t="s">
        <v>870</v>
      </c>
      <c r="K131" s="19" t="s">
        <v>1011</v>
      </c>
      <c r="M131" s="19" t="s">
        <v>861</v>
      </c>
      <c r="N131" s="19" t="str">
        <f t="shared" ref="N131:N147" si="30">"&lt;Item Id="""&amp;A131&amp;""" Type="""&amp;B131&amp;""" Name="""&amp;C131&amp;""" getImage="""&amp;D131&amp;""" Icon="""&amp;E131&amp;""" StoryBg="""&amp;F131&amp;""" AudioId="""&amp;G131&amp;""" Description="""&amp;H131&amp;""" PetType="""&amp;I131&amp;""" Image="""&amp;J131&amp;""" Audio="""&amp;K131&amp;""" Animation="""&amp;L131&amp;""" Preview="""&amp;M131&amp;"""/&gt;"</f>
        <v>&lt;Item Id="40150" Type="4" Name="nim0404" getImage="Home_box_nim_volcano02 (2)" Icon="" StoryBg="" AudioId="" Description="" PetType="4" Image="atom_icon0158" Audio="Rock/2-2" Animation="" Preview="Rock/imgNim04022"/&gt;</v>
      </c>
    </row>
    <row r="132" spans="1:14" s="19" customFormat="1">
      <c r="A132" s="18">
        <v>40151</v>
      </c>
      <c r="B132" s="18">
        <v>4</v>
      </c>
      <c r="C132" s="19" t="s">
        <v>901</v>
      </c>
      <c r="D132" s="19" t="s">
        <v>843</v>
      </c>
      <c r="I132" s="19">
        <v>4</v>
      </c>
      <c r="J132" s="19" t="s">
        <v>844</v>
      </c>
      <c r="K132" s="19" t="s">
        <v>1012</v>
      </c>
      <c r="M132" s="19" t="s">
        <v>862</v>
      </c>
      <c r="N132" s="19" t="str">
        <f t="shared" si="30"/>
        <v>&lt;Item Id="40151" Type="4" Name="nim0405" getImage="Home_box_nim_volcano01 (3)" Icon="" StoryBg="" AudioId="" Description="" PetType="4" Image="atom_icon0149" Audio="Rock/3-1" Animation="" Preview="Rock/imgNim04031"/&gt;</v>
      </c>
    </row>
    <row r="133" spans="1:14" s="19" customFormat="1">
      <c r="A133" s="18">
        <v>40152</v>
      </c>
      <c r="B133" s="18">
        <v>4</v>
      </c>
      <c r="C133" s="19" t="s">
        <v>902</v>
      </c>
      <c r="D133" s="19" t="s">
        <v>872</v>
      </c>
      <c r="I133" s="19">
        <v>4</v>
      </c>
      <c r="J133" s="19" t="s">
        <v>873</v>
      </c>
      <c r="K133" s="19" t="s">
        <v>1013</v>
      </c>
      <c r="M133" s="19" t="s">
        <v>863</v>
      </c>
      <c r="N133" s="19" t="str">
        <f t="shared" si="30"/>
        <v>&lt;Item Id="40152" Type="4" Name="nim0406" getImage="Home_box_nim_volcano02 (3)" Icon="" StoryBg="" AudioId="" Description="" PetType="4" Image="atom_icon0159" Audio="Rock/3-2" Animation="" Preview="Rock/imgNim04032"/&gt;</v>
      </c>
    </row>
    <row r="134" spans="1:14" s="19" customFormat="1">
      <c r="A134" s="18">
        <v>40153</v>
      </c>
      <c r="B134" s="18">
        <v>4</v>
      </c>
      <c r="C134" s="19" t="s">
        <v>903</v>
      </c>
      <c r="D134" s="19" t="s">
        <v>845</v>
      </c>
      <c r="I134" s="19">
        <v>4</v>
      </c>
      <c r="J134" s="19" t="s">
        <v>846</v>
      </c>
      <c r="K134" s="19" t="s">
        <v>1014</v>
      </c>
      <c r="M134" s="19" t="s">
        <v>864</v>
      </c>
      <c r="N134" s="19" t="str">
        <f t="shared" si="30"/>
        <v>&lt;Item Id="40153" Type="4" Name="nim0407" getImage="Home_box_nim_volcano01 (4)" Icon="" StoryBg="" AudioId="" Description="" PetType="4" Image="atom_icon0150" Audio="Rock/4-1" Animation="" Preview="Rock/imgNim04041"/&gt;</v>
      </c>
    </row>
    <row r="135" spans="1:14" s="19" customFormat="1">
      <c r="A135" s="18">
        <v>40154</v>
      </c>
      <c r="B135" s="18">
        <v>4</v>
      </c>
      <c r="C135" s="19" t="s">
        <v>904</v>
      </c>
      <c r="D135" s="19" t="s">
        <v>874</v>
      </c>
      <c r="I135" s="19">
        <v>4</v>
      </c>
      <c r="J135" s="19" t="s">
        <v>875</v>
      </c>
      <c r="K135" s="19" t="s">
        <v>1015</v>
      </c>
      <c r="M135" s="19" t="s">
        <v>865</v>
      </c>
      <c r="N135" s="19" t="str">
        <f t="shared" si="30"/>
        <v>&lt;Item Id="40154" Type="4" Name="nim0408" getImage="Home_box_nim_volcano02 (4)" Icon="" StoryBg="" AudioId="" Description="" PetType="4" Image="atom_icon0160" Audio="Rock/4-2" Animation="" Preview="Rock/imgNim04042"/&gt;</v>
      </c>
    </row>
    <row r="136" spans="1:14" s="19" customFormat="1">
      <c r="A136" s="18">
        <v>40155</v>
      </c>
      <c r="B136" s="18">
        <v>4</v>
      </c>
      <c r="C136" s="19" t="s">
        <v>905</v>
      </c>
      <c r="D136" s="19" t="s">
        <v>847</v>
      </c>
      <c r="I136" s="19">
        <v>4</v>
      </c>
      <c r="J136" s="19" t="s">
        <v>848</v>
      </c>
      <c r="K136" s="19" t="s">
        <v>1016</v>
      </c>
      <c r="M136" s="19" t="s">
        <v>866</v>
      </c>
      <c r="N136" s="19" t="str">
        <f t="shared" si="30"/>
        <v>&lt;Item Id="40155" Type="4" Name="nim0409" getImage="Home_box_nim_volcano01 (5)" Icon="" StoryBg="" AudioId="" Description="" PetType="4" Image="atom_icon0151" Audio="Rock/5-1" Animation="" Preview="Rock/imgNim04051"/&gt;</v>
      </c>
    </row>
    <row r="137" spans="1:14" s="19" customFormat="1">
      <c r="A137" s="18">
        <v>40156</v>
      </c>
      <c r="B137" s="18">
        <v>4</v>
      </c>
      <c r="C137" s="19" t="s">
        <v>906</v>
      </c>
      <c r="D137" s="19" t="s">
        <v>876</v>
      </c>
      <c r="I137" s="19">
        <v>4</v>
      </c>
      <c r="J137" s="19" t="s">
        <v>877</v>
      </c>
      <c r="K137" s="19" t="s">
        <v>1017</v>
      </c>
      <c r="M137" s="19" t="s">
        <v>867</v>
      </c>
      <c r="N137" s="19" t="str">
        <f t="shared" si="30"/>
        <v>&lt;Item Id="40156" Type="4" Name="nim0410" getImage="Home_box_nim_volcano02 (5)" Icon="" StoryBg="" AudioId="" Description="" PetType="4" Image="atom_icon0161" Audio="Rock/5-2" Animation="" Preview="Rock/imgNim04052"/&gt;</v>
      </c>
    </row>
    <row r="138" spans="1:14" s="19" customFormat="1">
      <c r="A138" s="18">
        <v>40157</v>
      </c>
      <c r="B138" s="18">
        <v>4</v>
      </c>
      <c r="C138" s="19" t="s">
        <v>907</v>
      </c>
      <c r="D138" s="19" t="s">
        <v>849</v>
      </c>
      <c r="I138" s="19">
        <v>4</v>
      </c>
      <c r="J138" s="19" t="s">
        <v>850</v>
      </c>
      <c r="K138" s="19" t="s">
        <v>1018</v>
      </c>
      <c r="M138" s="19" t="s">
        <v>868</v>
      </c>
      <c r="N138" s="19" t="str">
        <f t="shared" si="30"/>
        <v>&lt;Item Id="40157" Type="4" Name="nim0411" getImage="Home_box_nim_volcano01 (6)" Icon="" StoryBg="" AudioId="" Description="" PetType="4" Image="atom_icon0152" Audio="Rock/6-1" Animation="" Preview="Rock/imgNim04061"/&gt;</v>
      </c>
    </row>
    <row r="139" spans="1:14" s="19" customFormat="1">
      <c r="A139" s="18">
        <v>40158</v>
      </c>
      <c r="B139" s="18">
        <v>4</v>
      </c>
      <c r="C139" s="19" t="s">
        <v>908</v>
      </c>
      <c r="D139" s="19" t="s">
        <v>878</v>
      </c>
      <c r="I139" s="19">
        <v>4</v>
      </c>
      <c r="J139" s="19" t="s">
        <v>879</v>
      </c>
      <c r="K139" s="19" t="s">
        <v>1019</v>
      </c>
      <c r="M139" s="19" t="s">
        <v>871</v>
      </c>
      <c r="N139" s="19" t="str">
        <f t="shared" si="30"/>
        <v>&lt;Item Id="40158" Type="4" Name="nim0412" getImage="Home_box_nim_volcano02 (6)" Icon="" StoryBg="" AudioId="" Description="" PetType="4" Image="atom_icon0162" Audio="Rock/6-2" Animation="" Preview="Rock/imgNim04062"/&gt;</v>
      </c>
    </row>
    <row r="140" spans="1:14" s="19" customFormat="1">
      <c r="A140" s="18">
        <v>40159</v>
      </c>
      <c r="B140" s="18">
        <v>4</v>
      </c>
      <c r="C140" s="19" t="s">
        <v>909</v>
      </c>
      <c r="D140" s="19" t="s">
        <v>851</v>
      </c>
      <c r="I140" s="19">
        <v>4</v>
      </c>
      <c r="J140" s="19" t="s">
        <v>852</v>
      </c>
      <c r="K140" s="19" t="s">
        <v>1020</v>
      </c>
      <c r="M140" s="19" t="s">
        <v>888</v>
      </c>
      <c r="N140" s="19" t="str">
        <f t="shared" si="30"/>
        <v>&lt;Item Id="40159" Type="4" Name="nim0413" getImage="Home_box_nim_volcano01 (7)" Icon="" StoryBg="" AudioId="" Description="" PetType="4" Image="atom_icon0153" Audio="Rock/7-1" Animation="" Preview="Rock/imgNim04071"/&gt;</v>
      </c>
    </row>
    <row r="141" spans="1:14" s="19" customFormat="1">
      <c r="A141" s="18">
        <v>40160</v>
      </c>
      <c r="B141" s="18">
        <v>4</v>
      </c>
      <c r="C141" s="19" t="s">
        <v>910</v>
      </c>
      <c r="D141" s="19" t="s">
        <v>880</v>
      </c>
      <c r="I141" s="19">
        <v>4</v>
      </c>
      <c r="J141" s="19" t="s">
        <v>881</v>
      </c>
      <c r="K141" s="19" t="s">
        <v>1021</v>
      </c>
      <c r="M141" s="19" t="s">
        <v>889</v>
      </c>
      <c r="N141" s="19" t="str">
        <f t="shared" si="30"/>
        <v>&lt;Item Id="40160" Type="4" Name="nim0414" getImage="Home_box_nim_volcano02 (7)" Icon="" StoryBg="" AudioId="" Description="" PetType="4" Image="atom_icon0163" Audio="Rock/7-2" Animation="" Preview="Rock/imgNim04072"/&gt;</v>
      </c>
    </row>
    <row r="142" spans="1:14" s="19" customFormat="1">
      <c r="A142" s="18">
        <v>40161</v>
      </c>
      <c r="B142" s="18">
        <v>4</v>
      </c>
      <c r="C142" s="19" t="s">
        <v>911</v>
      </c>
      <c r="D142" s="19" t="s">
        <v>853</v>
      </c>
      <c r="I142" s="19">
        <v>4</v>
      </c>
      <c r="J142" s="19" t="s">
        <v>854</v>
      </c>
      <c r="K142" s="19" t="s">
        <v>1022</v>
      </c>
      <c r="M142" s="19" t="s">
        <v>890</v>
      </c>
      <c r="N142" s="19" t="str">
        <f t="shared" si="30"/>
        <v>&lt;Item Id="40161" Type="4" Name="nim0415" getImage="Home_box_nim_volcano01 (8)" Icon="" StoryBg="" AudioId="" Description="" PetType="4" Image="atom_icon0154" Audio="Rock/8-1" Animation="" Preview="Rock/imgNim04081"/&gt;</v>
      </c>
    </row>
    <row r="143" spans="1:14" s="19" customFormat="1">
      <c r="A143" s="18">
        <v>40162</v>
      </c>
      <c r="B143" s="18">
        <v>4</v>
      </c>
      <c r="C143" s="19" t="s">
        <v>912</v>
      </c>
      <c r="D143" s="19" t="s">
        <v>882</v>
      </c>
      <c r="I143" s="19">
        <v>4</v>
      </c>
      <c r="J143" s="19" t="s">
        <v>883</v>
      </c>
      <c r="K143" s="19" t="s">
        <v>1023</v>
      </c>
      <c r="M143" s="19" t="s">
        <v>891</v>
      </c>
      <c r="N143" s="19" t="str">
        <f t="shared" si="30"/>
        <v>&lt;Item Id="40162" Type="4" Name="nim0416" getImage="Home_box_nim_volcano02 (8)" Icon="" StoryBg="" AudioId="" Description="" PetType="4" Image="atom_icon0164" Audio="Rock/8-2" Animation="" Preview="Rock/imgNim04082"/&gt;</v>
      </c>
    </row>
    <row r="144" spans="1:14" s="19" customFormat="1">
      <c r="A144" s="18">
        <v>40163</v>
      </c>
      <c r="B144" s="18">
        <v>4</v>
      </c>
      <c r="C144" s="19" t="s">
        <v>913</v>
      </c>
      <c r="D144" s="19" t="s">
        <v>855</v>
      </c>
      <c r="I144" s="19">
        <v>4</v>
      </c>
      <c r="J144" s="19" t="s">
        <v>856</v>
      </c>
      <c r="K144" s="19" t="s">
        <v>1024</v>
      </c>
      <c r="M144" s="19" t="s">
        <v>892</v>
      </c>
      <c r="N144" s="19" t="str">
        <f t="shared" si="30"/>
        <v>&lt;Item Id="40163" Type="4" Name="nim0417" getImage="Home_box_nim_volcano01 (9)" Icon="" StoryBg="" AudioId="" Description="" PetType="4" Image="atom_icon0155" Audio="Rock/9-1" Animation="" Preview="Rock/imgNim04091"/&gt;</v>
      </c>
    </row>
    <row r="145" spans="1:14" s="19" customFormat="1">
      <c r="A145" s="18">
        <v>40164</v>
      </c>
      <c r="B145" s="18">
        <v>4</v>
      </c>
      <c r="C145" s="19" t="s">
        <v>914</v>
      </c>
      <c r="D145" s="19" t="s">
        <v>884</v>
      </c>
      <c r="I145" s="19">
        <v>4</v>
      </c>
      <c r="J145" s="19" t="s">
        <v>885</v>
      </c>
      <c r="K145" s="19" t="s">
        <v>1025</v>
      </c>
      <c r="M145" s="19" t="s">
        <v>893</v>
      </c>
      <c r="N145" s="19" t="str">
        <f t="shared" si="30"/>
        <v>&lt;Item Id="40164" Type="4" Name="nim0418" getImage="Home_box_nim_volcano02 (9)" Icon="" StoryBg="" AudioId="" Description="" PetType="4" Image="atom_icon0165" Audio="Rock/9-2" Animation="" Preview="Rock/imgNim04092"/&gt;</v>
      </c>
    </row>
    <row r="146" spans="1:14" s="19" customFormat="1">
      <c r="A146" s="18">
        <v>40165</v>
      </c>
      <c r="B146" s="18">
        <v>4</v>
      </c>
      <c r="C146" s="19" t="s">
        <v>915</v>
      </c>
      <c r="D146" s="19" t="s">
        <v>857</v>
      </c>
      <c r="I146" s="19">
        <v>4</v>
      </c>
      <c r="J146" s="19" t="s">
        <v>858</v>
      </c>
      <c r="K146" s="19" t="s">
        <v>1026</v>
      </c>
      <c r="M146" s="19" t="s">
        <v>894</v>
      </c>
      <c r="N146" s="19" t="str">
        <f t="shared" si="30"/>
        <v>&lt;Item Id="40165" Type="4" Name="nim0419" getImage="Home_box_nim_volcano01 (10)" Icon="" StoryBg="" AudioId="" Description="" PetType="4" Image="atom_icon0156" Audio="Rock/10-1" Animation="" Preview="Rock/imgNim04101"/&gt;</v>
      </c>
    </row>
    <row r="147" spans="1:14" s="19" customFormat="1">
      <c r="A147" s="18">
        <v>40166</v>
      </c>
      <c r="B147" s="18">
        <v>4</v>
      </c>
      <c r="C147" s="19" t="s">
        <v>916</v>
      </c>
      <c r="D147" s="19" t="s">
        <v>886</v>
      </c>
      <c r="I147" s="19">
        <v>4</v>
      </c>
      <c r="J147" s="19" t="s">
        <v>887</v>
      </c>
      <c r="K147" s="19" t="s">
        <v>1027</v>
      </c>
      <c r="M147" s="19" t="s">
        <v>895</v>
      </c>
      <c r="N147" s="19" t="str">
        <f t="shared" si="30"/>
        <v>&lt;Item Id="40166" Type="4" Name="nim0420" getImage="Home_box_nim_volcano02 (10)" Icon="" StoryBg="" AudioId="" Description="" PetType="4" Image="atom_icon0166" Audio="Rock/10-2" Animation="" Preview="Rock/imgNim04102"/&gt;</v>
      </c>
    </row>
    <row r="148" spans="1:14" s="43" customFormat="1">
      <c r="A148" s="42">
        <f>ItemFood!B16</f>
        <v>69004</v>
      </c>
      <c r="B148" s="42">
        <f>ItemFood!C16</f>
        <v>6</v>
      </c>
      <c r="C148" s="43" t="str">
        <f>ItemFood!D16</f>
        <v>flagjuice</v>
      </c>
      <c r="D148" s="43" t="s">
        <v>1230</v>
      </c>
      <c r="N148" s="43" t="str">
        <f t="shared" ref="N148:N151" si="31">"&lt;Item Id="""&amp;A148&amp;""" Type="""&amp;B148&amp;""" Name="""&amp;C148&amp;""" getImage="""&amp;D148&amp;""" Icon="""&amp;E148&amp;""" StoryBg="""&amp;F148&amp;""" AudioId="""&amp;G148&amp;""" Description="""&amp;H148&amp;""" PetType="""&amp;I148&amp;""" Image="""&amp;J148&amp;""" Audio="""&amp;K148&amp;""" Animation="""&amp;L148&amp;""" Preview="""&amp;M148&amp;"""/&gt;"</f>
        <v>&lt;Item Id="69004" Type="6" Name="flagjuice" getImage="Home_box_nim_food_flagjuice_small" Icon="" StoryBg="" AudioId="" Description="" PetType="" Image="" Audio="" Animation="" Preview=""/&gt;</v>
      </c>
    </row>
    <row r="149" spans="1:14" s="43" customFormat="1">
      <c r="A149" s="42">
        <f>ItemFood!B17</f>
        <v>69005</v>
      </c>
      <c r="B149" s="42">
        <f>ItemFood!C17</f>
        <v>6</v>
      </c>
      <c r="C149" s="43" t="str">
        <f>ItemFood!D17</f>
        <v>bombmuffin</v>
      </c>
      <c r="D149" s="43" t="s">
        <v>1231</v>
      </c>
      <c r="N149" s="43" t="str">
        <f t="shared" si="31"/>
        <v>&lt;Item Id="69005" Type="6" Name="bombmuffin" getImage="Home_box_nim_food_bombmuffin_small" Icon="" StoryBg="" AudioId="" Description="" PetType="" Image="" Audio="" Animation="" Preview=""/&gt;</v>
      </c>
    </row>
    <row r="150" spans="1:14" s="43" customFormat="1">
      <c r="A150" s="42">
        <f>ItemFood!B18</f>
        <v>69006</v>
      </c>
      <c r="B150" s="42">
        <f>ItemFood!C18</f>
        <v>6</v>
      </c>
      <c r="C150" s="43" t="str">
        <f>ItemFood!D18</f>
        <v>nestcake</v>
      </c>
      <c r="D150" s="43" t="s">
        <v>1232</v>
      </c>
      <c r="N150" s="43" t="str">
        <f t="shared" si="31"/>
        <v>&lt;Item Id="69006" Type="6" Name="nestcake" getImage="Home_box_nim_food_nestcake_small" Icon="" StoryBg="" AudioId="" Description="" PetType="" Image="" Audio="" Animation="" Preview=""/&gt;</v>
      </c>
    </row>
    <row r="151" spans="1:14" s="43" customFormat="1">
      <c r="A151" s="42">
        <f>ItemFood!B19</f>
        <v>69007</v>
      </c>
      <c r="B151" s="42">
        <f>ItemFood!C19</f>
        <v>6</v>
      </c>
      <c r="C151" s="43" t="str">
        <f>ItemFood!D19</f>
        <v>rocketcookie</v>
      </c>
      <c r="D151" s="43" t="s">
        <v>1233</v>
      </c>
      <c r="N151" s="43" t="str">
        <f t="shared" si="31"/>
        <v>&lt;Item Id="69007" Type="6" Name="rocketcookie" getImage="Home_box_nim_food_rocketcookie_small" Icon="" StoryBg="" AudioId="" Description="" PetType="" Image="" Audio="" Animation="" Preview=""/&gt;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19"/>
  <sheetViews>
    <sheetView workbookViewId="0">
      <selection activeCell="S16" sqref="S16"/>
    </sheetView>
  </sheetViews>
  <sheetFormatPr defaultColWidth="9.125" defaultRowHeight="15.75"/>
  <cols>
    <col min="1" max="1" width="7.5" style="40" bestFit="1" customWidth="1"/>
    <col min="2" max="2" width="6.5" style="40" bestFit="1" customWidth="1"/>
    <col min="3" max="3" width="5.5" style="40" bestFit="1" customWidth="1"/>
    <col min="4" max="4" width="17.125" style="40" bestFit="1" customWidth="1"/>
    <col min="5" max="5" width="10.5" style="40" bestFit="1" customWidth="1"/>
    <col min="6" max="6" width="6.5" style="40" bestFit="1" customWidth="1"/>
    <col min="7" max="7" width="10.5" style="40" bestFit="1" customWidth="1"/>
    <col min="8" max="9" width="17.125" style="40" bestFit="1" customWidth="1"/>
    <col min="10" max="10" width="12.625" style="40" bestFit="1" customWidth="1"/>
    <col min="11" max="11" width="7.5" style="40" bestFit="1" customWidth="1"/>
    <col min="12" max="12" width="6.5" style="40" bestFit="1" customWidth="1"/>
    <col min="13" max="13" width="5.5" style="40" bestFit="1" customWidth="1"/>
    <col min="14" max="14" width="3.5" style="40" bestFit="1" customWidth="1"/>
    <col min="15" max="15" width="4.5" style="40" bestFit="1" customWidth="1"/>
    <col min="16" max="16" width="7.5" style="40" bestFit="1" customWidth="1"/>
    <col min="17" max="17" width="11.625" style="40" bestFit="1" customWidth="1"/>
    <col min="18" max="18" width="22.125" style="40" bestFit="1" customWidth="1"/>
    <col min="19" max="19" width="22.625" style="40" bestFit="1" customWidth="1"/>
    <col min="20" max="20" width="43.875" style="40" bestFit="1" customWidth="1"/>
    <col min="21" max="21" width="20.875" style="40" customWidth="1"/>
    <col min="22" max="16384" width="9.125" style="40"/>
  </cols>
  <sheetData>
    <row r="2" spans="1:21">
      <c r="A2" s="40" t="s">
        <v>1028</v>
      </c>
      <c r="B2" s="40" t="s">
        <v>991</v>
      </c>
      <c r="C2" s="40" t="s">
        <v>1029</v>
      </c>
      <c r="D2" s="40" t="s">
        <v>1030</v>
      </c>
      <c r="E2" s="40" t="s">
        <v>1031</v>
      </c>
      <c r="F2" s="40" t="s">
        <v>1032</v>
      </c>
      <c r="G2" s="40" t="s">
        <v>1033</v>
      </c>
      <c r="H2" s="40" t="s">
        <v>1034</v>
      </c>
      <c r="I2" s="40" t="s">
        <v>1035</v>
      </c>
      <c r="J2" s="40" t="s">
        <v>1036</v>
      </c>
      <c r="K2" s="40" t="s">
        <v>1037</v>
      </c>
      <c r="L2" s="40" t="s">
        <v>1038</v>
      </c>
      <c r="M2" s="40" t="s">
        <v>1039</v>
      </c>
      <c r="N2" s="40" t="s">
        <v>1040</v>
      </c>
      <c r="O2" s="40" t="s">
        <v>1041</v>
      </c>
      <c r="P2" s="40" t="s">
        <v>1042</v>
      </c>
      <c r="Q2" s="40" t="s">
        <v>1043</v>
      </c>
      <c r="R2" s="40" t="s">
        <v>1044</v>
      </c>
      <c r="S2" s="40" t="s">
        <v>1045</v>
      </c>
      <c r="T2" s="40" t="s">
        <v>1046</v>
      </c>
      <c r="U2" s="40" t="s">
        <v>1047</v>
      </c>
    </row>
    <row r="3" spans="1:21">
      <c r="A3" s="40">
        <v>1</v>
      </c>
      <c r="B3" s="40">
        <v>60001</v>
      </c>
      <c r="C3" s="40">
        <v>6</v>
      </c>
      <c r="D3" s="40" t="s">
        <v>1048</v>
      </c>
      <c r="E3" s="40" t="s">
        <v>1049</v>
      </c>
      <c r="F3" s="40" t="b">
        <v>0</v>
      </c>
      <c r="G3" s="40" t="b">
        <v>0</v>
      </c>
      <c r="H3" s="40" t="s">
        <v>1050</v>
      </c>
      <c r="I3" s="40" t="s">
        <v>1050</v>
      </c>
      <c r="J3" s="40">
        <v>1</v>
      </c>
      <c r="K3" s="40">
        <v>0</v>
      </c>
      <c r="L3" s="40">
        <v>5</v>
      </c>
      <c r="M3" s="40">
        <v>1</v>
      </c>
      <c r="N3" s="40">
        <v>4</v>
      </c>
      <c r="O3" s="40">
        <v>0</v>
      </c>
      <c r="P3" s="40" t="b">
        <v>1</v>
      </c>
      <c r="Q3" s="40" t="s">
        <v>1051</v>
      </c>
      <c r="R3" s="40" t="s">
        <v>1052</v>
      </c>
      <c r="S3" s="40" t="s">
        <v>1053</v>
      </c>
      <c r="T3" s="40" t="s">
        <v>1054</v>
      </c>
      <c r="U3" s="40" t="str">
        <f>"&lt;PropertyItem&gt;"&amp;CHAR(10)&amp;"&lt;Number&gt;"&amp;A3&amp;"&lt;/Number&gt;"&amp;CHAR(10)&amp;"&lt;Id&gt;"&amp;B3&amp;"&lt;/Id&gt;"&amp;CHAR(10)&amp;"&lt;Type&gt;"&amp;C3&amp;"&lt;/Type&gt;"&amp;CHAR(10)&amp;"&lt;Name&gt;"&amp;D3&amp;"&lt;/Name&gt;"&amp;CHAR(10)&amp;"&lt;Tag&gt;"&amp;E3&amp;"&lt;/Tag&gt;"&amp;CHAR(10)&amp;"&lt;IsNew&gt;"&amp;F3&amp;"&lt;/IsNew&gt;"&amp;CHAR(10)&amp;"&lt;IsCampain&gt;"&amp;G3&amp;"&lt;/IsCampain&gt;"&amp;CHAR(10)&amp;"&lt;StartTime&gt;"&amp;H3&amp;"&lt;/StartTime&gt;"&amp;CHAR(10)&amp;"&lt;EndTime&gt;"&amp;I3&amp;"&lt;/EndTime&gt;"&amp;CHAR(10)&amp;"&lt;UnlockLevel&gt;"&amp;J3&amp;"&lt;/UnlockLevel&gt;"&amp;CHAR(10)&amp;"&lt;Rarity&gt;"&amp;K3&amp;"&lt;/Rarity&gt;"&amp;CHAR(10)&amp;"&lt;Price&gt;"&amp;L3&amp;"&lt;/Price&gt;"&amp;CHAR(10)&amp;"&lt;Sale&gt;"&amp;M3&amp;"&lt;/Sale&gt;"&amp;CHAR(10)&amp;"&lt;Hp&gt;"&amp;N3&amp;"&lt;/Hp&gt;"&amp;CHAR(10)&amp;"&lt;Exp&gt;"&amp;O3&amp;"&lt;/Exp&gt;"&amp;CHAR(10)&amp;"&lt;IsShow&gt;"&amp;P3&amp;"&lt;/IsShow&gt;"&amp;CHAR(10)&amp;"&lt;AcquireWay&gt;"&amp;Q3&amp;"&lt;/AcquireWay&gt;"&amp;CHAR(10)&amp;"&lt;DefaultIcon&gt;"&amp;R3&amp;"&lt;/DefaultIcon&gt;"&amp;CHAR(10)&amp;"&lt;HighLightIcon&gt;"&amp;S3&amp;"&lt;/HighLightIcon&gt;"&amp;CHAR(10)&amp;"&lt;ReactionAnim&gt;"&amp;T3&amp;"&lt;/ReactionAnim&gt;"&amp;CHAR(10)&amp;"&lt;/PropertyItem&gt;"</f>
        <v>&lt;PropertyItem&gt;
&lt;Number&gt;1&lt;/Number&gt;
&lt;Id&gt;60001&lt;/Id&gt;
&lt;Type&gt;6&lt;/Type&gt;
&lt;Name&gt;bread&lt;/Name&gt;
&lt;Tag&gt;mainFood&lt;/Tag&gt;
&lt;IsNew&gt;FALSE&lt;/IsNew&gt;
&lt;IsCampain&gt;FALSE&lt;/IsCampain&gt;
&lt;StartTime&gt;null&lt;/StartTime&gt;
&lt;EndTime&gt;null&lt;/EndTime&gt;
&lt;UnlockLevel&gt;1&lt;/UnlockLevel&gt;
&lt;Rarity&gt;0&lt;/Rarity&gt;
&lt;Price&gt;5&lt;/Price&gt;
&lt;Sale&gt;1&lt;/Sale&gt;
&lt;Hp&gt;4&lt;/Hp&gt;
&lt;Exp&gt;0&lt;/Exp&gt;
&lt;IsShow&gt;TRUE&lt;/IsShow&gt;
&lt;AcquireWay&gt;Coin&lt;/AcquireWay&gt;
&lt;DefaultIcon&gt;food_bread_small&lt;/DefaultIcon&gt;
&lt;HighLightIcon&gt;food_bread&lt;/HighLightIcon&gt;
&lt;ReactionAnim&gt;NINJI:1;SANSA:1;PURPIE:1;DONNY:1;YOYO:1;NUO:1&lt;/ReactionAnim&gt;
&lt;/PropertyItem&gt;</v>
      </c>
    </row>
    <row r="4" spans="1:21">
      <c r="A4" s="40">
        <v>2</v>
      </c>
      <c r="B4" s="40">
        <v>60002</v>
      </c>
      <c r="C4" s="40">
        <v>6</v>
      </c>
      <c r="D4" s="40" t="s">
        <v>1055</v>
      </c>
      <c r="E4" s="40" t="s">
        <v>1056</v>
      </c>
      <c r="F4" s="40" t="b">
        <v>0</v>
      </c>
      <c r="G4" s="40" t="b">
        <v>0</v>
      </c>
      <c r="H4" s="40" t="s">
        <v>1050</v>
      </c>
      <c r="I4" s="40" t="s">
        <v>1050</v>
      </c>
      <c r="J4" s="40">
        <v>1</v>
      </c>
      <c r="K4" s="40">
        <v>0</v>
      </c>
      <c r="L4" s="40">
        <v>10</v>
      </c>
      <c r="M4" s="40">
        <v>1</v>
      </c>
      <c r="N4" s="40">
        <v>8</v>
      </c>
      <c r="O4" s="40">
        <v>0</v>
      </c>
      <c r="P4" s="40" t="b">
        <v>1</v>
      </c>
      <c r="Q4" s="40" t="s">
        <v>1051</v>
      </c>
      <c r="R4" s="40" t="s">
        <v>1057</v>
      </c>
      <c r="S4" s="40" t="s">
        <v>1058</v>
      </c>
      <c r="T4" s="40" t="s">
        <v>1059</v>
      </c>
      <c r="U4" s="40" t="str">
        <f t="shared" ref="U4:U15" si="0">"&lt;PropertyItem&gt;"&amp;CHAR(10)&amp;"&lt;Number&gt;"&amp;A4&amp;"&lt;/Number&gt;"&amp;CHAR(10)&amp;"&lt;Id&gt;"&amp;B4&amp;"&lt;/Id&gt;"&amp;CHAR(10)&amp;"&lt;Type&gt;"&amp;C4&amp;"&lt;/Type&gt;"&amp;CHAR(10)&amp;"&lt;Name&gt;"&amp;D4&amp;"&lt;/Name&gt;"&amp;CHAR(10)&amp;"&lt;Tag&gt;"&amp;E4&amp;"&lt;/Tag&gt;"&amp;CHAR(10)&amp;"&lt;IsNew&gt;"&amp;F4&amp;"&lt;/IsNew&gt;"&amp;CHAR(10)&amp;"&lt;IsCampain&gt;"&amp;G4&amp;"&lt;/IsCampain&gt;"&amp;CHAR(10)&amp;"&lt;StartTime&gt;"&amp;H4&amp;"&lt;/StartTime&gt;"&amp;CHAR(10)&amp;"&lt;EndTime&gt;"&amp;I4&amp;"&lt;/EndTime&gt;"&amp;CHAR(10)&amp;"&lt;UnlockLevel&gt;"&amp;J4&amp;"&lt;/UnlockLevel&gt;"&amp;CHAR(10)&amp;"&lt;Rarity&gt;"&amp;K4&amp;"&lt;/Rarity&gt;"&amp;CHAR(10)&amp;"&lt;Price&gt;"&amp;L4&amp;"&lt;/Price&gt;"&amp;CHAR(10)&amp;"&lt;Sale&gt;"&amp;M4&amp;"&lt;/Sale&gt;"&amp;CHAR(10)&amp;"&lt;Hp&gt;"&amp;N4&amp;"&lt;/Hp&gt;"&amp;CHAR(10)&amp;"&lt;Exp&gt;"&amp;O4&amp;"&lt;/Exp&gt;"&amp;CHAR(10)&amp;"&lt;IsShow&gt;"&amp;P4&amp;"&lt;/IsShow&gt;"&amp;CHAR(10)&amp;"&lt;AcquireWay&gt;"&amp;Q4&amp;"&lt;/AcquireWay&gt;"&amp;CHAR(10)&amp;"&lt;DefaultIcon&gt;"&amp;R4&amp;"&lt;/DefaultIcon&gt;"&amp;CHAR(10)&amp;"&lt;HighLightIcon&gt;"&amp;S4&amp;"&lt;/HighLightIcon&gt;"&amp;CHAR(10)&amp;"&lt;ReactionAnim&gt;"&amp;T4&amp;"&lt;/ReactionAnim&gt;"&amp;CHAR(10)&amp;"&lt;/PropertyItem&gt;"</f>
        <v>&lt;PropertyItem&gt;
&lt;Number&gt;2&lt;/Number&gt;
&lt;Id&gt;60002&lt;/Id&gt;
&lt;Type&gt;6&lt;/Type&gt;
&lt;Name&gt;milk&lt;/Name&gt;
&lt;Tag&gt;drink&lt;/Tag&gt;
&lt;IsNew&gt;FALSE&lt;/IsNew&gt;
&lt;IsCampain&gt;FALSE&lt;/IsCampain&gt;
&lt;StartTime&gt;null&lt;/StartTime&gt;
&lt;EndTime&gt;null&lt;/EndTime&gt;
&lt;UnlockLevel&gt;1&lt;/UnlockLevel&gt;
&lt;Rarity&gt;0&lt;/Rarity&gt;
&lt;Price&gt;10&lt;/Price&gt;
&lt;Sale&gt;1&lt;/Sale&gt;
&lt;Hp&gt;8&lt;/Hp&gt;
&lt;Exp&gt;0&lt;/Exp&gt;
&lt;IsShow&gt;TRUE&lt;/IsShow&gt;
&lt;AcquireWay&gt;Coin&lt;/AcquireWay&gt;
&lt;DefaultIcon&gt;food_milk_small&lt;/DefaultIcon&gt;
&lt;HighLightIcon&gt;food_milk&lt;/HighLightIcon&gt;
&lt;ReactionAnim&gt;NINJI:2;SANSA:2;PURPIE:2;DONNY:2;YOYO:2;NUO:2&lt;/ReactionAnim&gt;
&lt;/PropertyItem&gt;</v>
      </c>
    </row>
    <row r="5" spans="1:21">
      <c r="A5" s="40">
        <v>3</v>
      </c>
      <c r="B5" s="40">
        <v>60003</v>
      </c>
      <c r="C5" s="40">
        <v>6</v>
      </c>
      <c r="D5" s="40" t="s">
        <v>1060</v>
      </c>
      <c r="E5" s="40" t="s">
        <v>1049</v>
      </c>
      <c r="F5" s="40" t="b">
        <v>0</v>
      </c>
      <c r="G5" s="40" t="b">
        <v>0</v>
      </c>
      <c r="H5" s="40" t="s">
        <v>1050</v>
      </c>
      <c r="I5" s="40" t="s">
        <v>1050</v>
      </c>
      <c r="J5" s="40">
        <v>1</v>
      </c>
      <c r="K5" s="40">
        <v>0</v>
      </c>
      <c r="L5" s="40">
        <v>20</v>
      </c>
      <c r="M5" s="40">
        <v>1</v>
      </c>
      <c r="N5" s="40">
        <v>16</v>
      </c>
      <c r="O5" s="40">
        <v>1</v>
      </c>
      <c r="P5" s="40" t="b">
        <v>1</v>
      </c>
      <c r="Q5" s="40" t="s">
        <v>1051</v>
      </c>
      <c r="R5" s="40" t="s">
        <v>1061</v>
      </c>
      <c r="S5" s="40" t="s">
        <v>1062</v>
      </c>
      <c r="T5" s="40" t="s">
        <v>1054</v>
      </c>
      <c r="U5" s="40" t="str">
        <f t="shared" si="0"/>
        <v>&lt;PropertyItem&gt;
&lt;Number&gt;3&lt;/Number&gt;
&lt;Id&gt;60003&lt;/Id&gt;
&lt;Type&gt;6&lt;/Type&gt;
&lt;Name&gt;rice&lt;/Name&gt;
&lt;Tag&gt;mainFood&lt;/Tag&gt;
&lt;IsNew&gt;FALSE&lt;/IsNew&gt;
&lt;IsCampain&gt;FALSE&lt;/IsCampain&gt;
&lt;StartTime&gt;null&lt;/StartTime&gt;
&lt;EndTime&gt;null&lt;/EndTime&gt;
&lt;UnlockLevel&gt;1&lt;/UnlockLevel&gt;
&lt;Rarity&gt;0&lt;/Rarity&gt;
&lt;Price&gt;20&lt;/Price&gt;
&lt;Sale&gt;1&lt;/Sale&gt;
&lt;Hp&gt;16&lt;/Hp&gt;
&lt;Exp&gt;1&lt;/Exp&gt;
&lt;IsShow&gt;TRUE&lt;/IsShow&gt;
&lt;AcquireWay&gt;Coin&lt;/AcquireWay&gt;
&lt;DefaultIcon&gt;food_rice_small&lt;/DefaultIcon&gt;
&lt;HighLightIcon&gt;food_rice&lt;/HighLightIcon&gt;
&lt;ReactionAnim&gt;NINJI:1;SANSA:1;PURPIE:1;DONNY:1;YOYO:1;NUO:1&lt;/ReactionAnim&gt;
&lt;/PropertyItem&gt;</v>
      </c>
    </row>
    <row r="6" spans="1:21">
      <c r="A6" s="40">
        <v>4</v>
      </c>
      <c r="B6" s="40">
        <v>60004</v>
      </c>
      <c r="C6" s="40">
        <v>6</v>
      </c>
      <c r="D6" s="40" t="s">
        <v>1063</v>
      </c>
      <c r="E6" s="40" t="s">
        <v>1064</v>
      </c>
      <c r="F6" s="40" t="b">
        <v>0</v>
      </c>
      <c r="G6" s="40" t="b">
        <v>0</v>
      </c>
      <c r="H6" s="40" t="s">
        <v>1050</v>
      </c>
      <c r="I6" s="40" t="s">
        <v>1050</v>
      </c>
      <c r="J6" s="40">
        <v>3</v>
      </c>
      <c r="K6" s="40">
        <v>5</v>
      </c>
      <c r="L6" s="40">
        <v>20</v>
      </c>
      <c r="M6" s="40">
        <v>1</v>
      </c>
      <c r="N6" s="40">
        <v>20</v>
      </c>
      <c r="O6" s="40">
        <v>0</v>
      </c>
      <c r="P6" s="40" t="b">
        <v>1</v>
      </c>
      <c r="Q6" s="40" t="s">
        <v>1051</v>
      </c>
      <c r="R6" s="40" t="s">
        <v>1065</v>
      </c>
      <c r="S6" s="40" t="s">
        <v>1066</v>
      </c>
      <c r="T6" s="40" t="s">
        <v>1067</v>
      </c>
      <c r="U6" s="40" t="str">
        <f t="shared" si="0"/>
        <v>&lt;PropertyItem&gt;
&lt;Number&gt;4&lt;/Number&gt;
&lt;Id&gt;60004&lt;/Id&gt;
&lt;Type&gt;6&lt;/Type&gt;
&lt;Name&gt;donut&lt;/Name&gt;
&lt;Tag&gt;snack&lt;/Tag&gt;
&lt;IsNew&gt;FALSE&lt;/IsNew&gt;
&lt;IsCampain&gt;FALSE&lt;/IsCampain&gt;
&lt;StartTime&gt;null&lt;/StartTime&gt;
&lt;EndTime&gt;null&lt;/EndTime&gt;
&lt;UnlockLevel&gt;3&lt;/UnlockLevel&gt;
&lt;Rarity&gt;5&lt;/Rarity&gt;
&lt;Price&gt;20&lt;/Price&gt;
&lt;Sale&gt;1&lt;/Sale&gt;
&lt;Hp&gt;20&lt;/Hp&gt;
&lt;Exp&gt;0&lt;/Exp&gt;
&lt;IsShow&gt;TRUE&lt;/IsShow&gt;
&lt;AcquireWay&gt;Coin&lt;/AcquireWay&gt;
&lt;DefaultIcon&gt;food_donut_small&lt;/DefaultIcon&gt;
&lt;HighLightIcon&gt;food_donut&lt;/HighLightIcon&gt;
&lt;ReactionAnim&gt;NINJI:3;SANSA:3;PURPIE:3;DONNY:3;YOYO:3;NUO:3&lt;/ReactionAnim&gt;
&lt;/PropertyItem&gt;</v>
      </c>
    </row>
    <row r="7" spans="1:21">
      <c r="A7" s="40">
        <v>5</v>
      </c>
      <c r="B7" s="40">
        <v>60005</v>
      </c>
      <c r="C7" s="40">
        <v>6</v>
      </c>
      <c r="D7" s="40" t="s">
        <v>1068</v>
      </c>
      <c r="E7" s="40" t="s">
        <v>1064</v>
      </c>
      <c r="F7" s="40" t="b">
        <v>0</v>
      </c>
      <c r="G7" s="40" t="b">
        <v>0</v>
      </c>
      <c r="H7" s="40" t="s">
        <v>1050</v>
      </c>
      <c r="I7" s="40" t="s">
        <v>1050</v>
      </c>
      <c r="J7" s="40">
        <v>5</v>
      </c>
      <c r="K7" s="40">
        <v>10</v>
      </c>
      <c r="L7" s="40">
        <v>30</v>
      </c>
      <c r="M7" s="40">
        <v>1</v>
      </c>
      <c r="N7" s="40">
        <v>25</v>
      </c>
      <c r="O7" s="40">
        <v>2</v>
      </c>
      <c r="P7" s="40" t="b">
        <v>1</v>
      </c>
      <c r="Q7" s="40" t="s">
        <v>1051</v>
      </c>
      <c r="R7" s="40" t="s">
        <v>1069</v>
      </c>
      <c r="S7" s="40" t="s">
        <v>1070</v>
      </c>
      <c r="T7" s="40" t="s">
        <v>1054</v>
      </c>
      <c r="U7" s="40" t="str">
        <f t="shared" si="0"/>
        <v>&lt;PropertyItem&gt;
&lt;Number&gt;5&lt;/Number&gt;
&lt;Id&gt;60005&lt;/Id&gt;
&lt;Type&gt;6&lt;/Type&gt;
&lt;Name&gt;salad&lt;/Name&gt;
&lt;Tag&gt;snack&lt;/Tag&gt;
&lt;IsNew&gt;FALSE&lt;/IsNew&gt;
&lt;IsCampain&gt;FALSE&lt;/IsCampain&gt;
&lt;StartTime&gt;null&lt;/StartTime&gt;
&lt;EndTime&gt;null&lt;/EndTime&gt;
&lt;UnlockLevel&gt;5&lt;/UnlockLevel&gt;
&lt;Rarity&gt;10&lt;/Rarity&gt;
&lt;Price&gt;30&lt;/Price&gt;
&lt;Sale&gt;1&lt;/Sale&gt;
&lt;Hp&gt;25&lt;/Hp&gt;
&lt;Exp&gt;2&lt;/Exp&gt;
&lt;IsShow&gt;TRUE&lt;/IsShow&gt;
&lt;AcquireWay&gt;Coin&lt;/AcquireWay&gt;
&lt;DefaultIcon&gt;food_salad_small&lt;/DefaultIcon&gt;
&lt;HighLightIcon&gt;food_salad&lt;/HighLightIcon&gt;
&lt;ReactionAnim&gt;NINJI:1;SANSA:1;PURPIE:1;DONNY:1;YOYO:1;NUO:1&lt;/ReactionAnim&gt;
&lt;/PropertyItem&gt;</v>
      </c>
    </row>
    <row r="8" spans="1:21">
      <c r="A8" s="40">
        <v>6</v>
      </c>
      <c r="B8" s="40">
        <v>60006</v>
      </c>
      <c r="C8" s="40">
        <v>6</v>
      </c>
      <c r="D8" s="40" t="s">
        <v>1071</v>
      </c>
      <c r="E8" s="40" t="s">
        <v>1064</v>
      </c>
      <c r="F8" s="40" t="b">
        <v>0</v>
      </c>
      <c r="G8" s="40" t="b">
        <v>0</v>
      </c>
      <c r="H8" s="40" t="s">
        <v>1050</v>
      </c>
      <c r="I8" s="40" t="s">
        <v>1050</v>
      </c>
      <c r="J8" s="40">
        <v>8</v>
      </c>
      <c r="K8" s="40">
        <v>20</v>
      </c>
      <c r="L8" s="40">
        <v>40</v>
      </c>
      <c r="M8" s="40">
        <v>1</v>
      </c>
      <c r="N8" s="40">
        <v>34</v>
      </c>
      <c r="O8" s="40">
        <v>5</v>
      </c>
      <c r="P8" s="40" t="b">
        <v>1</v>
      </c>
      <c r="Q8" s="40" t="s">
        <v>1051</v>
      </c>
      <c r="R8" s="40" t="s">
        <v>1072</v>
      </c>
      <c r="S8" s="40" t="s">
        <v>1073</v>
      </c>
      <c r="T8" s="40" t="s">
        <v>1067</v>
      </c>
      <c r="U8" s="40" t="str">
        <f t="shared" si="0"/>
        <v>&lt;PropertyItem&gt;
&lt;Number&gt;6&lt;/Number&gt;
&lt;Id&gt;60006&lt;/Id&gt;
&lt;Type&gt;6&lt;/Type&gt;
&lt;Name&gt;chocolate&lt;/Name&gt;
&lt;Tag&gt;snack&lt;/Tag&gt;
&lt;IsNew&gt;FALSE&lt;/IsNew&gt;
&lt;IsCampain&gt;FALSE&lt;/IsCampain&gt;
&lt;StartTime&gt;null&lt;/StartTime&gt;
&lt;EndTime&gt;null&lt;/EndTime&gt;
&lt;UnlockLevel&gt;8&lt;/UnlockLevel&gt;
&lt;Rarity&gt;20&lt;/Rarity&gt;
&lt;Price&gt;40&lt;/Price&gt;
&lt;Sale&gt;1&lt;/Sale&gt;
&lt;Hp&gt;34&lt;/Hp&gt;
&lt;Exp&gt;5&lt;/Exp&gt;
&lt;IsShow&gt;TRUE&lt;/IsShow&gt;
&lt;AcquireWay&gt;Coin&lt;/AcquireWay&gt;
&lt;DefaultIcon&gt;food_chocolate_small&lt;/DefaultIcon&gt;
&lt;HighLightIcon&gt;food_chocolate&lt;/HighLightIcon&gt;
&lt;ReactionAnim&gt;NINJI:3;SANSA:3;PURPIE:3;DONNY:3;YOYO:3;NUO:3&lt;/ReactionAnim&gt;
&lt;/PropertyItem&gt;</v>
      </c>
    </row>
    <row r="9" spans="1:21">
      <c r="A9" s="40">
        <v>7</v>
      </c>
      <c r="B9" s="40">
        <v>60007</v>
      </c>
      <c r="C9" s="40">
        <v>6</v>
      </c>
      <c r="D9" s="40" t="s">
        <v>1074</v>
      </c>
      <c r="E9" s="40" t="s">
        <v>1075</v>
      </c>
      <c r="F9" s="40" t="b">
        <v>0</v>
      </c>
      <c r="G9" s="40" t="b">
        <v>0</v>
      </c>
      <c r="H9" s="40" t="s">
        <v>1050</v>
      </c>
      <c r="I9" s="40" t="s">
        <v>1050</v>
      </c>
      <c r="J9" s="40">
        <v>11</v>
      </c>
      <c r="K9" s="40">
        <v>10</v>
      </c>
      <c r="L9" s="40">
        <v>30</v>
      </c>
      <c r="M9" s="40">
        <v>1</v>
      </c>
      <c r="N9" s="40">
        <v>30</v>
      </c>
      <c r="O9" s="40">
        <v>0</v>
      </c>
      <c r="P9" s="40" t="b">
        <v>0</v>
      </c>
      <c r="Q9" s="40" t="s">
        <v>1051</v>
      </c>
      <c r="R9" s="40" t="s">
        <v>1076</v>
      </c>
      <c r="S9" s="40" t="s">
        <v>1077</v>
      </c>
      <c r="T9" s="40" t="s">
        <v>1054</v>
      </c>
      <c r="U9" s="40" t="str">
        <f t="shared" si="0"/>
        <v>&lt;PropertyItem&gt;
&lt;Number&gt;7&lt;/Number&gt;
&lt;Id&gt;60007&lt;/Id&gt;
&lt;Type&gt;6&lt;/Type&gt;
&lt;Name&gt;carrot&lt;/Name&gt;
&lt;Tag&gt;vegetable&lt;/Tag&gt;
&lt;IsNew&gt;FALSE&lt;/IsNew&gt;
&lt;IsCampain&gt;FALSE&lt;/IsCampain&gt;
&lt;StartTime&gt;null&lt;/StartTime&gt;
&lt;EndTime&gt;null&lt;/EndTime&gt;
&lt;UnlockLevel&gt;11&lt;/UnlockLevel&gt;
&lt;Rarity&gt;10&lt;/Rarity&gt;
&lt;Price&gt;30&lt;/Price&gt;
&lt;Sale&gt;1&lt;/Sale&gt;
&lt;Hp&gt;30&lt;/Hp&gt;
&lt;Exp&gt;0&lt;/Exp&gt;
&lt;IsShow&gt;FALSE&lt;/IsShow&gt;
&lt;AcquireWay&gt;Coin&lt;/AcquireWay&gt;
&lt;DefaultIcon&gt;60007_default_icon&lt;/DefaultIcon&gt;
&lt;HighLightIcon&gt;60007_highlight_icon&lt;/HighLightIcon&gt;
&lt;ReactionAnim&gt;NINJI:1;SANSA:1;PURPIE:1;DONNY:1;YOYO:1;NUO:1&lt;/ReactionAnim&gt;
&lt;/PropertyItem&gt;</v>
      </c>
    </row>
    <row r="10" spans="1:21">
      <c r="A10" s="40">
        <v>8</v>
      </c>
      <c r="B10" s="40">
        <v>60008</v>
      </c>
      <c r="C10" s="40">
        <v>6</v>
      </c>
      <c r="D10" s="40" t="s">
        <v>1078</v>
      </c>
      <c r="E10" s="40" t="s">
        <v>1049</v>
      </c>
      <c r="F10" s="40" t="b">
        <v>0</v>
      </c>
      <c r="G10" s="40" t="b">
        <v>0</v>
      </c>
      <c r="H10" s="40" t="s">
        <v>1050</v>
      </c>
      <c r="I10" s="40" t="s">
        <v>1050</v>
      </c>
      <c r="J10" s="40">
        <v>11</v>
      </c>
      <c r="K10" s="40">
        <v>15</v>
      </c>
      <c r="L10" s="40">
        <v>40</v>
      </c>
      <c r="M10" s="40">
        <v>1</v>
      </c>
      <c r="N10" s="40">
        <v>38</v>
      </c>
      <c r="O10" s="40">
        <v>3</v>
      </c>
      <c r="P10" s="40" t="b">
        <v>0</v>
      </c>
      <c r="Q10" s="40" t="s">
        <v>1051</v>
      </c>
      <c r="R10" s="40" t="s">
        <v>1079</v>
      </c>
      <c r="S10" s="40" t="s">
        <v>1080</v>
      </c>
      <c r="T10" s="40" t="s">
        <v>1059</v>
      </c>
      <c r="U10" s="40" t="str">
        <f t="shared" si="0"/>
        <v>&lt;PropertyItem&gt;
&lt;Number&gt;8&lt;/Number&gt;
&lt;Id&gt;60008&lt;/Id&gt;
&lt;Type&gt;6&lt;/Type&gt;
&lt;Name&gt;sweet potato&lt;/Name&gt;
&lt;Tag&gt;mainFood&lt;/Tag&gt;
&lt;IsNew&gt;FALSE&lt;/IsNew&gt;
&lt;IsCampain&gt;FALSE&lt;/IsCampain&gt;
&lt;StartTime&gt;null&lt;/StartTime&gt;
&lt;EndTime&gt;null&lt;/EndTime&gt;
&lt;UnlockLevel&gt;11&lt;/UnlockLevel&gt;
&lt;Rarity&gt;15&lt;/Rarity&gt;
&lt;Price&gt;40&lt;/Price&gt;
&lt;Sale&gt;1&lt;/Sale&gt;
&lt;Hp&gt;38&lt;/Hp&gt;
&lt;Exp&gt;3&lt;/Exp&gt;
&lt;IsShow&gt;FALSE&lt;/IsShow&gt;
&lt;AcquireWay&gt;Coin&lt;/AcquireWay&gt;
&lt;DefaultIcon&gt;60008_default_icon&lt;/DefaultIcon&gt;
&lt;HighLightIcon&gt;60008_highlight_icon&lt;/HighLightIcon&gt;
&lt;ReactionAnim&gt;NINJI:2;SANSA:2;PURPIE:2;DONNY:2;YOYO:2;NUO:2&lt;/ReactionAnim&gt;
&lt;/PropertyItem&gt;</v>
      </c>
    </row>
    <row r="11" spans="1:21">
      <c r="A11" s="40">
        <v>9</v>
      </c>
      <c r="B11" s="40">
        <v>60009</v>
      </c>
      <c r="C11" s="40">
        <v>6</v>
      </c>
      <c r="D11" s="40" t="s">
        <v>1081</v>
      </c>
      <c r="E11" s="40" t="s">
        <v>1064</v>
      </c>
      <c r="F11" s="40" t="b">
        <v>0</v>
      </c>
      <c r="G11" s="40" t="b">
        <v>0</v>
      </c>
      <c r="H11" s="40" t="s">
        <v>1050</v>
      </c>
      <c r="I11" s="40" t="s">
        <v>1050</v>
      </c>
      <c r="J11" s="40">
        <v>13</v>
      </c>
      <c r="K11" s="40">
        <v>35</v>
      </c>
      <c r="L11" s="40">
        <v>40</v>
      </c>
      <c r="M11" s="40">
        <v>1</v>
      </c>
      <c r="N11" s="40">
        <v>30</v>
      </c>
      <c r="O11" s="40">
        <v>8</v>
      </c>
      <c r="P11" s="40" t="b">
        <v>0</v>
      </c>
      <c r="Q11" s="40" t="s">
        <v>1051</v>
      </c>
      <c r="R11" s="40" t="s">
        <v>1082</v>
      </c>
      <c r="S11" s="40" t="s">
        <v>1083</v>
      </c>
      <c r="T11" s="40" t="s">
        <v>1067</v>
      </c>
      <c r="U11" s="40" t="str">
        <f t="shared" si="0"/>
        <v>&lt;PropertyItem&gt;
&lt;Number&gt;9&lt;/Number&gt;
&lt;Id&gt;60009&lt;/Id&gt;
&lt;Type&gt;6&lt;/Type&gt;
&lt;Name&gt;fried chicken&lt;/Name&gt;
&lt;Tag&gt;snack&lt;/Tag&gt;
&lt;IsNew&gt;FALSE&lt;/IsNew&gt;
&lt;IsCampain&gt;FALSE&lt;/IsCampain&gt;
&lt;StartTime&gt;null&lt;/StartTime&gt;
&lt;EndTime&gt;null&lt;/EndTime&gt;
&lt;UnlockLevel&gt;13&lt;/UnlockLevel&gt;
&lt;Rarity&gt;35&lt;/Rarity&gt;
&lt;Price&gt;40&lt;/Price&gt;
&lt;Sale&gt;1&lt;/Sale&gt;
&lt;Hp&gt;30&lt;/Hp&gt;
&lt;Exp&gt;8&lt;/Exp&gt;
&lt;IsShow&gt;FALSE&lt;/IsShow&gt;
&lt;AcquireWay&gt;Coin&lt;/AcquireWay&gt;
&lt;DefaultIcon&gt;60009_default_icon&lt;/DefaultIcon&gt;
&lt;HighLightIcon&gt;60009_highlight_icon&lt;/HighLightIcon&gt;
&lt;ReactionAnim&gt;NINJI:3;SANSA:3;PURPIE:3;DONNY:3;YOYO:3;NUO:3&lt;/ReactionAnim&gt;
&lt;/PropertyItem&gt;</v>
      </c>
    </row>
    <row r="12" spans="1:21">
      <c r="A12" s="40">
        <v>10</v>
      </c>
      <c r="B12" s="40">
        <v>60010</v>
      </c>
      <c r="C12" s="40">
        <v>6</v>
      </c>
      <c r="D12" s="40" t="s">
        <v>1084</v>
      </c>
      <c r="E12" s="40" t="s">
        <v>1064</v>
      </c>
      <c r="F12" s="40" t="b">
        <v>0</v>
      </c>
      <c r="G12" s="40" t="b">
        <v>0</v>
      </c>
      <c r="H12" s="40" t="s">
        <v>1050</v>
      </c>
      <c r="I12" s="40" t="s">
        <v>1050</v>
      </c>
      <c r="J12" s="40">
        <v>15</v>
      </c>
      <c r="K12" s="40">
        <v>25</v>
      </c>
      <c r="L12" s="40">
        <v>35</v>
      </c>
      <c r="M12" s="40">
        <v>1</v>
      </c>
      <c r="N12" s="40">
        <v>34</v>
      </c>
      <c r="O12" s="40">
        <v>2</v>
      </c>
      <c r="P12" s="40" t="b">
        <v>0</v>
      </c>
      <c r="Q12" s="40" t="s">
        <v>1051</v>
      </c>
      <c r="R12" s="40" t="s">
        <v>1085</v>
      </c>
      <c r="S12" s="40" t="s">
        <v>1086</v>
      </c>
      <c r="T12" s="40" t="s">
        <v>1067</v>
      </c>
      <c r="U12" s="40" t="str">
        <f t="shared" si="0"/>
        <v>&lt;PropertyItem&gt;
&lt;Number&gt;10&lt;/Number&gt;
&lt;Id&gt;60010&lt;/Id&gt;
&lt;Type&gt;6&lt;/Type&gt;
&lt;Name&gt;sweet star&lt;/Name&gt;
&lt;Tag&gt;snack&lt;/Tag&gt;
&lt;IsNew&gt;FALSE&lt;/IsNew&gt;
&lt;IsCampain&gt;FALSE&lt;/IsCampain&gt;
&lt;StartTime&gt;null&lt;/StartTime&gt;
&lt;EndTime&gt;null&lt;/EndTime&gt;
&lt;UnlockLevel&gt;15&lt;/UnlockLevel&gt;
&lt;Rarity&gt;25&lt;/Rarity&gt;
&lt;Price&gt;35&lt;/Price&gt;
&lt;Sale&gt;1&lt;/Sale&gt;
&lt;Hp&gt;34&lt;/Hp&gt;
&lt;Exp&gt;2&lt;/Exp&gt;
&lt;IsShow&gt;FALSE&lt;/IsShow&gt;
&lt;AcquireWay&gt;Coin&lt;/AcquireWay&gt;
&lt;DefaultIcon&gt;60010_default_icon&lt;/DefaultIcon&gt;
&lt;HighLightIcon&gt;60010_highlight_icon&lt;/HighLightIcon&gt;
&lt;ReactionAnim&gt;NINJI:3;SANSA:3;PURPIE:3;DONNY:3;YOYO:3;NUO:3&lt;/ReactionAnim&gt;
&lt;/PropertyItem&gt;</v>
      </c>
    </row>
    <row r="13" spans="1:21">
      <c r="A13" s="40">
        <v>11</v>
      </c>
      <c r="B13" s="40">
        <v>69001</v>
      </c>
      <c r="C13" s="40">
        <v>6</v>
      </c>
      <c r="D13" s="40" t="s">
        <v>1087</v>
      </c>
      <c r="E13" s="40" t="s">
        <v>1049</v>
      </c>
      <c r="F13" s="40" t="b">
        <v>0</v>
      </c>
      <c r="G13" s="40" t="b">
        <v>1</v>
      </c>
      <c r="H13" s="41">
        <v>43719</v>
      </c>
      <c r="I13" s="41">
        <v>43732.999305555553</v>
      </c>
      <c r="J13" s="40">
        <v>1</v>
      </c>
      <c r="K13" s="40">
        <v>0</v>
      </c>
      <c r="L13" s="40">
        <v>20</v>
      </c>
      <c r="M13" s="40">
        <v>1</v>
      </c>
      <c r="N13" s="40">
        <v>25</v>
      </c>
      <c r="O13" s="40">
        <v>2</v>
      </c>
      <c r="P13" s="40" t="b">
        <v>1</v>
      </c>
      <c r="Q13" s="40" t="s">
        <v>1051</v>
      </c>
      <c r="R13" s="40" t="s">
        <v>1088</v>
      </c>
      <c r="S13" s="40" t="s">
        <v>1089</v>
      </c>
      <c r="T13" s="40" t="s">
        <v>1059</v>
      </c>
      <c r="U13" s="40" t="str">
        <f t="shared" si="0"/>
        <v>&lt;PropertyItem&gt;
&lt;Number&gt;11&lt;/Number&gt;
&lt;Id&gt;69001&lt;/Id&gt;
&lt;Type&gt;6&lt;/Type&gt;
&lt;Name&gt;pork mooncake&lt;/Name&gt;
&lt;Tag&gt;mainFood&lt;/Tag&gt;
&lt;IsNew&gt;FALSE&lt;/IsNew&gt;
&lt;IsCampain&gt;TRUE&lt;/IsCampain&gt;
&lt;StartTime&gt;43719&lt;/StartTime&gt;
&lt;EndTime&gt;43732.9993055556&lt;/EndTime&gt;
&lt;UnlockLevel&gt;1&lt;/UnlockLevel&gt;
&lt;Rarity&gt;0&lt;/Rarity&gt;
&lt;Price&gt;20&lt;/Price&gt;
&lt;Sale&gt;1&lt;/Sale&gt;
&lt;Hp&gt;25&lt;/Hp&gt;
&lt;Exp&gt;2&lt;/Exp&gt;
&lt;IsShow&gt;TRUE&lt;/IsShow&gt;
&lt;AcquireWay&gt;Coin&lt;/AcquireWay&gt;
&lt;DefaultIcon&gt;moomcake_small&lt;/DefaultIcon&gt;
&lt;HighLightIcon&gt;moomcake01&lt;/HighLightIcon&gt;
&lt;ReactionAnim&gt;NINJI:2;SANSA:2;PURPIE:2;DONNY:2;YOYO:2;NUO:2&lt;/ReactionAnim&gt;
&lt;/PropertyItem&gt;</v>
      </c>
    </row>
    <row r="14" spans="1:21">
      <c r="A14" s="40">
        <v>12</v>
      </c>
      <c r="B14" s="40">
        <v>69002</v>
      </c>
      <c r="C14" s="40">
        <v>6</v>
      </c>
      <c r="D14" s="40" t="s">
        <v>1090</v>
      </c>
      <c r="E14" s="40" t="s">
        <v>1049</v>
      </c>
      <c r="F14" s="40" t="b">
        <v>0</v>
      </c>
      <c r="G14" s="40" t="b">
        <v>1</v>
      </c>
      <c r="H14" s="41">
        <v>43719</v>
      </c>
      <c r="I14" s="41">
        <v>43732.999305555553</v>
      </c>
      <c r="J14" s="40">
        <v>1</v>
      </c>
      <c r="K14" s="40">
        <v>0</v>
      </c>
      <c r="L14" s="40">
        <v>20</v>
      </c>
      <c r="M14" s="40">
        <v>1</v>
      </c>
      <c r="N14" s="40">
        <v>25</v>
      </c>
      <c r="O14" s="40">
        <v>2</v>
      </c>
      <c r="P14" s="40" t="b">
        <v>1</v>
      </c>
      <c r="Q14" s="40" t="s">
        <v>1051</v>
      </c>
      <c r="R14" s="40" t="s">
        <v>1091</v>
      </c>
      <c r="S14" s="40" t="s">
        <v>1092</v>
      </c>
      <c r="T14" s="40" t="s">
        <v>1093</v>
      </c>
      <c r="U14" s="40" t="str">
        <f t="shared" si="0"/>
        <v>&lt;PropertyItem&gt;
&lt;Number&gt;12&lt;/Number&gt;
&lt;Id&gt;69002&lt;/Id&gt;
&lt;Type&gt;6&lt;/Type&gt;
&lt;Name&gt;yolk mooncake&lt;/Name&gt;
&lt;Tag&gt;mainFood&lt;/Tag&gt;
&lt;IsNew&gt;FALSE&lt;/IsNew&gt;
&lt;IsCampain&gt;TRUE&lt;/IsCampain&gt;
&lt;StartTime&gt;43719&lt;/StartTime&gt;
&lt;EndTime&gt;43732.9993055556&lt;/EndTime&gt;
&lt;UnlockLevel&gt;1&lt;/UnlockLevel&gt;
&lt;Rarity&gt;0&lt;/Rarity&gt;
&lt;Price&gt;20&lt;/Price&gt;
&lt;Sale&gt;1&lt;/Sale&gt;
&lt;Hp&gt;25&lt;/Hp&gt;
&lt;Exp&gt;2&lt;/Exp&gt;
&lt;IsShow&gt;TRUE&lt;/IsShow&gt;
&lt;AcquireWay&gt;Coin&lt;/AcquireWay&gt;
&lt;DefaultIcon&gt;yolk_small&lt;/DefaultIcon&gt;
&lt;HighLightIcon&gt;yolkmcake&lt;/HighLightIcon&gt;
&lt;ReactionAnim&gt;NINJI:2;SANSA:2;PURPIE:2;DONNY2;YOYO:2;NUO:2&lt;/ReactionAnim&gt;
&lt;/PropertyItem&gt;</v>
      </c>
    </row>
    <row r="15" spans="1:21">
      <c r="A15" s="40">
        <v>13</v>
      </c>
      <c r="B15" s="40">
        <v>69003</v>
      </c>
      <c r="C15" s="40">
        <v>6</v>
      </c>
      <c r="D15" s="40" t="s">
        <v>1094</v>
      </c>
      <c r="E15" s="40" t="s">
        <v>1049</v>
      </c>
      <c r="F15" s="40" t="b">
        <v>0</v>
      </c>
      <c r="G15" s="40" t="b">
        <v>1</v>
      </c>
      <c r="H15" s="41">
        <v>43719</v>
      </c>
      <c r="I15" s="41">
        <v>43732.999305555553</v>
      </c>
      <c r="J15" s="40">
        <v>1</v>
      </c>
      <c r="K15" s="40">
        <v>0</v>
      </c>
      <c r="L15" s="40">
        <v>20</v>
      </c>
      <c r="M15" s="40">
        <v>1</v>
      </c>
      <c r="N15" s="40">
        <v>25</v>
      </c>
      <c r="O15" s="40">
        <v>2</v>
      </c>
      <c r="P15" s="40" t="b">
        <v>1</v>
      </c>
      <c r="Q15" s="40" t="s">
        <v>1051</v>
      </c>
      <c r="R15" s="40" t="s">
        <v>1095</v>
      </c>
      <c r="S15" s="40" t="s">
        <v>1096</v>
      </c>
      <c r="T15" s="40" t="s">
        <v>1059</v>
      </c>
      <c r="U15" s="40" t="str">
        <f t="shared" si="0"/>
        <v>&lt;PropertyItem&gt;
&lt;Number&gt;13&lt;/Number&gt;
&lt;Id&gt;69003&lt;/Id&gt;
&lt;Type&gt;6&lt;/Type&gt;
&lt;Name&gt;kernel mooncake&lt;/Name&gt;
&lt;Tag&gt;mainFood&lt;/Tag&gt;
&lt;IsNew&gt;FALSE&lt;/IsNew&gt;
&lt;IsCampain&gt;TRUE&lt;/IsCampain&gt;
&lt;StartTime&gt;43719&lt;/StartTime&gt;
&lt;EndTime&gt;43732.9993055556&lt;/EndTime&gt;
&lt;UnlockLevel&gt;1&lt;/UnlockLevel&gt;
&lt;Rarity&gt;0&lt;/Rarity&gt;
&lt;Price&gt;20&lt;/Price&gt;
&lt;Sale&gt;1&lt;/Sale&gt;
&lt;Hp&gt;25&lt;/Hp&gt;
&lt;Exp&gt;2&lt;/Exp&gt;
&lt;IsShow&gt;TRUE&lt;/IsShow&gt;
&lt;AcquireWay&gt;Coin&lt;/AcquireWay&gt;
&lt;DefaultIcon&gt;taro_small&lt;/DefaultIcon&gt;
&lt;HighLightIcon&gt;taro001&lt;/HighLightIcon&gt;
&lt;ReactionAnim&gt;NINJI:2;SANSA:2;PURPIE:2;DONNY:2;YOYO:2;NUO:2&lt;/ReactionAnim&gt;
&lt;/PropertyItem&gt;</v>
      </c>
    </row>
    <row r="16" spans="1:21">
      <c r="A16" s="40">
        <v>14</v>
      </c>
      <c r="B16" s="40">
        <v>69004</v>
      </c>
      <c r="C16" s="40">
        <v>6</v>
      </c>
      <c r="D16" s="40" t="s">
        <v>1097</v>
      </c>
      <c r="E16" s="40" t="s">
        <v>1049</v>
      </c>
      <c r="F16" s="40" t="b">
        <v>0</v>
      </c>
      <c r="G16" s="40" t="b">
        <v>1</v>
      </c>
      <c r="H16" s="41">
        <v>43735</v>
      </c>
      <c r="I16" s="41">
        <v>43764.999988425923</v>
      </c>
      <c r="J16" s="40">
        <v>1</v>
      </c>
      <c r="K16" s="40">
        <v>0</v>
      </c>
      <c r="L16" s="40">
        <v>20</v>
      </c>
      <c r="M16" s="40">
        <v>1</v>
      </c>
      <c r="N16" s="40">
        <v>25</v>
      </c>
      <c r="O16" s="40">
        <v>2</v>
      </c>
      <c r="P16" s="40" t="b">
        <v>1</v>
      </c>
      <c r="Q16" s="40" t="s">
        <v>1051</v>
      </c>
      <c r="R16" s="40" t="s">
        <v>1098</v>
      </c>
      <c r="S16" s="40" t="s">
        <v>1099</v>
      </c>
    </row>
    <row r="17" spans="1:19">
      <c r="A17" s="40">
        <v>15</v>
      </c>
      <c r="B17" s="40">
        <v>69005</v>
      </c>
      <c r="C17" s="40">
        <v>6</v>
      </c>
      <c r="D17" s="40" t="s">
        <v>1100</v>
      </c>
      <c r="E17" s="40" t="s">
        <v>1049</v>
      </c>
      <c r="F17" s="40" t="b">
        <v>0</v>
      </c>
      <c r="G17" s="40" t="b">
        <v>1</v>
      </c>
      <c r="H17" s="41">
        <v>43735</v>
      </c>
      <c r="I17" s="41">
        <v>43764.999988425923</v>
      </c>
      <c r="J17" s="40">
        <v>1</v>
      </c>
      <c r="K17" s="40">
        <v>0</v>
      </c>
      <c r="L17" s="40">
        <v>20</v>
      </c>
      <c r="M17" s="40">
        <v>1</v>
      </c>
      <c r="N17" s="40">
        <v>25</v>
      </c>
      <c r="O17" s="40">
        <v>2</v>
      </c>
      <c r="P17" s="40" t="b">
        <v>1</v>
      </c>
      <c r="Q17" s="40" t="s">
        <v>1051</v>
      </c>
      <c r="R17" s="40" t="s">
        <v>1101</v>
      </c>
      <c r="S17" s="40" t="s">
        <v>1102</v>
      </c>
    </row>
    <row r="18" spans="1:19">
      <c r="A18" s="40">
        <v>16</v>
      </c>
      <c r="B18" s="40">
        <v>69006</v>
      </c>
      <c r="C18" s="40">
        <v>6</v>
      </c>
      <c r="D18" s="40" t="s">
        <v>1103</v>
      </c>
      <c r="E18" s="40" t="s">
        <v>1049</v>
      </c>
      <c r="F18" s="40" t="b">
        <v>0</v>
      </c>
      <c r="G18" s="40" t="b">
        <v>1</v>
      </c>
      <c r="H18" s="41">
        <v>43735</v>
      </c>
      <c r="I18" s="41">
        <v>43764.999988425923</v>
      </c>
      <c r="J18" s="40">
        <v>1</v>
      </c>
      <c r="K18" s="40">
        <v>0</v>
      </c>
      <c r="L18" s="40">
        <v>20</v>
      </c>
      <c r="M18" s="40">
        <v>1</v>
      </c>
      <c r="N18" s="40">
        <v>25</v>
      </c>
      <c r="O18" s="40">
        <v>2</v>
      </c>
      <c r="P18" s="40" t="b">
        <v>1</v>
      </c>
      <c r="Q18" s="40" t="s">
        <v>1051</v>
      </c>
      <c r="R18" s="40" t="s">
        <v>1104</v>
      </c>
      <c r="S18" s="40" t="s">
        <v>1105</v>
      </c>
    </row>
    <row r="19" spans="1:19">
      <c r="A19" s="40">
        <v>17</v>
      </c>
      <c r="B19" s="40">
        <v>69007</v>
      </c>
      <c r="C19" s="40">
        <v>6</v>
      </c>
      <c r="D19" s="40" t="s">
        <v>1106</v>
      </c>
      <c r="E19" s="40" t="s">
        <v>1049</v>
      </c>
      <c r="F19" s="40" t="b">
        <v>0</v>
      </c>
      <c r="G19" s="40" t="b">
        <v>1</v>
      </c>
      <c r="H19" s="41">
        <v>43735</v>
      </c>
      <c r="I19" s="41">
        <v>43764.999988425923</v>
      </c>
      <c r="J19" s="40">
        <v>1</v>
      </c>
      <c r="K19" s="40">
        <v>0</v>
      </c>
      <c r="L19" s="40">
        <v>20</v>
      </c>
      <c r="M19" s="40">
        <v>1</v>
      </c>
      <c r="N19" s="40">
        <v>25</v>
      </c>
      <c r="O19" s="40">
        <v>2</v>
      </c>
      <c r="P19" s="40" t="b">
        <v>1</v>
      </c>
      <c r="Q19" s="40" t="s">
        <v>1051</v>
      </c>
      <c r="R19" s="40" t="s">
        <v>1107</v>
      </c>
      <c r="S19" s="40" t="s">
        <v>1108</v>
      </c>
    </row>
  </sheetData>
  <phoneticPr fontId="2" type="noConversion"/>
  <pageMargins left="0.75" right="0.75" top="1" bottom="1" header="0.51180555555555596" footer="0.51180555555555596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6"/>
  <sheetViews>
    <sheetView workbookViewId="0"/>
  </sheetViews>
  <sheetFormatPr defaultColWidth="8.875" defaultRowHeight="14.25"/>
  <cols>
    <col min="1" max="3" width="14.125" customWidth="1"/>
    <col min="6" max="6" width="8.875" style="6"/>
    <col min="7" max="7" width="20" style="7" customWidth="1"/>
  </cols>
  <sheetData>
    <row r="1" spans="1:7">
      <c r="A1">
        <v>1</v>
      </c>
      <c r="B1">
        <v>1</v>
      </c>
      <c r="C1">
        <v>0</v>
      </c>
      <c r="D1">
        <f>IF(MOD(A1, 2)=0,0,1)</f>
        <v>1</v>
      </c>
      <c r="E1">
        <v>0</v>
      </c>
      <c r="F1" s="6">
        <f>IF(MOD(D1,21)=1,E1*21+B1,(E1+1)*21+B1)</f>
        <v>1</v>
      </c>
      <c r="G1" s="7" t="str">
        <f>"atom_icon"&amp;TEXT(F1,"0000")</f>
        <v>atom_icon0001</v>
      </c>
    </row>
    <row r="2" spans="1:7">
      <c r="A2">
        <v>2</v>
      </c>
      <c r="B2">
        <v>1</v>
      </c>
      <c r="C2">
        <v>1</v>
      </c>
      <c r="D2">
        <f t="shared" ref="D2:D65" si="0">IF(MOD(A2, 2)=0,0,1)</f>
        <v>0</v>
      </c>
      <c r="E2">
        <v>0</v>
      </c>
      <c r="F2" s="6">
        <f t="shared" ref="F2:F65" si="1">IF(MOD(D2,21)=1,E2*21+B2,(E2+1)*21+B2)</f>
        <v>22</v>
      </c>
      <c r="G2" s="7" t="str">
        <f t="shared" ref="G2:G65" si="2">"atom_icon"&amp;TEXT(F2,"0000")</f>
        <v>atom_icon0022</v>
      </c>
    </row>
    <row r="3" spans="1:7">
      <c r="A3">
        <v>3</v>
      </c>
      <c r="B3">
        <f>IF(B2=B1,B2+1,B2)</f>
        <v>2</v>
      </c>
      <c r="C3">
        <v>2</v>
      </c>
      <c r="D3">
        <f t="shared" si="0"/>
        <v>1</v>
      </c>
      <c r="E3">
        <v>0</v>
      </c>
      <c r="F3" s="6">
        <f t="shared" si="1"/>
        <v>2</v>
      </c>
      <c r="G3" s="7" t="str">
        <f t="shared" si="2"/>
        <v>atom_icon0002</v>
      </c>
    </row>
    <row r="4" spans="1:7">
      <c r="A4">
        <v>4</v>
      </c>
      <c r="B4">
        <f>IF(B3=B2,B3+1,B3)</f>
        <v>2</v>
      </c>
      <c r="C4">
        <v>3</v>
      </c>
      <c r="D4">
        <f t="shared" si="0"/>
        <v>0</v>
      </c>
      <c r="E4">
        <v>0</v>
      </c>
      <c r="F4" s="6">
        <f t="shared" si="1"/>
        <v>23</v>
      </c>
      <c r="G4" s="7" t="str">
        <f t="shared" si="2"/>
        <v>atom_icon0023</v>
      </c>
    </row>
    <row r="5" spans="1:7">
      <c r="A5">
        <v>5</v>
      </c>
      <c r="B5">
        <f>IF(B4=B3,B4+1,B4)</f>
        <v>3</v>
      </c>
      <c r="C5">
        <v>4</v>
      </c>
      <c r="D5">
        <f t="shared" si="0"/>
        <v>1</v>
      </c>
      <c r="E5">
        <v>0</v>
      </c>
      <c r="F5" s="6">
        <f t="shared" si="1"/>
        <v>3</v>
      </c>
      <c r="G5" s="7" t="str">
        <f t="shared" si="2"/>
        <v>atom_icon0003</v>
      </c>
    </row>
    <row r="6" spans="1:7">
      <c r="A6">
        <v>6</v>
      </c>
      <c r="B6">
        <f>IF(B5=B4,B5+1,B5)</f>
        <v>3</v>
      </c>
      <c r="C6">
        <v>5</v>
      </c>
      <c r="D6">
        <f t="shared" si="0"/>
        <v>0</v>
      </c>
      <c r="E6">
        <v>0</v>
      </c>
      <c r="F6" s="6">
        <f t="shared" si="1"/>
        <v>24</v>
      </c>
      <c r="G6" s="7" t="str">
        <f t="shared" si="2"/>
        <v>atom_icon0024</v>
      </c>
    </row>
    <row r="7" spans="1:7">
      <c r="A7">
        <v>7</v>
      </c>
      <c r="B7">
        <f t="shared" ref="B7:B70" si="3">IF(B6=B5,B6+1,B6)</f>
        <v>4</v>
      </c>
      <c r="C7">
        <v>6</v>
      </c>
      <c r="D7">
        <f t="shared" si="0"/>
        <v>1</v>
      </c>
      <c r="E7">
        <v>0</v>
      </c>
      <c r="F7" s="6">
        <f t="shared" si="1"/>
        <v>4</v>
      </c>
      <c r="G7" s="7" t="str">
        <f t="shared" si="2"/>
        <v>atom_icon0004</v>
      </c>
    </row>
    <row r="8" spans="1:7">
      <c r="A8">
        <v>8</v>
      </c>
      <c r="B8">
        <f t="shared" si="3"/>
        <v>4</v>
      </c>
      <c r="C8">
        <v>7</v>
      </c>
      <c r="D8">
        <f t="shared" si="0"/>
        <v>0</v>
      </c>
      <c r="E8">
        <v>0</v>
      </c>
      <c r="F8" s="6">
        <f t="shared" si="1"/>
        <v>25</v>
      </c>
      <c r="G8" s="7" t="str">
        <f t="shared" si="2"/>
        <v>atom_icon0025</v>
      </c>
    </row>
    <row r="9" spans="1:7">
      <c r="A9">
        <v>9</v>
      </c>
      <c r="B9">
        <f t="shared" si="3"/>
        <v>5</v>
      </c>
      <c r="C9">
        <v>8</v>
      </c>
      <c r="D9">
        <f t="shared" si="0"/>
        <v>1</v>
      </c>
      <c r="E9">
        <v>0</v>
      </c>
      <c r="F9" s="6">
        <f t="shared" si="1"/>
        <v>5</v>
      </c>
      <c r="G9" s="7" t="str">
        <f t="shared" si="2"/>
        <v>atom_icon0005</v>
      </c>
    </row>
    <row r="10" spans="1:7">
      <c r="A10">
        <v>10</v>
      </c>
      <c r="B10">
        <f t="shared" si="3"/>
        <v>5</v>
      </c>
      <c r="C10">
        <v>9</v>
      </c>
      <c r="D10">
        <f t="shared" si="0"/>
        <v>0</v>
      </c>
      <c r="E10">
        <v>0</v>
      </c>
      <c r="F10" s="6">
        <f t="shared" si="1"/>
        <v>26</v>
      </c>
      <c r="G10" s="7" t="str">
        <f t="shared" si="2"/>
        <v>atom_icon0026</v>
      </c>
    </row>
    <row r="11" spans="1:7">
      <c r="A11">
        <v>11</v>
      </c>
      <c r="B11">
        <f t="shared" si="3"/>
        <v>6</v>
      </c>
      <c r="C11">
        <v>10</v>
      </c>
      <c r="D11">
        <f t="shared" si="0"/>
        <v>1</v>
      </c>
      <c r="E11">
        <v>0</v>
      </c>
      <c r="F11" s="6">
        <f t="shared" si="1"/>
        <v>6</v>
      </c>
      <c r="G11" s="7" t="str">
        <f t="shared" si="2"/>
        <v>atom_icon0006</v>
      </c>
    </row>
    <row r="12" spans="1:7">
      <c r="A12">
        <v>12</v>
      </c>
      <c r="B12">
        <f t="shared" si="3"/>
        <v>6</v>
      </c>
      <c r="C12">
        <v>11</v>
      </c>
      <c r="D12">
        <f t="shared" si="0"/>
        <v>0</v>
      </c>
      <c r="E12">
        <v>0</v>
      </c>
      <c r="F12" s="6">
        <f t="shared" si="1"/>
        <v>27</v>
      </c>
      <c r="G12" s="7" t="str">
        <f t="shared" si="2"/>
        <v>atom_icon0027</v>
      </c>
    </row>
    <row r="13" spans="1:7">
      <c r="A13">
        <v>13</v>
      </c>
      <c r="B13">
        <f t="shared" si="3"/>
        <v>7</v>
      </c>
      <c r="C13">
        <v>12</v>
      </c>
      <c r="D13">
        <f t="shared" si="0"/>
        <v>1</v>
      </c>
      <c r="E13">
        <v>0</v>
      </c>
      <c r="F13" s="6">
        <f t="shared" si="1"/>
        <v>7</v>
      </c>
      <c r="G13" s="7" t="str">
        <f t="shared" si="2"/>
        <v>atom_icon0007</v>
      </c>
    </row>
    <row r="14" spans="1:7">
      <c r="A14">
        <v>14</v>
      </c>
      <c r="B14">
        <f t="shared" si="3"/>
        <v>7</v>
      </c>
      <c r="C14">
        <v>13</v>
      </c>
      <c r="D14">
        <f t="shared" si="0"/>
        <v>0</v>
      </c>
      <c r="E14">
        <v>0</v>
      </c>
      <c r="F14" s="6">
        <f t="shared" si="1"/>
        <v>28</v>
      </c>
      <c r="G14" s="7" t="str">
        <f t="shared" si="2"/>
        <v>atom_icon0028</v>
      </c>
    </row>
    <row r="15" spans="1:7">
      <c r="A15">
        <v>15</v>
      </c>
      <c r="B15">
        <f t="shared" si="3"/>
        <v>8</v>
      </c>
      <c r="C15">
        <v>14</v>
      </c>
      <c r="D15">
        <f t="shared" si="0"/>
        <v>1</v>
      </c>
      <c r="E15">
        <v>0</v>
      </c>
      <c r="F15" s="6">
        <f t="shared" si="1"/>
        <v>8</v>
      </c>
      <c r="G15" s="7" t="str">
        <f t="shared" si="2"/>
        <v>atom_icon0008</v>
      </c>
    </row>
    <row r="16" spans="1:7">
      <c r="A16">
        <v>16</v>
      </c>
      <c r="B16">
        <f t="shared" si="3"/>
        <v>8</v>
      </c>
      <c r="C16">
        <v>15</v>
      </c>
      <c r="D16">
        <f t="shared" si="0"/>
        <v>0</v>
      </c>
      <c r="E16">
        <v>0</v>
      </c>
      <c r="F16" s="6">
        <f t="shared" si="1"/>
        <v>29</v>
      </c>
      <c r="G16" s="7" t="str">
        <f t="shared" si="2"/>
        <v>atom_icon0029</v>
      </c>
    </row>
    <row r="17" spans="1:7">
      <c r="A17">
        <v>17</v>
      </c>
      <c r="B17">
        <f t="shared" si="3"/>
        <v>9</v>
      </c>
      <c r="C17">
        <v>16</v>
      </c>
      <c r="D17">
        <f t="shared" si="0"/>
        <v>1</v>
      </c>
      <c r="E17">
        <v>0</v>
      </c>
      <c r="F17" s="6">
        <f t="shared" si="1"/>
        <v>9</v>
      </c>
      <c r="G17" s="7" t="str">
        <f t="shared" si="2"/>
        <v>atom_icon0009</v>
      </c>
    </row>
    <row r="18" spans="1:7">
      <c r="A18">
        <v>18</v>
      </c>
      <c r="B18">
        <f t="shared" si="3"/>
        <v>9</v>
      </c>
      <c r="C18">
        <v>17</v>
      </c>
      <c r="D18">
        <f t="shared" si="0"/>
        <v>0</v>
      </c>
      <c r="E18">
        <v>0</v>
      </c>
      <c r="F18" s="6">
        <f t="shared" si="1"/>
        <v>30</v>
      </c>
      <c r="G18" s="7" t="str">
        <f t="shared" si="2"/>
        <v>atom_icon0030</v>
      </c>
    </row>
    <row r="19" spans="1:7">
      <c r="A19">
        <v>19</v>
      </c>
      <c r="B19">
        <f t="shared" si="3"/>
        <v>10</v>
      </c>
      <c r="C19">
        <v>18</v>
      </c>
      <c r="D19">
        <f t="shared" si="0"/>
        <v>1</v>
      </c>
      <c r="E19">
        <v>0</v>
      </c>
      <c r="F19" s="6">
        <f t="shared" si="1"/>
        <v>10</v>
      </c>
      <c r="G19" s="7" t="str">
        <f t="shared" si="2"/>
        <v>atom_icon0010</v>
      </c>
    </row>
    <row r="20" spans="1:7">
      <c r="A20">
        <v>20</v>
      </c>
      <c r="B20">
        <f t="shared" si="3"/>
        <v>10</v>
      </c>
      <c r="C20">
        <v>19</v>
      </c>
      <c r="D20">
        <f t="shared" si="0"/>
        <v>0</v>
      </c>
      <c r="E20">
        <v>0</v>
      </c>
      <c r="F20" s="6">
        <f t="shared" si="1"/>
        <v>31</v>
      </c>
      <c r="G20" s="7" t="str">
        <f t="shared" si="2"/>
        <v>atom_icon0031</v>
      </c>
    </row>
    <row r="21" spans="1:7">
      <c r="A21">
        <v>21</v>
      </c>
      <c r="B21">
        <f t="shared" si="3"/>
        <v>11</v>
      </c>
      <c r="C21">
        <v>20</v>
      </c>
      <c r="D21">
        <f t="shared" si="0"/>
        <v>1</v>
      </c>
      <c r="E21">
        <v>0</v>
      </c>
      <c r="F21" s="6">
        <f t="shared" si="1"/>
        <v>11</v>
      </c>
      <c r="G21" s="7" t="str">
        <f t="shared" si="2"/>
        <v>atom_icon0011</v>
      </c>
    </row>
    <row r="22" spans="1:7">
      <c r="A22">
        <v>22</v>
      </c>
      <c r="B22">
        <f t="shared" si="3"/>
        <v>11</v>
      </c>
      <c r="C22">
        <v>21</v>
      </c>
      <c r="D22">
        <f t="shared" si="0"/>
        <v>0</v>
      </c>
      <c r="E22">
        <v>0</v>
      </c>
      <c r="F22" s="6">
        <f t="shared" si="1"/>
        <v>32</v>
      </c>
      <c r="G22" s="7" t="str">
        <f t="shared" si="2"/>
        <v>atom_icon0032</v>
      </c>
    </row>
    <row r="23" spans="1:7">
      <c r="A23">
        <v>23</v>
      </c>
      <c r="B23">
        <f t="shared" si="3"/>
        <v>12</v>
      </c>
      <c r="C23">
        <v>22</v>
      </c>
      <c r="D23">
        <f t="shared" si="0"/>
        <v>1</v>
      </c>
      <c r="E23">
        <v>0</v>
      </c>
      <c r="F23" s="6">
        <f t="shared" si="1"/>
        <v>12</v>
      </c>
      <c r="G23" s="7" t="str">
        <f t="shared" si="2"/>
        <v>atom_icon0012</v>
      </c>
    </row>
    <row r="24" spans="1:7">
      <c r="A24">
        <v>24</v>
      </c>
      <c r="B24">
        <f t="shared" si="3"/>
        <v>12</v>
      </c>
      <c r="C24">
        <v>23</v>
      </c>
      <c r="D24">
        <f t="shared" si="0"/>
        <v>0</v>
      </c>
      <c r="E24">
        <v>0</v>
      </c>
      <c r="F24" s="6">
        <f t="shared" si="1"/>
        <v>33</v>
      </c>
      <c r="G24" s="7" t="str">
        <f t="shared" si="2"/>
        <v>atom_icon0033</v>
      </c>
    </row>
    <row r="25" spans="1:7">
      <c r="A25">
        <v>25</v>
      </c>
      <c r="B25">
        <f t="shared" si="3"/>
        <v>13</v>
      </c>
      <c r="C25">
        <v>24</v>
      </c>
      <c r="D25">
        <f t="shared" si="0"/>
        <v>1</v>
      </c>
      <c r="E25">
        <v>0</v>
      </c>
      <c r="F25" s="6">
        <f t="shared" si="1"/>
        <v>13</v>
      </c>
      <c r="G25" s="7" t="str">
        <f t="shared" si="2"/>
        <v>atom_icon0013</v>
      </c>
    </row>
    <row r="26" spans="1:7">
      <c r="A26">
        <v>26</v>
      </c>
      <c r="B26">
        <f t="shared" si="3"/>
        <v>13</v>
      </c>
      <c r="C26">
        <v>25</v>
      </c>
      <c r="D26">
        <f t="shared" si="0"/>
        <v>0</v>
      </c>
      <c r="E26">
        <v>0</v>
      </c>
      <c r="F26" s="6">
        <f t="shared" si="1"/>
        <v>34</v>
      </c>
      <c r="G26" s="7" t="str">
        <f t="shared" si="2"/>
        <v>atom_icon0034</v>
      </c>
    </row>
    <row r="27" spans="1:7">
      <c r="A27">
        <v>27</v>
      </c>
      <c r="B27">
        <f t="shared" si="3"/>
        <v>14</v>
      </c>
      <c r="C27">
        <v>26</v>
      </c>
      <c r="D27">
        <f t="shared" si="0"/>
        <v>1</v>
      </c>
      <c r="E27">
        <v>0</v>
      </c>
      <c r="F27" s="6">
        <f t="shared" si="1"/>
        <v>14</v>
      </c>
      <c r="G27" s="7" t="str">
        <f t="shared" si="2"/>
        <v>atom_icon0014</v>
      </c>
    </row>
    <row r="28" spans="1:7">
      <c r="A28">
        <v>28</v>
      </c>
      <c r="B28">
        <f t="shared" si="3"/>
        <v>14</v>
      </c>
      <c r="C28">
        <v>27</v>
      </c>
      <c r="D28">
        <f t="shared" si="0"/>
        <v>0</v>
      </c>
      <c r="E28">
        <v>0</v>
      </c>
      <c r="F28" s="6">
        <f t="shared" si="1"/>
        <v>35</v>
      </c>
      <c r="G28" s="7" t="str">
        <f t="shared" si="2"/>
        <v>atom_icon0035</v>
      </c>
    </row>
    <row r="29" spans="1:7">
      <c r="A29">
        <v>29</v>
      </c>
      <c r="B29">
        <f t="shared" si="3"/>
        <v>15</v>
      </c>
      <c r="C29">
        <v>28</v>
      </c>
      <c r="D29">
        <f t="shared" si="0"/>
        <v>1</v>
      </c>
      <c r="E29">
        <v>0</v>
      </c>
      <c r="F29" s="6">
        <f t="shared" si="1"/>
        <v>15</v>
      </c>
      <c r="G29" s="7" t="str">
        <f t="shared" si="2"/>
        <v>atom_icon0015</v>
      </c>
    </row>
    <row r="30" spans="1:7">
      <c r="A30">
        <v>30</v>
      </c>
      <c r="B30">
        <f t="shared" si="3"/>
        <v>15</v>
      </c>
      <c r="C30">
        <v>29</v>
      </c>
      <c r="D30">
        <f t="shared" si="0"/>
        <v>0</v>
      </c>
      <c r="E30">
        <v>0</v>
      </c>
      <c r="F30" s="6">
        <f t="shared" si="1"/>
        <v>36</v>
      </c>
      <c r="G30" s="7" t="str">
        <f t="shared" si="2"/>
        <v>atom_icon0036</v>
      </c>
    </row>
    <row r="31" spans="1:7">
      <c r="A31">
        <v>31</v>
      </c>
      <c r="B31">
        <f t="shared" si="3"/>
        <v>16</v>
      </c>
      <c r="C31">
        <v>30</v>
      </c>
      <c r="D31">
        <f t="shared" si="0"/>
        <v>1</v>
      </c>
      <c r="E31">
        <v>0</v>
      </c>
      <c r="F31" s="6">
        <f t="shared" si="1"/>
        <v>16</v>
      </c>
      <c r="G31" s="7" t="str">
        <f t="shared" si="2"/>
        <v>atom_icon0016</v>
      </c>
    </row>
    <row r="32" spans="1:7">
      <c r="A32">
        <v>32</v>
      </c>
      <c r="B32">
        <f t="shared" si="3"/>
        <v>16</v>
      </c>
      <c r="C32">
        <v>31</v>
      </c>
      <c r="D32">
        <f t="shared" si="0"/>
        <v>0</v>
      </c>
      <c r="E32">
        <v>0</v>
      </c>
      <c r="F32" s="6">
        <f t="shared" si="1"/>
        <v>37</v>
      </c>
      <c r="G32" s="7" t="str">
        <f t="shared" si="2"/>
        <v>atom_icon0037</v>
      </c>
    </row>
    <row r="33" spans="1:7">
      <c r="A33">
        <v>33</v>
      </c>
      <c r="B33">
        <f t="shared" si="3"/>
        <v>17</v>
      </c>
      <c r="C33">
        <v>32</v>
      </c>
      <c r="D33">
        <f t="shared" si="0"/>
        <v>1</v>
      </c>
      <c r="E33">
        <v>0</v>
      </c>
      <c r="F33" s="6">
        <f t="shared" si="1"/>
        <v>17</v>
      </c>
      <c r="G33" s="7" t="str">
        <f t="shared" si="2"/>
        <v>atom_icon0017</v>
      </c>
    </row>
    <row r="34" spans="1:7">
      <c r="A34">
        <v>34</v>
      </c>
      <c r="B34">
        <f t="shared" si="3"/>
        <v>17</v>
      </c>
      <c r="C34">
        <v>33</v>
      </c>
      <c r="D34">
        <f t="shared" si="0"/>
        <v>0</v>
      </c>
      <c r="E34">
        <v>0</v>
      </c>
      <c r="F34" s="6">
        <f t="shared" si="1"/>
        <v>38</v>
      </c>
      <c r="G34" s="7" t="str">
        <f t="shared" si="2"/>
        <v>atom_icon0038</v>
      </c>
    </row>
    <row r="35" spans="1:7">
      <c r="A35">
        <v>35</v>
      </c>
      <c r="B35">
        <f t="shared" si="3"/>
        <v>18</v>
      </c>
      <c r="C35">
        <v>34</v>
      </c>
      <c r="D35">
        <f t="shared" si="0"/>
        <v>1</v>
      </c>
      <c r="E35">
        <v>0</v>
      </c>
      <c r="F35" s="6">
        <f t="shared" si="1"/>
        <v>18</v>
      </c>
      <c r="G35" s="7" t="str">
        <f t="shared" si="2"/>
        <v>atom_icon0018</v>
      </c>
    </row>
    <row r="36" spans="1:7">
      <c r="A36">
        <v>36</v>
      </c>
      <c r="B36">
        <f t="shared" si="3"/>
        <v>18</v>
      </c>
      <c r="C36">
        <v>35</v>
      </c>
      <c r="D36">
        <f t="shared" si="0"/>
        <v>0</v>
      </c>
      <c r="E36">
        <v>0</v>
      </c>
      <c r="F36" s="6">
        <f t="shared" si="1"/>
        <v>39</v>
      </c>
      <c r="G36" s="7" t="str">
        <f t="shared" si="2"/>
        <v>atom_icon0039</v>
      </c>
    </row>
    <row r="37" spans="1:7">
      <c r="A37">
        <v>37</v>
      </c>
      <c r="B37">
        <f t="shared" si="3"/>
        <v>19</v>
      </c>
      <c r="C37">
        <v>36</v>
      </c>
      <c r="D37">
        <f t="shared" si="0"/>
        <v>1</v>
      </c>
      <c r="E37">
        <v>0</v>
      </c>
      <c r="F37" s="6">
        <f t="shared" si="1"/>
        <v>19</v>
      </c>
      <c r="G37" s="7" t="str">
        <f t="shared" si="2"/>
        <v>atom_icon0019</v>
      </c>
    </row>
    <row r="38" spans="1:7">
      <c r="A38">
        <v>38</v>
      </c>
      <c r="B38">
        <f t="shared" si="3"/>
        <v>19</v>
      </c>
      <c r="C38">
        <v>37</v>
      </c>
      <c r="D38">
        <f t="shared" si="0"/>
        <v>0</v>
      </c>
      <c r="E38">
        <v>0</v>
      </c>
      <c r="F38" s="6">
        <f t="shared" si="1"/>
        <v>40</v>
      </c>
      <c r="G38" s="7" t="str">
        <f t="shared" si="2"/>
        <v>atom_icon0040</v>
      </c>
    </row>
    <row r="39" spans="1:7">
      <c r="A39">
        <v>39</v>
      </c>
      <c r="B39">
        <f t="shared" si="3"/>
        <v>20</v>
      </c>
      <c r="C39">
        <v>38</v>
      </c>
      <c r="D39">
        <f t="shared" si="0"/>
        <v>1</v>
      </c>
      <c r="E39">
        <v>0</v>
      </c>
      <c r="F39" s="6">
        <f t="shared" si="1"/>
        <v>20</v>
      </c>
      <c r="G39" s="7" t="str">
        <f t="shared" si="2"/>
        <v>atom_icon0020</v>
      </c>
    </row>
    <row r="40" spans="1:7">
      <c r="A40">
        <v>40</v>
      </c>
      <c r="B40">
        <f t="shared" si="3"/>
        <v>20</v>
      </c>
      <c r="C40">
        <v>39</v>
      </c>
      <c r="D40">
        <f t="shared" si="0"/>
        <v>0</v>
      </c>
      <c r="E40">
        <v>0</v>
      </c>
      <c r="F40" s="6">
        <f t="shared" si="1"/>
        <v>41</v>
      </c>
      <c r="G40" s="7" t="str">
        <f t="shared" si="2"/>
        <v>atom_icon0041</v>
      </c>
    </row>
    <row r="41" spans="1:7">
      <c r="A41">
        <v>41</v>
      </c>
      <c r="B41">
        <f t="shared" si="3"/>
        <v>21</v>
      </c>
      <c r="C41">
        <v>40</v>
      </c>
      <c r="D41">
        <f t="shared" si="0"/>
        <v>1</v>
      </c>
      <c r="E41">
        <v>0</v>
      </c>
      <c r="F41" s="6">
        <f t="shared" si="1"/>
        <v>21</v>
      </c>
      <c r="G41" s="7" t="str">
        <f t="shared" si="2"/>
        <v>atom_icon0021</v>
      </c>
    </row>
    <row r="42" spans="1:7">
      <c r="A42">
        <v>42</v>
      </c>
      <c r="B42">
        <f t="shared" si="3"/>
        <v>21</v>
      </c>
      <c r="C42">
        <v>41</v>
      </c>
      <c r="D42">
        <f t="shared" si="0"/>
        <v>0</v>
      </c>
      <c r="E42">
        <v>0</v>
      </c>
      <c r="F42" s="6">
        <f t="shared" si="1"/>
        <v>42</v>
      </c>
      <c r="G42" s="7" t="str">
        <f t="shared" si="2"/>
        <v>atom_icon0042</v>
      </c>
    </row>
    <row r="43" spans="1:7" s="8" customFormat="1">
      <c r="A43" s="8">
        <v>43</v>
      </c>
      <c r="B43" s="8">
        <v>1</v>
      </c>
      <c r="C43" s="8">
        <v>42</v>
      </c>
      <c r="D43" s="8">
        <f t="shared" si="0"/>
        <v>1</v>
      </c>
      <c r="E43" s="8">
        <v>2</v>
      </c>
      <c r="F43" s="6">
        <f t="shared" si="1"/>
        <v>43</v>
      </c>
      <c r="G43" s="9" t="str">
        <f t="shared" si="2"/>
        <v>atom_icon0043</v>
      </c>
    </row>
    <row r="44" spans="1:7" s="8" customFormat="1">
      <c r="A44" s="8">
        <v>44</v>
      </c>
      <c r="B44" s="8">
        <v>1</v>
      </c>
      <c r="C44" s="8">
        <v>43</v>
      </c>
      <c r="D44" s="8">
        <f t="shared" si="0"/>
        <v>0</v>
      </c>
      <c r="E44" s="8">
        <v>2</v>
      </c>
      <c r="F44" s="6">
        <f t="shared" si="1"/>
        <v>64</v>
      </c>
      <c r="G44" s="9" t="str">
        <f t="shared" si="2"/>
        <v>atom_icon0064</v>
      </c>
    </row>
    <row r="45" spans="1:7" s="8" customFormat="1">
      <c r="A45" s="8">
        <v>45</v>
      </c>
      <c r="B45" s="8">
        <f t="shared" si="3"/>
        <v>2</v>
      </c>
      <c r="C45" s="8">
        <v>44</v>
      </c>
      <c r="D45" s="8">
        <f t="shared" si="0"/>
        <v>1</v>
      </c>
      <c r="E45" s="8">
        <v>2</v>
      </c>
      <c r="F45" s="6">
        <f t="shared" si="1"/>
        <v>44</v>
      </c>
      <c r="G45" s="9" t="str">
        <f t="shared" si="2"/>
        <v>atom_icon0044</v>
      </c>
    </row>
    <row r="46" spans="1:7" s="8" customFormat="1">
      <c r="A46" s="8">
        <v>46</v>
      </c>
      <c r="B46" s="8">
        <f t="shared" si="3"/>
        <v>2</v>
      </c>
      <c r="C46" s="8">
        <v>45</v>
      </c>
      <c r="D46" s="8">
        <f t="shared" si="0"/>
        <v>0</v>
      </c>
      <c r="E46" s="8">
        <v>2</v>
      </c>
      <c r="F46" s="6">
        <f t="shared" si="1"/>
        <v>65</v>
      </c>
      <c r="G46" s="9" t="str">
        <f t="shared" si="2"/>
        <v>atom_icon0065</v>
      </c>
    </row>
    <row r="47" spans="1:7" s="8" customFormat="1">
      <c r="A47" s="8">
        <v>47</v>
      </c>
      <c r="B47" s="8">
        <f t="shared" si="3"/>
        <v>3</v>
      </c>
      <c r="C47" s="8">
        <v>46</v>
      </c>
      <c r="D47" s="8">
        <f t="shared" si="0"/>
        <v>1</v>
      </c>
      <c r="E47" s="8">
        <v>2</v>
      </c>
      <c r="F47" s="6">
        <f t="shared" si="1"/>
        <v>45</v>
      </c>
      <c r="G47" s="9" t="str">
        <f t="shared" si="2"/>
        <v>atom_icon0045</v>
      </c>
    </row>
    <row r="48" spans="1:7" s="8" customFormat="1">
      <c r="A48" s="8">
        <v>48</v>
      </c>
      <c r="B48" s="8">
        <f t="shared" si="3"/>
        <v>3</v>
      </c>
      <c r="C48" s="8">
        <v>47</v>
      </c>
      <c r="D48" s="8">
        <f t="shared" si="0"/>
        <v>0</v>
      </c>
      <c r="E48" s="8">
        <v>2</v>
      </c>
      <c r="F48" s="6">
        <f t="shared" si="1"/>
        <v>66</v>
      </c>
      <c r="G48" s="9" t="str">
        <f t="shared" si="2"/>
        <v>atom_icon0066</v>
      </c>
    </row>
    <row r="49" spans="1:7" s="8" customFormat="1">
      <c r="A49" s="8">
        <v>49</v>
      </c>
      <c r="B49" s="8">
        <f t="shared" si="3"/>
        <v>4</v>
      </c>
      <c r="C49" s="8">
        <v>48</v>
      </c>
      <c r="D49" s="8">
        <f t="shared" si="0"/>
        <v>1</v>
      </c>
      <c r="E49" s="8">
        <v>2</v>
      </c>
      <c r="F49" s="6">
        <f t="shared" si="1"/>
        <v>46</v>
      </c>
      <c r="G49" s="9" t="str">
        <f t="shared" si="2"/>
        <v>atom_icon0046</v>
      </c>
    </row>
    <row r="50" spans="1:7" s="8" customFormat="1">
      <c r="A50" s="8">
        <v>50</v>
      </c>
      <c r="B50" s="8">
        <f t="shared" si="3"/>
        <v>4</v>
      </c>
      <c r="C50" s="8">
        <v>49</v>
      </c>
      <c r="D50" s="8">
        <f t="shared" si="0"/>
        <v>0</v>
      </c>
      <c r="E50" s="8">
        <v>2</v>
      </c>
      <c r="F50" s="6">
        <f t="shared" si="1"/>
        <v>67</v>
      </c>
      <c r="G50" s="9" t="str">
        <f t="shared" si="2"/>
        <v>atom_icon0067</v>
      </c>
    </row>
    <row r="51" spans="1:7" s="8" customFormat="1">
      <c r="A51" s="8">
        <v>51</v>
      </c>
      <c r="B51" s="8">
        <f t="shared" si="3"/>
        <v>5</v>
      </c>
      <c r="C51" s="8">
        <v>50</v>
      </c>
      <c r="D51" s="8">
        <f t="shared" si="0"/>
        <v>1</v>
      </c>
      <c r="E51" s="8">
        <v>2</v>
      </c>
      <c r="F51" s="6">
        <f t="shared" si="1"/>
        <v>47</v>
      </c>
      <c r="G51" s="9" t="str">
        <f t="shared" si="2"/>
        <v>atom_icon0047</v>
      </c>
    </row>
    <row r="52" spans="1:7" s="8" customFormat="1">
      <c r="A52" s="8">
        <v>52</v>
      </c>
      <c r="B52" s="8">
        <f t="shared" si="3"/>
        <v>5</v>
      </c>
      <c r="C52" s="8">
        <v>51</v>
      </c>
      <c r="D52" s="8">
        <f t="shared" si="0"/>
        <v>0</v>
      </c>
      <c r="E52" s="8">
        <v>2</v>
      </c>
      <c r="F52" s="6">
        <f t="shared" si="1"/>
        <v>68</v>
      </c>
      <c r="G52" s="9" t="str">
        <f t="shared" si="2"/>
        <v>atom_icon0068</v>
      </c>
    </row>
    <row r="53" spans="1:7" s="8" customFormat="1">
      <c r="A53" s="8">
        <v>53</v>
      </c>
      <c r="B53" s="8">
        <f t="shared" si="3"/>
        <v>6</v>
      </c>
      <c r="C53" s="8">
        <v>52</v>
      </c>
      <c r="D53" s="8">
        <f t="shared" si="0"/>
        <v>1</v>
      </c>
      <c r="E53" s="8">
        <v>2</v>
      </c>
      <c r="F53" s="6">
        <f t="shared" si="1"/>
        <v>48</v>
      </c>
      <c r="G53" s="9" t="str">
        <f t="shared" si="2"/>
        <v>atom_icon0048</v>
      </c>
    </row>
    <row r="54" spans="1:7" s="8" customFormat="1">
      <c r="A54" s="8">
        <v>54</v>
      </c>
      <c r="B54" s="8">
        <f t="shared" si="3"/>
        <v>6</v>
      </c>
      <c r="C54" s="8">
        <v>53</v>
      </c>
      <c r="D54" s="8">
        <f t="shared" si="0"/>
        <v>0</v>
      </c>
      <c r="E54" s="8">
        <v>2</v>
      </c>
      <c r="F54" s="6">
        <f t="shared" si="1"/>
        <v>69</v>
      </c>
      <c r="G54" s="9" t="str">
        <f t="shared" si="2"/>
        <v>atom_icon0069</v>
      </c>
    </row>
    <row r="55" spans="1:7" s="8" customFormat="1">
      <c r="A55" s="8">
        <v>55</v>
      </c>
      <c r="B55" s="8">
        <f t="shared" si="3"/>
        <v>7</v>
      </c>
      <c r="C55" s="8">
        <v>54</v>
      </c>
      <c r="D55" s="8">
        <f t="shared" si="0"/>
        <v>1</v>
      </c>
      <c r="E55" s="8">
        <v>2</v>
      </c>
      <c r="F55" s="6">
        <f t="shared" si="1"/>
        <v>49</v>
      </c>
      <c r="G55" s="9" t="str">
        <f t="shared" si="2"/>
        <v>atom_icon0049</v>
      </c>
    </row>
    <row r="56" spans="1:7" s="8" customFormat="1">
      <c r="A56" s="8">
        <v>56</v>
      </c>
      <c r="B56" s="8">
        <f t="shared" si="3"/>
        <v>7</v>
      </c>
      <c r="C56" s="8">
        <v>55</v>
      </c>
      <c r="D56" s="8">
        <f t="shared" si="0"/>
        <v>0</v>
      </c>
      <c r="E56" s="8">
        <v>2</v>
      </c>
      <c r="F56" s="6">
        <f t="shared" si="1"/>
        <v>70</v>
      </c>
      <c r="G56" s="9" t="str">
        <f t="shared" si="2"/>
        <v>atom_icon0070</v>
      </c>
    </row>
    <row r="57" spans="1:7" s="8" customFormat="1">
      <c r="A57" s="8">
        <v>57</v>
      </c>
      <c r="B57" s="8">
        <f t="shared" si="3"/>
        <v>8</v>
      </c>
      <c r="C57" s="8">
        <v>56</v>
      </c>
      <c r="D57" s="8">
        <f t="shared" si="0"/>
        <v>1</v>
      </c>
      <c r="E57" s="8">
        <v>2</v>
      </c>
      <c r="F57" s="6">
        <f t="shared" si="1"/>
        <v>50</v>
      </c>
      <c r="G57" s="9" t="str">
        <f t="shared" si="2"/>
        <v>atom_icon0050</v>
      </c>
    </row>
    <row r="58" spans="1:7" s="8" customFormat="1">
      <c r="A58" s="8">
        <v>58</v>
      </c>
      <c r="B58" s="8">
        <f t="shared" si="3"/>
        <v>8</v>
      </c>
      <c r="C58" s="8">
        <v>57</v>
      </c>
      <c r="D58" s="8">
        <f t="shared" si="0"/>
        <v>0</v>
      </c>
      <c r="E58" s="8">
        <v>2</v>
      </c>
      <c r="F58" s="6">
        <f t="shared" si="1"/>
        <v>71</v>
      </c>
      <c r="G58" s="9" t="str">
        <f t="shared" si="2"/>
        <v>atom_icon0071</v>
      </c>
    </row>
    <row r="59" spans="1:7" s="8" customFormat="1">
      <c r="A59" s="8">
        <v>59</v>
      </c>
      <c r="B59" s="8">
        <f t="shared" si="3"/>
        <v>9</v>
      </c>
      <c r="C59" s="8">
        <v>58</v>
      </c>
      <c r="D59" s="8">
        <f t="shared" si="0"/>
        <v>1</v>
      </c>
      <c r="E59" s="8">
        <v>2</v>
      </c>
      <c r="F59" s="6">
        <f t="shared" si="1"/>
        <v>51</v>
      </c>
      <c r="G59" s="9" t="str">
        <f t="shared" si="2"/>
        <v>atom_icon0051</v>
      </c>
    </row>
    <row r="60" spans="1:7" s="8" customFormat="1">
      <c r="A60" s="8">
        <v>60</v>
      </c>
      <c r="B60" s="8">
        <f t="shared" si="3"/>
        <v>9</v>
      </c>
      <c r="C60" s="8">
        <v>59</v>
      </c>
      <c r="D60" s="8">
        <f t="shared" si="0"/>
        <v>0</v>
      </c>
      <c r="E60" s="8">
        <v>2</v>
      </c>
      <c r="F60" s="6">
        <f t="shared" si="1"/>
        <v>72</v>
      </c>
      <c r="G60" s="9" t="str">
        <f t="shared" si="2"/>
        <v>atom_icon0072</v>
      </c>
    </row>
    <row r="61" spans="1:7" s="8" customFormat="1">
      <c r="A61" s="8">
        <v>61</v>
      </c>
      <c r="B61" s="8">
        <f t="shared" si="3"/>
        <v>10</v>
      </c>
      <c r="C61" s="8">
        <v>60</v>
      </c>
      <c r="D61" s="8">
        <f t="shared" si="0"/>
        <v>1</v>
      </c>
      <c r="E61" s="8">
        <v>2</v>
      </c>
      <c r="F61" s="6">
        <f t="shared" si="1"/>
        <v>52</v>
      </c>
      <c r="G61" s="9" t="str">
        <f t="shared" si="2"/>
        <v>atom_icon0052</v>
      </c>
    </row>
    <row r="62" spans="1:7" s="8" customFormat="1">
      <c r="A62" s="8">
        <v>62</v>
      </c>
      <c r="B62" s="8">
        <f t="shared" si="3"/>
        <v>10</v>
      </c>
      <c r="C62" s="8">
        <v>61</v>
      </c>
      <c r="D62" s="8">
        <f t="shared" si="0"/>
        <v>0</v>
      </c>
      <c r="E62" s="8">
        <v>2</v>
      </c>
      <c r="F62" s="6">
        <f t="shared" si="1"/>
        <v>73</v>
      </c>
      <c r="G62" s="9" t="str">
        <f t="shared" si="2"/>
        <v>atom_icon0073</v>
      </c>
    </row>
    <row r="63" spans="1:7" s="8" customFormat="1">
      <c r="A63" s="8">
        <v>63</v>
      </c>
      <c r="B63" s="8">
        <f t="shared" si="3"/>
        <v>11</v>
      </c>
      <c r="C63" s="8">
        <v>62</v>
      </c>
      <c r="D63" s="8">
        <f t="shared" si="0"/>
        <v>1</v>
      </c>
      <c r="E63" s="8">
        <v>2</v>
      </c>
      <c r="F63" s="6">
        <f t="shared" si="1"/>
        <v>53</v>
      </c>
      <c r="G63" s="9" t="str">
        <f t="shared" si="2"/>
        <v>atom_icon0053</v>
      </c>
    </row>
    <row r="64" spans="1:7" s="8" customFormat="1">
      <c r="A64" s="8">
        <v>64</v>
      </c>
      <c r="B64" s="8">
        <f t="shared" si="3"/>
        <v>11</v>
      </c>
      <c r="C64" s="8">
        <v>63</v>
      </c>
      <c r="D64" s="8">
        <f t="shared" si="0"/>
        <v>0</v>
      </c>
      <c r="E64" s="8">
        <v>2</v>
      </c>
      <c r="F64" s="6">
        <f t="shared" si="1"/>
        <v>74</v>
      </c>
      <c r="G64" s="9" t="str">
        <f t="shared" si="2"/>
        <v>atom_icon0074</v>
      </c>
    </row>
    <row r="65" spans="1:7" s="8" customFormat="1">
      <c r="A65" s="8">
        <v>65</v>
      </c>
      <c r="B65" s="8">
        <f t="shared" si="3"/>
        <v>12</v>
      </c>
      <c r="C65" s="8">
        <v>64</v>
      </c>
      <c r="D65" s="8">
        <f t="shared" si="0"/>
        <v>1</v>
      </c>
      <c r="E65" s="8">
        <v>2</v>
      </c>
      <c r="F65" s="6">
        <f t="shared" si="1"/>
        <v>54</v>
      </c>
      <c r="G65" s="9" t="str">
        <f t="shared" si="2"/>
        <v>atom_icon0054</v>
      </c>
    </row>
    <row r="66" spans="1:7" s="8" customFormat="1">
      <c r="A66" s="8">
        <v>66</v>
      </c>
      <c r="B66" s="8">
        <f t="shared" si="3"/>
        <v>12</v>
      </c>
      <c r="C66" s="8">
        <v>65</v>
      </c>
      <c r="D66" s="8">
        <f t="shared" ref="D66:D126" si="4">IF(MOD(A66, 2)=0,0,1)</f>
        <v>0</v>
      </c>
      <c r="E66" s="8">
        <v>2</v>
      </c>
      <c r="F66" s="6">
        <f t="shared" ref="F66:F126" si="5">IF(MOD(D66,21)=1,E66*21+B66,(E66+1)*21+B66)</f>
        <v>75</v>
      </c>
      <c r="G66" s="9" t="str">
        <f t="shared" ref="G66:G126" si="6">"atom_icon"&amp;TEXT(F66,"0000")</f>
        <v>atom_icon0075</v>
      </c>
    </row>
    <row r="67" spans="1:7" s="8" customFormat="1">
      <c r="A67" s="8">
        <v>67</v>
      </c>
      <c r="B67" s="8">
        <f t="shared" si="3"/>
        <v>13</v>
      </c>
      <c r="C67" s="8">
        <v>66</v>
      </c>
      <c r="D67" s="8">
        <f t="shared" si="4"/>
        <v>1</v>
      </c>
      <c r="E67" s="8">
        <v>2</v>
      </c>
      <c r="F67" s="6">
        <f t="shared" si="5"/>
        <v>55</v>
      </c>
      <c r="G67" s="9" t="str">
        <f t="shared" si="6"/>
        <v>atom_icon0055</v>
      </c>
    </row>
    <row r="68" spans="1:7" s="8" customFormat="1">
      <c r="A68" s="8">
        <v>68</v>
      </c>
      <c r="B68" s="8">
        <f t="shared" si="3"/>
        <v>13</v>
      </c>
      <c r="C68" s="8">
        <v>67</v>
      </c>
      <c r="D68" s="8">
        <f t="shared" si="4"/>
        <v>0</v>
      </c>
      <c r="E68" s="8">
        <v>2</v>
      </c>
      <c r="F68" s="6">
        <f t="shared" si="5"/>
        <v>76</v>
      </c>
      <c r="G68" s="9" t="str">
        <f t="shared" si="6"/>
        <v>atom_icon0076</v>
      </c>
    </row>
    <row r="69" spans="1:7" s="8" customFormat="1">
      <c r="A69" s="8">
        <v>69</v>
      </c>
      <c r="B69" s="8">
        <f t="shared" si="3"/>
        <v>14</v>
      </c>
      <c r="C69" s="8">
        <v>68</v>
      </c>
      <c r="D69" s="8">
        <f t="shared" si="4"/>
        <v>1</v>
      </c>
      <c r="E69" s="8">
        <v>2</v>
      </c>
      <c r="F69" s="6">
        <f t="shared" si="5"/>
        <v>56</v>
      </c>
      <c r="G69" s="9" t="str">
        <f t="shared" si="6"/>
        <v>atom_icon0056</v>
      </c>
    </row>
    <row r="70" spans="1:7" s="8" customFormat="1">
      <c r="A70" s="8">
        <v>70</v>
      </c>
      <c r="B70" s="8">
        <f t="shared" si="3"/>
        <v>14</v>
      </c>
      <c r="C70" s="8">
        <v>69</v>
      </c>
      <c r="D70" s="8">
        <f t="shared" si="4"/>
        <v>0</v>
      </c>
      <c r="E70" s="8">
        <v>2</v>
      </c>
      <c r="F70" s="6">
        <f t="shared" si="5"/>
        <v>77</v>
      </c>
      <c r="G70" s="9" t="str">
        <f t="shared" si="6"/>
        <v>atom_icon0077</v>
      </c>
    </row>
    <row r="71" spans="1:7" s="8" customFormat="1">
      <c r="A71" s="8">
        <v>71</v>
      </c>
      <c r="B71" s="8">
        <f t="shared" ref="B71:B126" si="7">IF(B70=B69,B70+1,B70)</f>
        <v>15</v>
      </c>
      <c r="C71" s="8">
        <v>70</v>
      </c>
      <c r="D71" s="8">
        <f t="shared" si="4"/>
        <v>1</v>
      </c>
      <c r="E71" s="8">
        <v>2</v>
      </c>
      <c r="F71" s="6">
        <f t="shared" si="5"/>
        <v>57</v>
      </c>
      <c r="G71" s="9" t="str">
        <f t="shared" si="6"/>
        <v>atom_icon0057</v>
      </c>
    </row>
    <row r="72" spans="1:7" s="8" customFormat="1">
      <c r="A72" s="8">
        <v>72</v>
      </c>
      <c r="B72" s="8">
        <f t="shared" si="7"/>
        <v>15</v>
      </c>
      <c r="C72" s="8">
        <v>71</v>
      </c>
      <c r="D72" s="8">
        <f t="shared" si="4"/>
        <v>0</v>
      </c>
      <c r="E72" s="8">
        <v>2</v>
      </c>
      <c r="F72" s="6">
        <f t="shared" si="5"/>
        <v>78</v>
      </c>
      <c r="G72" s="9" t="str">
        <f t="shared" si="6"/>
        <v>atom_icon0078</v>
      </c>
    </row>
    <row r="73" spans="1:7" s="8" customFormat="1">
      <c r="A73" s="8">
        <v>73</v>
      </c>
      <c r="B73" s="8">
        <f t="shared" si="7"/>
        <v>16</v>
      </c>
      <c r="C73" s="8">
        <v>72</v>
      </c>
      <c r="D73" s="8">
        <f t="shared" si="4"/>
        <v>1</v>
      </c>
      <c r="E73" s="8">
        <v>2</v>
      </c>
      <c r="F73" s="6">
        <f t="shared" si="5"/>
        <v>58</v>
      </c>
      <c r="G73" s="9" t="str">
        <f t="shared" si="6"/>
        <v>atom_icon0058</v>
      </c>
    </row>
    <row r="74" spans="1:7" s="8" customFormat="1">
      <c r="A74" s="8">
        <v>74</v>
      </c>
      <c r="B74" s="8">
        <f t="shared" si="7"/>
        <v>16</v>
      </c>
      <c r="C74" s="8">
        <v>73</v>
      </c>
      <c r="D74" s="8">
        <f t="shared" si="4"/>
        <v>0</v>
      </c>
      <c r="E74" s="8">
        <v>2</v>
      </c>
      <c r="F74" s="6">
        <f t="shared" si="5"/>
        <v>79</v>
      </c>
      <c r="G74" s="9" t="str">
        <f t="shared" si="6"/>
        <v>atom_icon0079</v>
      </c>
    </row>
    <row r="75" spans="1:7" s="8" customFormat="1">
      <c r="A75" s="8">
        <v>75</v>
      </c>
      <c r="B75" s="8">
        <f t="shared" si="7"/>
        <v>17</v>
      </c>
      <c r="C75" s="8">
        <v>74</v>
      </c>
      <c r="D75" s="8">
        <f t="shared" si="4"/>
        <v>1</v>
      </c>
      <c r="E75" s="8">
        <v>2</v>
      </c>
      <c r="F75" s="6">
        <f t="shared" si="5"/>
        <v>59</v>
      </c>
      <c r="G75" s="9" t="str">
        <f t="shared" si="6"/>
        <v>atom_icon0059</v>
      </c>
    </row>
    <row r="76" spans="1:7" s="8" customFormat="1">
      <c r="A76" s="8">
        <v>76</v>
      </c>
      <c r="B76" s="8">
        <f t="shared" si="7"/>
        <v>17</v>
      </c>
      <c r="C76" s="8">
        <v>75</v>
      </c>
      <c r="D76" s="8">
        <f t="shared" si="4"/>
        <v>0</v>
      </c>
      <c r="E76" s="8">
        <v>2</v>
      </c>
      <c r="F76" s="6">
        <f t="shared" si="5"/>
        <v>80</v>
      </c>
      <c r="G76" s="9" t="str">
        <f t="shared" si="6"/>
        <v>atom_icon0080</v>
      </c>
    </row>
    <row r="77" spans="1:7" s="8" customFormat="1">
      <c r="A77" s="8">
        <v>77</v>
      </c>
      <c r="B77" s="8">
        <f t="shared" si="7"/>
        <v>18</v>
      </c>
      <c r="C77" s="8">
        <v>76</v>
      </c>
      <c r="D77" s="8">
        <f t="shared" si="4"/>
        <v>1</v>
      </c>
      <c r="E77" s="8">
        <v>2</v>
      </c>
      <c r="F77" s="6">
        <f t="shared" si="5"/>
        <v>60</v>
      </c>
      <c r="G77" s="9" t="str">
        <f t="shared" si="6"/>
        <v>atom_icon0060</v>
      </c>
    </row>
    <row r="78" spans="1:7" s="8" customFormat="1">
      <c r="A78" s="8">
        <v>78</v>
      </c>
      <c r="B78" s="8">
        <f t="shared" si="7"/>
        <v>18</v>
      </c>
      <c r="C78" s="8">
        <v>77</v>
      </c>
      <c r="D78" s="8">
        <f t="shared" si="4"/>
        <v>0</v>
      </c>
      <c r="E78" s="8">
        <v>2</v>
      </c>
      <c r="F78" s="6">
        <f t="shared" si="5"/>
        <v>81</v>
      </c>
      <c r="G78" s="9" t="str">
        <f t="shared" si="6"/>
        <v>atom_icon0081</v>
      </c>
    </row>
    <row r="79" spans="1:7" s="8" customFormat="1">
      <c r="A79" s="8">
        <v>79</v>
      </c>
      <c r="B79" s="8">
        <f t="shared" si="7"/>
        <v>19</v>
      </c>
      <c r="C79" s="8">
        <v>78</v>
      </c>
      <c r="D79" s="8">
        <f t="shared" si="4"/>
        <v>1</v>
      </c>
      <c r="E79" s="8">
        <v>2</v>
      </c>
      <c r="F79" s="6">
        <f t="shared" si="5"/>
        <v>61</v>
      </c>
      <c r="G79" s="9" t="str">
        <f t="shared" si="6"/>
        <v>atom_icon0061</v>
      </c>
    </row>
    <row r="80" spans="1:7" s="8" customFormat="1">
      <c r="A80" s="8">
        <v>80</v>
      </c>
      <c r="B80" s="8">
        <f t="shared" si="7"/>
        <v>19</v>
      </c>
      <c r="C80" s="8">
        <v>79</v>
      </c>
      <c r="D80" s="8">
        <f t="shared" si="4"/>
        <v>0</v>
      </c>
      <c r="E80" s="8">
        <v>2</v>
      </c>
      <c r="F80" s="6">
        <f t="shared" si="5"/>
        <v>82</v>
      </c>
      <c r="G80" s="9" t="str">
        <f t="shared" si="6"/>
        <v>atom_icon0082</v>
      </c>
    </row>
    <row r="81" spans="1:7" s="8" customFormat="1">
      <c r="A81" s="8">
        <v>81</v>
      </c>
      <c r="B81" s="8">
        <f t="shared" si="7"/>
        <v>20</v>
      </c>
      <c r="C81" s="8">
        <v>80</v>
      </c>
      <c r="D81" s="8">
        <f t="shared" si="4"/>
        <v>1</v>
      </c>
      <c r="E81" s="8">
        <v>2</v>
      </c>
      <c r="F81" s="6">
        <f t="shared" si="5"/>
        <v>62</v>
      </c>
      <c r="G81" s="9" t="str">
        <f t="shared" si="6"/>
        <v>atom_icon0062</v>
      </c>
    </row>
    <row r="82" spans="1:7" s="8" customFormat="1">
      <c r="A82" s="8">
        <v>82</v>
      </c>
      <c r="B82" s="8">
        <f t="shared" si="7"/>
        <v>20</v>
      </c>
      <c r="C82" s="8">
        <v>81</v>
      </c>
      <c r="D82" s="8">
        <f t="shared" si="4"/>
        <v>0</v>
      </c>
      <c r="E82" s="8">
        <v>2</v>
      </c>
      <c r="F82" s="6">
        <f t="shared" si="5"/>
        <v>83</v>
      </c>
      <c r="G82" s="9" t="str">
        <f t="shared" si="6"/>
        <v>atom_icon0083</v>
      </c>
    </row>
    <row r="83" spans="1:7" s="8" customFormat="1">
      <c r="A83" s="8">
        <v>83</v>
      </c>
      <c r="B83" s="8">
        <f t="shared" si="7"/>
        <v>21</v>
      </c>
      <c r="C83" s="8">
        <v>82</v>
      </c>
      <c r="D83" s="8">
        <f t="shared" si="4"/>
        <v>1</v>
      </c>
      <c r="E83" s="8">
        <v>2</v>
      </c>
      <c r="F83" s="6">
        <f t="shared" si="5"/>
        <v>63</v>
      </c>
      <c r="G83" s="9" t="str">
        <f t="shared" si="6"/>
        <v>atom_icon0063</v>
      </c>
    </row>
    <row r="84" spans="1:7" s="8" customFormat="1">
      <c r="A84" s="8">
        <v>84</v>
      </c>
      <c r="B84" s="8">
        <f t="shared" si="7"/>
        <v>21</v>
      </c>
      <c r="C84" s="8">
        <v>83</v>
      </c>
      <c r="D84" s="8">
        <f t="shared" si="4"/>
        <v>0</v>
      </c>
      <c r="E84" s="8">
        <v>2</v>
      </c>
      <c r="F84" s="6">
        <f t="shared" si="5"/>
        <v>84</v>
      </c>
      <c r="G84" s="9" t="str">
        <f t="shared" si="6"/>
        <v>atom_icon0084</v>
      </c>
    </row>
    <row r="85" spans="1:7">
      <c r="A85">
        <v>85</v>
      </c>
      <c r="B85">
        <v>1</v>
      </c>
      <c r="C85">
        <v>84</v>
      </c>
      <c r="D85">
        <f t="shared" si="4"/>
        <v>1</v>
      </c>
      <c r="E85">
        <v>4</v>
      </c>
      <c r="F85" s="6">
        <f t="shared" si="5"/>
        <v>85</v>
      </c>
      <c r="G85" s="7" t="str">
        <f t="shared" si="6"/>
        <v>atom_icon0085</v>
      </c>
    </row>
    <row r="86" spans="1:7">
      <c r="A86">
        <v>86</v>
      </c>
      <c r="B86">
        <v>1</v>
      </c>
      <c r="C86">
        <v>85</v>
      </c>
      <c r="D86">
        <f t="shared" si="4"/>
        <v>0</v>
      </c>
      <c r="E86">
        <v>4</v>
      </c>
      <c r="F86" s="6">
        <f t="shared" si="5"/>
        <v>106</v>
      </c>
      <c r="G86" s="7" t="str">
        <f t="shared" si="6"/>
        <v>atom_icon0106</v>
      </c>
    </row>
    <row r="87" spans="1:7">
      <c r="A87">
        <v>87</v>
      </c>
      <c r="B87">
        <f t="shared" si="7"/>
        <v>2</v>
      </c>
      <c r="C87">
        <v>86</v>
      </c>
      <c r="D87">
        <f t="shared" si="4"/>
        <v>1</v>
      </c>
      <c r="E87">
        <v>4</v>
      </c>
      <c r="F87" s="6">
        <f t="shared" si="5"/>
        <v>86</v>
      </c>
      <c r="G87" s="7" t="str">
        <f t="shared" si="6"/>
        <v>atom_icon0086</v>
      </c>
    </row>
    <row r="88" spans="1:7">
      <c r="A88">
        <v>88</v>
      </c>
      <c r="B88">
        <f t="shared" si="7"/>
        <v>2</v>
      </c>
      <c r="C88">
        <v>87</v>
      </c>
      <c r="D88">
        <f t="shared" si="4"/>
        <v>0</v>
      </c>
      <c r="E88">
        <v>4</v>
      </c>
      <c r="F88" s="6">
        <f t="shared" si="5"/>
        <v>107</v>
      </c>
      <c r="G88" s="7" t="str">
        <f t="shared" si="6"/>
        <v>atom_icon0107</v>
      </c>
    </row>
    <row r="89" spans="1:7">
      <c r="A89">
        <v>89</v>
      </c>
      <c r="B89">
        <f t="shared" si="7"/>
        <v>3</v>
      </c>
      <c r="C89">
        <v>88</v>
      </c>
      <c r="D89">
        <f t="shared" si="4"/>
        <v>1</v>
      </c>
      <c r="E89">
        <v>4</v>
      </c>
      <c r="F89" s="6">
        <f t="shared" si="5"/>
        <v>87</v>
      </c>
      <c r="G89" s="7" t="str">
        <f t="shared" si="6"/>
        <v>atom_icon0087</v>
      </c>
    </row>
    <row r="90" spans="1:7">
      <c r="A90">
        <v>90</v>
      </c>
      <c r="B90">
        <f t="shared" si="7"/>
        <v>3</v>
      </c>
      <c r="C90">
        <v>89</v>
      </c>
      <c r="D90">
        <f t="shared" si="4"/>
        <v>0</v>
      </c>
      <c r="E90">
        <v>4</v>
      </c>
      <c r="F90" s="6">
        <f t="shared" si="5"/>
        <v>108</v>
      </c>
      <c r="G90" s="7" t="str">
        <f t="shared" si="6"/>
        <v>atom_icon0108</v>
      </c>
    </row>
    <row r="91" spans="1:7">
      <c r="A91">
        <v>91</v>
      </c>
      <c r="B91">
        <f t="shared" si="7"/>
        <v>4</v>
      </c>
      <c r="C91">
        <v>90</v>
      </c>
      <c r="D91">
        <f t="shared" si="4"/>
        <v>1</v>
      </c>
      <c r="E91">
        <v>4</v>
      </c>
      <c r="F91" s="6">
        <f t="shared" si="5"/>
        <v>88</v>
      </c>
      <c r="G91" s="7" t="str">
        <f t="shared" si="6"/>
        <v>atom_icon0088</v>
      </c>
    </row>
    <row r="92" spans="1:7">
      <c r="A92">
        <v>92</v>
      </c>
      <c r="B92">
        <f t="shared" si="7"/>
        <v>4</v>
      </c>
      <c r="C92">
        <v>91</v>
      </c>
      <c r="D92">
        <f t="shared" si="4"/>
        <v>0</v>
      </c>
      <c r="E92">
        <v>4</v>
      </c>
      <c r="F92" s="6">
        <f t="shared" si="5"/>
        <v>109</v>
      </c>
      <c r="G92" s="7" t="str">
        <f t="shared" si="6"/>
        <v>atom_icon0109</v>
      </c>
    </row>
    <row r="93" spans="1:7">
      <c r="A93">
        <v>93</v>
      </c>
      <c r="B93">
        <f t="shared" si="7"/>
        <v>5</v>
      </c>
      <c r="C93">
        <v>92</v>
      </c>
      <c r="D93">
        <f t="shared" si="4"/>
        <v>1</v>
      </c>
      <c r="E93">
        <v>4</v>
      </c>
      <c r="F93" s="6">
        <f t="shared" si="5"/>
        <v>89</v>
      </c>
      <c r="G93" s="7" t="str">
        <f t="shared" si="6"/>
        <v>atom_icon0089</v>
      </c>
    </row>
    <row r="94" spans="1:7">
      <c r="A94">
        <v>94</v>
      </c>
      <c r="B94">
        <f t="shared" si="7"/>
        <v>5</v>
      </c>
      <c r="C94">
        <v>93</v>
      </c>
      <c r="D94">
        <f t="shared" si="4"/>
        <v>0</v>
      </c>
      <c r="E94">
        <v>4</v>
      </c>
      <c r="F94" s="6">
        <f t="shared" si="5"/>
        <v>110</v>
      </c>
      <c r="G94" s="7" t="str">
        <f t="shared" si="6"/>
        <v>atom_icon0110</v>
      </c>
    </row>
    <row r="95" spans="1:7">
      <c r="A95">
        <v>95</v>
      </c>
      <c r="B95">
        <f t="shared" si="7"/>
        <v>6</v>
      </c>
      <c r="C95">
        <v>94</v>
      </c>
      <c r="D95">
        <f t="shared" si="4"/>
        <v>1</v>
      </c>
      <c r="E95">
        <v>4</v>
      </c>
      <c r="F95" s="6">
        <f t="shared" si="5"/>
        <v>90</v>
      </c>
      <c r="G95" s="7" t="str">
        <f t="shared" si="6"/>
        <v>atom_icon0090</v>
      </c>
    </row>
    <row r="96" spans="1:7">
      <c r="A96">
        <v>96</v>
      </c>
      <c r="B96">
        <f t="shared" si="7"/>
        <v>6</v>
      </c>
      <c r="C96">
        <v>95</v>
      </c>
      <c r="D96">
        <f t="shared" si="4"/>
        <v>0</v>
      </c>
      <c r="E96">
        <v>4</v>
      </c>
      <c r="F96" s="6">
        <f t="shared" si="5"/>
        <v>111</v>
      </c>
      <c r="G96" s="7" t="str">
        <f t="shared" si="6"/>
        <v>atom_icon0111</v>
      </c>
    </row>
    <row r="97" spans="1:7">
      <c r="A97">
        <v>97</v>
      </c>
      <c r="B97">
        <f t="shared" si="7"/>
        <v>7</v>
      </c>
      <c r="C97">
        <v>96</v>
      </c>
      <c r="D97">
        <f t="shared" si="4"/>
        <v>1</v>
      </c>
      <c r="E97">
        <v>4</v>
      </c>
      <c r="F97" s="6">
        <f t="shared" si="5"/>
        <v>91</v>
      </c>
      <c r="G97" s="7" t="str">
        <f t="shared" si="6"/>
        <v>atom_icon0091</v>
      </c>
    </row>
    <row r="98" spans="1:7">
      <c r="A98">
        <v>98</v>
      </c>
      <c r="B98">
        <f t="shared" si="7"/>
        <v>7</v>
      </c>
      <c r="C98">
        <v>97</v>
      </c>
      <c r="D98">
        <f t="shared" si="4"/>
        <v>0</v>
      </c>
      <c r="E98">
        <v>4</v>
      </c>
      <c r="F98" s="6">
        <f t="shared" si="5"/>
        <v>112</v>
      </c>
      <c r="G98" s="7" t="str">
        <f t="shared" si="6"/>
        <v>atom_icon0112</v>
      </c>
    </row>
    <row r="99" spans="1:7">
      <c r="A99">
        <v>99</v>
      </c>
      <c r="B99">
        <f t="shared" si="7"/>
        <v>8</v>
      </c>
      <c r="C99">
        <v>98</v>
      </c>
      <c r="D99">
        <f t="shared" si="4"/>
        <v>1</v>
      </c>
      <c r="E99">
        <v>4</v>
      </c>
      <c r="F99" s="6">
        <f t="shared" si="5"/>
        <v>92</v>
      </c>
      <c r="G99" s="7" t="str">
        <f t="shared" si="6"/>
        <v>atom_icon0092</v>
      </c>
    </row>
    <row r="100" spans="1:7">
      <c r="A100">
        <v>100</v>
      </c>
      <c r="B100">
        <f t="shared" si="7"/>
        <v>8</v>
      </c>
      <c r="C100">
        <v>99</v>
      </c>
      <c r="D100">
        <f t="shared" si="4"/>
        <v>0</v>
      </c>
      <c r="E100">
        <v>4</v>
      </c>
      <c r="F100" s="6">
        <f t="shared" si="5"/>
        <v>113</v>
      </c>
      <c r="G100" s="7" t="str">
        <f t="shared" si="6"/>
        <v>atom_icon0113</v>
      </c>
    </row>
    <row r="101" spans="1:7">
      <c r="A101">
        <v>101</v>
      </c>
      <c r="B101">
        <f t="shared" si="7"/>
        <v>9</v>
      </c>
      <c r="C101">
        <v>100</v>
      </c>
      <c r="D101">
        <f t="shared" si="4"/>
        <v>1</v>
      </c>
      <c r="E101">
        <v>4</v>
      </c>
      <c r="F101" s="6">
        <f t="shared" si="5"/>
        <v>93</v>
      </c>
      <c r="G101" s="7" t="str">
        <f t="shared" si="6"/>
        <v>atom_icon0093</v>
      </c>
    </row>
    <row r="102" spans="1:7">
      <c r="A102">
        <v>102</v>
      </c>
      <c r="B102">
        <f t="shared" si="7"/>
        <v>9</v>
      </c>
      <c r="C102">
        <v>101</v>
      </c>
      <c r="D102">
        <f t="shared" si="4"/>
        <v>0</v>
      </c>
      <c r="E102">
        <v>4</v>
      </c>
      <c r="F102" s="6">
        <f t="shared" si="5"/>
        <v>114</v>
      </c>
      <c r="G102" s="7" t="str">
        <f t="shared" si="6"/>
        <v>atom_icon0114</v>
      </c>
    </row>
    <row r="103" spans="1:7">
      <c r="A103">
        <v>103</v>
      </c>
      <c r="B103">
        <f t="shared" si="7"/>
        <v>10</v>
      </c>
      <c r="C103">
        <v>102</v>
      </c>
      <c r="D103">
        <f t="shared" si="4"/>
        <v>1</v>
      </c>
      <c r="E103">
        <v>4</v>
      </c>
      <c r="F103" s="6">
        <f t="shared" si="5"/>
        <v>94</v>
      </c>
      <c r="G103" s="7" t="str">
        <f t="shared" si="6"/>
        <v>atom_icon0094</v>
      </c>
    </row>
    <row r="104" spans="1:7">
      <c r="A104">
        <v>104</v>
      </c>
      <c r="B104">
        <f t="shared" si="7"/>
        <v>10</v>
      </c>
      <c r="C104">
        <v>103</v>
      </c>
      <c r="D104">
        <f t="shared" si="4"/>
        <v>0</v>
      </c>
      <c r="E104">
        <v>4</v>
      </c>
      <c r="F104" s="6">
        <f t="shared" si="5"/>
        <v>115</v>
      </c>
      <c r="G104" s="7" t="str">
        <f t="shared" si="6"/>
        <v>atom_icon0115</v>
      </c>
    </row>
    <row r="105" spans="1:7">
      <c r="A105">
        <v>105</v>
      </c>
      <c r="B105">
        <f t="shared" si="7"/>
        <v>11</v>
      </c>
      <c r="C105">
        <v>104</v>
      </c>
      <c r="D105">
        <f t="shared" si="4"/>
        <v>1</v>
      </c>
      <c r="E105">
        <v>4</v>
      </c>
      <c r="F105" s="6">
        <f t="shared" si="5"/>
        <v>95</v>
      </c>
      <c r="G105" s="7" t="str">
        <f t="shared" si="6"/>
        <v>atom_icon0095</v>
      </c>
    </row>
    <row r="106" spans="1:7">
      <c r="A106">
        <v>106</v>
      </c>
      <c r="B106">
        <f t="shared" si="7"/>
        <v>11</v>
      </c>
      <c r="C106">
        <v>105</v>
      </c>
      <c r="D106">
        <f t="shared" si="4"/>
        <v>0</v>
      </c>
      <c r="E106">
        <v>4</v>
      </c>
      <c r="F106" s="6">
        <f t="shared" si="5"/>
        <v>116</v>
      </c>
      <c r="G106" s="7" t="str">
        <f t="shared" si="6"/>
        <v>atom_icon0116</v>
      </c>
    </row>
    <row r="107" spans="1:7">
      <c r="A107">
        <v>107</v>
      </c>
      <c r="B107">
        <f t="shared" si="7"/>
        <v>12</v>
      </c>
      <c r="C107">
        <v>106</v>
      </c>
      <c r="D107">
        <f t="shared" si="4"/>
        <v>1</v>
      </c>
      <c r="E107">
        <v>4</v>
      </c>
      <c r="F107" s="6">
        <f t="shared" si="5"/>
        <v>96</v>
      </c>
      <c r="G107" s="7" t="str">
        <f t="shared" si="6"/>
        <v>atom_icon0096</v>
      </c>
    </row>
    <row r="108" spans="1:7">
      <c r="A108">
        <v>108</v>
      </c>
      <c r="B108">
        <f t="shared" si="7"/>
        <v>12</v>
      </c>
      <c r="C108">
        <v>107</v>
      </c>
      <c r="D108">
        <f t="shared" si="4"/>
        <v>0</v>
      </c>
      <c r="E108">
        <v>4</v>
      </c>
      <c r="F108" s="6">
        <f t="shared" si="5"/>
        <v>117</v>
      </c>
      <c r="G108" s="7" t="str">
        <f t="shared" si="6"/>
        <v>atom_icon0117</v>
      </c>
    </row>
    <row r="109" spans="1:7">
      <c r="A109">
        <v>109</v>
      </c>
      <c r="B109">
        <f t="shared" si="7"/>
        <v>13</v>
      </c>
      <c r="C109">
        <v>108</v>
      </c>
      <c r="D109">
        <f t="shared" si="4"/>
        <v>1</v>
      </c>
      <c r="E109">
        <v>4</v>
      </c>
      <c r="F109" s="6">
        <f t="shared" si="5"/>
        <v>97</v>
      </c>
      <c r="G109" s="7" t="str">
        <f t="shared" si="6"/>
        <v>atom_icon0097</v>
      </c>
    </row>
    <row r="110" spans="1:7">
      <c r="A110">
        <v>110</v>
      </c>
      <c r="B110">
        <f t="shared" si="7"/>
        <v>13</v>
      </c>
      <c r="C110">
        <v>109</v>
      </c>
      <c r="D110">
        <f t="shared" si="4"/>
        <v>0</v>
      </c>
      <c r="E110">
        <v>4</v>
      </c>
      <c r="F110" s="6">
        <f t="shared" si="5"/>
        <v>118</v>
      </c>
      <c r="G110" s="7" t="str">
        <f t="shared" si="6"/>
        <v>atom_icon0118</v>
      </c>
    </row>
    <row r="111" spans="1:7">
      <c r="A111">
        <v>111</v>
      </c>
      <c r="B111">
        <f t="shared" si="7"/>
        <v>14</v>
      </c>
      <c r="C111">
        <v>110</v>
      </c>
      <c r="D111">
        <f t="shared" si="4"/>
        <v>1</v>
      </c>
      <c r="E111">
        <v>4</v>
      </c>
      <c r="F111" s="6">
        <f t="shared" si="5"/>
        <v>98</v>
      </c>
      <c r="G111" s="7" t="str">
        <f t="shared" si="6"/>
        <v>atom_icon0098</v>
      </c>
    </row>
    <row r="112" spans="1:7">
      <c r="A112">
        <v>112</v>
      </c>
      <c r="B112">
        <f t="shared" si="7"/>
        <v>14</v>
      </c>
      <c r="C112">
        <v>111</v>
      </c>
      <c r="D112">
        <f t="shared" si="4"/>
        <v>0</v>
      </c>
      <c r="E112">
        <v>4</v>
      </c>
      <c r="F112" s="6">
        <f t="shared" si="5"/>
        <v>119</v>
      </c>
      <c r="G112" s="7" t="str">
        <f t="shared" si="6"/>
        <v>atom_icon0119</v>
      </c>
    </row>
    <row r="113" spans="1:7">
      <c r="A113">
        <v>113</v>
      </c>
      <c r="B113">
        <f t="shared" si="7"/>
        <v>15</v>
      </c>
      <c r="C113">
        <v>112</v>
      </c>
      <c r="D113">
        <f t="shared" si="4"/>
        <v>1</v>
      </c>
      <c r="E113">
        <v>4</v>
      </c>
      <c r="F113" s="6">
        <f t="shared" si="5"/>
        <v>99</v>
      </c>
      <c r="G113" s="7" t="str">
        <f t="shared" si="6"/>
        <v>atom_icon0099</v>
      </c>
    </row>
    <row r="114" spans="1:7">
      <c r="A114">
        <v>114</v>
      </c>
      <c r="B114">
        <f t="shared" si="7"/>
        <v>15</v>
      </c>
      <c r="C114">
        <v>113</v>
      </c>
      <c r="D114">
        <f t="shared" si="4"/>
        <v>0</v>
      </c>
      <c r="E114">
        <v>4</v>
      </c>
      <c r="F114" s="6">
        <f t="shared" si="5"/>
        <v>120</v>
      </c>
      <c r="G114" s="7" t="str">
        <f t="shared" si="6"/>
        <v>atom_icon0120</v>
      </c>
    </row>
    <row r="115" spans="1:7">
      <c r="A115">
        <v>115</v>
      </c>
      <c r="B115">
        <f t="shared" si="7"/>
        <v>16</v>
      </c>
      <c r="C115">
        <v>114</v>
      </c>
      <c r="D115">
        <f t="shared" si="4"/>
        <v>1</v>
      </c>
      <c r="E115">
        <v>4</v>
      </c>
      <c r="F115" s="6">
        <f t="shared" si="5"/>
        <v>100</v>
      </c>
      <c r="G115" s="7" t="str">
        <f t="shared" si="6"/>
        <v>atom_icon0100</v>
      </c>
    </row>
    <row r="116" spans="1:7">
      <c r="A116">
        <v>116</v>
      </c>
      <c r="B116">
        <f t="shared" si="7"/>
        <v>16</v>
      </c>
      <c r="C116">
        <v>115</v>
      </c>
      <c r="D116">
        <f t="shared" si="4"/>
        <v>0</v>
      </c>
      <c r="E116">
        <v>4</v>
      </c>
      <c r="F116" s="6">
        <f t="shared" si="5"/>
        <v>121</v>
      </c>
      <c r="G116" s="7" t="str">
        <f t="shared" si="6"/>
        <v>atom_icon0121</v>
      </c>
    </row>
    <row r="117" spans="1:7">
      <c r="A117">
        <v>117</v>
      </c>
      <c r="B117">
        <f t="shared" si="7"/>
        <v>17</v>
      </c>
      <c r="C117">
        <v>116</v>
      </c>
      <c r="D117">
        <f t="shared" si="4"/>
        <v>1</v>
      </c>
      <c r="E117">
        <v>4</v>
      </c>
      <c r="F117" s="6">
        <f t="shared" si="5"/>
        <v>101</v>
      </c>
      <c r="G117" s="7" t="str">
        <f t="shared" si="6"/>
        <v>atom_icon0101</v>
      </c>
    </row>
    <row r="118" spans="1:7">
      <c r="A118">
        <v>118</v>
      </c>
      <c r="B118">
        <f t="shared" si="7"/>
        <v>17</v>
      </c>
      <c r="C118">
        <v>117</v>
      </c>
      <c r="D118">
        <f t="shared" si="4"/>
        <v>0</v>
      </c>
      <c r="E118">
        <v>4</v>
      </c>
      <c r="F118" s="6">
        <f t="shared" si="5"/>
        <v>122</v>
      </c>
      <c r="G118" s="7" t="str">
        <f t="shared" si="6"/>
        <v>atom_icon0122</v>
      </c>
    </row>
    <row r="119" spans="1:7">
      <c r="A119">
        <v>119</v>
      </c>
      <c r="B119">
        <f t="shared" si="7"/>
        <v>18</v>
      </c>
      <c r="C119">
        <v>118</v>
      </c>
      <c r="D119">
        <f t="shared" si="4"/>
        <v>1</v>
      </c>
      <c r="E119">
        <v>4</v>
      </c>
      <c r="F119" s="6">
        <f t="shared" si="5"/>
        <v>102</v>
      </c>
      <c r="G119" s="7" t="str">
        <f t="shared" si="6"/>
        <v>atom_icon0102</v>
      </c>
    </row>
    <row r="120" spans="1:7">
      <c r="A120">
        <v>120</v>
      </c>
      <c r="B120">
        <f t="shared" si="7"/>
        <v>18</v>
      </c>
      <c r="C120">
        <v>119</v>
      </c>
      <c r="D120">
        <f t="shared" si="4"/>
        <v>0</v>
      </c>
      <c r="E120">
        <v>4</v>
      </c>
      <c r="F120" s="6">
        <f t="shared" si="5"/>
        <v>123</v>
      </c>
      <c r="G120" s="7" t="str">
        <f t="shared" si="6"/>
        <v>atom_icon0123</v>
      </c>
    </row>
    <row r="121" spans="1:7">
      <c r="A121">
        <v>121</v>
      </c>
      <c r="B121">
        <f t="shared" si="7"/>
        <v>19</v>
      </c>
      <c r="C121">
        <v>120</v>
      </c>
      <c r="D121">
        <f t="shared" si="4"/>
        <v>1</v>
      </c>
      <c r="E121">
        <v>4</v>
      </c>
      <c r="F121" s="6">
        <f t="shared" si="5"/>
        <v>103</v>
      </c>
      <c r="G121" s="7" t="str">
        <f t="shared" si="6"/>
        <v>atom_icon0103</v>
      </c>
    </row>
    <row r="122" spans="1:7">
      <c r="A122">
        <v>122</v>
      </c>
      <c r="B122">
        <f t="shared" si="7"/>
        <v>19</v>
      </c>
      <c r="C122">
        <v>121</v>
      </c>
      <c r="D122">
        <f t="shared" si="4"/>
        <v>0</v>
      </c>
      <c r="E122">
        <v>4</v>
      </c>
      <c r="F122" s="6">
        <f t="shared" si="5"/>
        <v>124</v>
      </c>
      <c r="G122" s="7" t="str">
        <f t="shared" si="6"/>
        <v>atom_icon0124</v>
      </c>
    </row>
    <row r="123" spans="1:7">
      <c r="A123">
        <v>123</v>
      </c>
      <c r="B123">
        <f t="shared" si="7"/>
        <v>20</v>
      </c>
      <c r="C123">
        <v>122</v>
      </c>
      <c r="D123">
        <f t="shared" si="4"/>
        <v>1</v>
      </c>
      <c r="E123">
        <v>4</v>
      </c>
      <c r="F123" s="6">
        <f t="shared" si="5"/>
        <v>104</v>
      </c>
      <c r="G123" s="7" t="str">
        <f t="shared" si="6"/>
        <v>atom_icon0104</v>
      </c>
    </row>
    <row r="124" spans="1:7">
      <c r="A124">
        <v>124</v>
      </c>
      <c r="B124">
        <f t="shared" si="7"/>
        <v>20</v>
      </c>
      <c r="C124">
        <v>123</v>
      </c>
      <c r="D124">
        <f t="shared" si="4"/>
        <v>0</v>
      </c>
      <c r="E124">
        <v>4</v>
      </c>
      <c r="F124" s="6">
        <f t="shared" si="5"/>
        <v>125</v>
      </c>
      <c r="G124" s="7" t="str">
        <f t="shared" si="6"/>
        <v>atom_icon0125</v>
      </c>
    </row>
    <row r="125" spans="1:7">
      <c r="A125">
        <v>125</v>
      </c>
      <c r="B125">
        <f t="shared" si="7"/>
        <v>21</v>
      </c>
      <c r="C125">
        <v>124</v>
      </c>
      <c r="D125">
        <f t="shared" si="4"/>
        <v>1</v>
      </c>
      <c r="E125">
        <v>4</v>
      </c>
      <c r="F125" s="6">
        <f t="shared" si="5"/>
        <v>105</v>
      </c>
      <c r="G125" s="7" t="str">
        <f t="shared" si="6"/>
        <v>atom_icon0105</v>
      </c>
    </row>
    <row r="126" spans="1:7">
      <c r="A126">
        <v>126</v>
      </c>
      <c r="B126">
        <f t="shared" si="7"/>
        <v>21</v>
      </c>
      <c r="C126">
        <v>125</v>
      </c>
      <c r="D126">
        <f t="shared" si="4"/>
        <v>0</v>
      </c>
      <c r="E126">
        <v>4</v>
      </c>
      <c r="F126" s="6">
        <f t="shared" si="5"/>
        <v>126</v>
      </c>
      <c r="G126" s="7" t="str">
        <f t="shared" si="6"/>
        <v>atom_icon0126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6"/>
  <sheetViews>
    <sheetView workbookViewId="0"/>
  </sheetViews>
  <sheetFormatPr defaultColWidth="8.875" defaultRowHeight="14.25"/>
  <cols>
    <col min="1" max="1" width="26.625" customWidth="1"/>
    <col min="3" max="3" width="23.375" customWidth="1"/>
  </cols>
  <sheetData>
    <row r="1" spans="1:3">
      <c r="A1" t="s">
        <v>203</v>
      </c>
      <c r="B1" t="s">
        <v>454</v>
      </c>
      <c r="C1" t="str">
        <f>B1&amp;"/"&amp;A1</f>
        <v>Sea/1-1-128.mp3</v>
      </c>
    </row>
    <row r="2" spans="1:3">
      <c r="A2" t="s">
        <v>204</v>
      </c>
      <c r="B2" t="s">
        <v>454</v>
      </c>
      <c r="C2" t="str">
        <f t="shared" ref="C2:C65" si="0">B2&amp;"/"&amp;A2</f>
        <v>Sea/1-2-128.mp3</v>
      </c>
    </row>
    <row r="3" spans="1:3">
      <c r="A3" t="s">
        <v>225</v>
      </c>
      <c r="B3" t="s">
        <v>454</v>
      </c>
      <c r="C3" t="str">
        <f t="shared" si="0"/>
        <v>Sea/2-1-128.mp3</v>
      </c>
    </row>
    <row r="4" spans="1:3">
      <c r="A4" t="s">
        <v>226</v>
      </c>
      <c r="B4" t="s">
        <v>454</v>
      </c>
      <c r="C4" t="str">
        <f t="shared" si="0"/>
        <v>Sea/2-2-128.mp3</v>
      </c>
    </row>
    <row r="5" spans="1:3">
      <c r="A5" t="s">
        <v>231</v>
      </c>
      <c r="B5" t="s">
        <v>454</v>
      </c>
      <c r="C5" t="str">
        <f t="shared" si="0"/>
        <v>Sea/3-1-128.mp3</v>
      </c>
    </row>
    <row r="6" spans="1:3">
      <c r="A6" t="s">
        <v>232</v>
      </c>
      <c r="B6" t="s">
        <v>454</v>
      </c>
      <c r="C6" t="str">
        <f t="shared" si="0"/>
        <v>Sea/3-2-128.mp3</v>
      </c>
    </row>
    <row r="7" spans="1:3">
      <c r="A7" t="s">
        <v>233</v>
      </c>
      <c r="B7" t="s">
        <v>454</v>
      </c>
      <c r="C7" t="str">
        <f t="shared" si="0"/>
        <v>Sea/4-1-128.mp3</v>
      </c>
    </row>
    <row r="8" spans="1:3">
      <c r="A8" t="s">
        <v>234</v>
      </c>
      <c r="B8" t="s">
        <v>454</v>
      </c>
      <c r="C8" t="str">
        <f t="shared" si="0"/>
        <v>Sea/4-2-128.mp3</v>
      </c>
    </row>
    <row r="9" spans="1:3">
      <c r="A9" t="s">
        <v>235</v>
      </c>
      <c r="B9" t="s">
        <v>454</v>
      </c>
      <c r="C9" t="str">
        <f t="shared" si="0"/>
        <v>Sea/5-1-128.mp3</v>
      </c>
    </row>
    <row r="10" spans="1:3">
      <c r="A10" t="s">
        <v>236</v>
      </c>
      <c r="B10" t="s">
        <v>454</v>
      </c>
      <c r="C10" t="str">
        <f t="shared" si="0"/>
        <v>Sea/5-2-128.mp3</v>
      </c>
    </row>
    <row r="11" spans="1:3">
      <c r="A11" t="s">
        <v>237</v>
      </c>
      <c r="B11" t="s">
        <v>454</v>
      </c>
      <c r="C11" t="str">
        <f t="shared" si="0"/>
        <v>Sea/6-1-128.mp3</v>
      </c>
    </row>
    <row r="12" spans="1:3">
      <c r="A12" t="s">
        <v>238</v>
      </c>
      <c r="B12" t="s">
        <v>454</v>
      </c>
      <c r="C12" t="str">
        <f t="shared" si="0"/>
        <v>Sea/6-2-128.mp3</v>
      </c>
    </row>
    <row r="13" spans="1:3">
      <c r="A13" t="s">
        <v>239</v>
      </c>
      <c r="B13" t="s">
        <v>454</v>
      </c>
      <c r="C13" t="str">
        <f t="shared" si="0"/>
        <v>Sea/7-1-128.mp3</v>
      </c>
    </row>
    <row r="14" spans="1:3">
      <c r="A14" t="s">
        <v>240</v>
      </c>
      <c r="B14" t="s">
        <v>454</v>
      </c>
      <c r="C14" t="str">
        <f t="shared" si="0"/>
        <v>Sea/7-2-128.mp3</v>
      </c>
    </row>
    <row r="15" spans="1:3">
      <c r="A15" t="s">
        <v>241</v>
      </c>
      <c r="B15" t="s">
        <v>454</v>
      </c>
      <c r="C15" t="str">
        <f t="shared" si="0"/>
        <v>Sea/8-1-128.mp3</v>
      </c>
    </row>
    <row r="16" spans="1:3">
      <c r="A16" t="s">
        <v>242</v>
      </c>
      <c r="B16" t="s">
        <v>454</v>
      </c>
      <c r="C16" t="str">
        <f t="shared" si="0"/>
        <v>Sea/8-2-128.mp3</v>
      </c>
    </row>
    <row r="17" spans="1:3">
      <c r="A17" t="s">
        <v>243</v>
      </c>
      <c r="B17" t="s">
        <v>454</v>
      </c>
      <c r="C17" t="str">
        <f t="shared" si="0"/>
        <v>Sea/9-1-128.mp3</v>
      </c>
    </row>
    <row r="18" spans="1:3">
      <c r="A18" t="s">
        <v>244</v>
      </c>
      <c r="B18" t="s">
        <v>454</v>
      </c>
      <c r="C18" t="str">
        <f t="shared" si="0"/>
        <v>Sea/9-2-128.mp3</v>
      </c>
    </row>
    <row r="19" spans="1:3">
      <c r="A19" t="s">
        <v>205</v>
      </c>
      <c r="B19" t="s">
        <v>454</v>
      </c>
      <c r="C19" t="str">
        <f t="shared" si="0"/>
        <v>Sea/10-1-128.mp3</v>
      </c>
    </row>
    <row r="20" spans="1:3">
      <c r="A20" t="s">
        <v>206</v>
      </c>
      <c r="B20" t="s">
        <v>454</v>
      </c>
      <c r="C20" t="str">
        <f t="shared" si="0"/>
        <v>Sea/10-2-128.mp3</v>
      </c>
    </row>
    <row r="21" spans="1:3">
      <c r="A21" t="s">
        <v>207</v>
      </c>
      <c r="B21" t="s">
        <v>454</v>
      </c>
      <c r="C21" t="str">
        <f t="shared" si="0"/>
        <v>Sea/11-1-128.mp3</v>
      </c>
    </row>
    <row r="22" spans="1:3">
      <c r="A22" t="s">
        <v>208</v>
      </c>
      <c r="B22" t="s">
        <v>454</v>
      </c>
      <c r="C22" t="str">
        <f t="shared" si="0"/>
        <v>Sea/11-2-128.mp3</v>
      </c>
    </row>
    <row r="23" spans="1:3">
      <c r="A23" t="s">
        <v>209</v>
      </c>
      <c r="B23" t="s">
        <v>454</v>
      </c>
      <c r="C23" t="str">
        <f t="shared" si="0"/>
        <v>Sea/12-1-128.mp3</v>
      </c>
    </row>
    <row r="24" spans="1:3">
      <c r="A24" t="s">
        <v>210</v>
      </c>
      <c r="B24" t="s">
        <v>454</v>
      </c>
      <c r="C24" t="str">
        <f t="shared" si="0"/>
        <v>Sea/12-2-128.mp3</v>
      </c>
    </row>
    <row r="25" spans="1:3">
      <c r="A25" t="s">
        <v>211</v>
      </c>
      <c r="B25" t="s">
        <v>454</v>
      </c>
      <c r="C25" t="str">
        <f t="shared" si="0"/>
        <v>Sea/13-1-128.mp3</v>
      </c>
    </row>
    <row r="26" spans="1:3">
      <c r="A26" t="s">
        <v>212</v>
      </c>
      <c r="B26" t="s">
        <v>454</v>
      </c>
      <c r="C26" t="str">
        <f t="shared" si="0"/>
        <v>Sea/13-2-128.mp3</v>
      </c>
    </row>
    <row r="27" spans="1:3">
      <c r="A27" t="s">
        <v>213</v>
      </c>
      <c r="B27" t="s">
        <v>454</v>
      </c>
      <c r="C27" t="str">
        <f t="shared" si="0"/>
        <v>Sea/14-1-128.mp3</v>
      </c>
    </row>
    <row r="28" spans="1:3">
      <c r="A28" t="s">
        <v>214</v>
      </c>
      <c r="B28" t="s">
        <v>454</v>
      </c>
      <c r="C28" t="str">
        <f t="shared" si="0"/>
        <v>Sea/14-2-128.mp3</v>
      </c>
    </row>
    <row r="29" spans="1:3">
      <c r="A29" t="s">
        <v>215</v>
      </c>
      <c r="B29" t="s">
        <v>454</v>
      </c>
      <c r="C29" t="str">
        <f t="shared" si="0"/>
        <v>Sea/15-1-128.mp3</v>
      </c>
    </row>
    <row r="30" spans="1:3">
      <c r="A30" t="s">
        <v>216</v>
      </c>
      <c r="B30" t="s">
        <v>454</v>
      </c>
      <c r="C30" t="str">
        <f t="shared" si="0"/>
        <v>Sea/15-2-128.mp3</v>
      </c>
    </row>
    <row r="31" spans="1:3">
      <c r="A31" t="s">
        <v>217</v>
      </c>
      <c r="B31" t="s">
        <v>454</v>
      </c>
      <c r="C31" t="str">
        <f t="shared" si="0"/>
        <v>Sea/16-1-128.mp3</v>
      </c>
    </row>
    <row r="32" spans="1:3">
      <c r="A32" t="s">
        <v>218</v>
      </c>
      <c r="B32" t="s">
        <v>454</v>
      </c>
      <c r="C32" t="str">
        <f t="shared" si="0"/>
        <v>Sea/16-2-128.mp3</v>
      </c>
    </row>
    <row r="33" spans="1:3">
      <c r="A33" t="s">
        <v>219</v>
      </c>
      <c r="B33" t="s">
        <v>454</v>
      </c>
      <c r="C33" t="str">
        <f t="shared" si="0"/>
        <v>Sea/17-1-128.mp3</v>
      </c>
    </row>
    <row r="34" spans="1:3">
      <c r="A34" t="s">
        <v>220</v>
      </c>
      <c r="B34" t="s">
        <v>454</v>
      </c>
      <c r="C34" t="str">
        <f t="shared" si="0"/>
        <v>Sea/17-2-128.mp3</v>
      </c>
    </row>
    <row r="35" spans="1:3">
      <c r="A35" t="s">
        <v>221</v>
      </c>
      <c r="B35" t="s">
        <v>454</v>
      </c>
      <c r="C35" t="str">
        <f t="shared" si="0"/>
        <v>Sea/18-1-128.mp3</v>
      </c>
    </row>
    <row r="36" spans="1:3">
      <c r="A36" t="s">
        <v>222</v>
      </c>
      <c r="B36" t="s">
        <v>454</v>
      </c>
      <c r="C36" t="str">
        <f t="shared" si="0"/>
        <v>Sea/18-2-128.mp3</v>
      </c>
    </row>
    <row r="37" spans="1:3">
      <c r="A37" t="s">
        <v>223</v>
      </c>
      <c r="B37" t="s">
        <v>454</v>
      </c>
      <c r="C37" t="str">
        <f t="shared" si="0"/>
        <v>Sea/19-1-128.mp3</v>
      </c>
    </row>
    <row r="38" spans="1:3">
      <c r="A38" t="s">
        <v>224</v>
      </c>
      <c r="B38" t="s">
        <v>454</v>
      </c>
      <c r="C38" t="str">
        <f t="shared" si="0"/>
        <v>Sea/19-2-128.mp3</v>
      </c>
    </row>
    <row r="39" spans="1:3">
      <c r="A39" t="s">
        <v>227</v>
      </c>
      <c r="B39" t="s">
        <v>454</v>
      </c>
      <c r="C39" t="str">
        <f t="shared" si="0"/>
        <v>Sea/20-1-128.mp3</v>
      </c>
    </row>
    <row r="40" spans="1:3">
      <c r="A40" t="s">
        <v>228</v>
      </c>
      <c r="B40" t="s">
        <v>454</v>
      </c>
      <c r="C40" t="str">
        <f t="shared" si="0"/>
        <v>Sea/20-2-128.mp3</v>
      </c>
    </row>
    <row r="41" spans="1:3">
      <c r="A41" t="s">
        <v>229</v>
      </c>
      <c r="B41" t="s">
        <v>454</v>
      </c>
      <c r="C41" t="str">
        <f t="shared" si="0"/>
        <v>Sea/21-1-128.mp3</v>
      </c>
    </row>
    <row r="42" spans="1:3">
      <c r="A42" t="s">
        <v>230</v>
      </c>
      <c r="B42" t="s">
        <v>454</v>
      </c>
      <c r="C42" t="str">
        <f t="shared" si="0"/>
        <v>Sea/21-2-128.mp3</v>
      </c>
    </row>
    <row r="43" spans="1:3">
      <c r="A43" t="s">
        <v>245</v>
      </c>
      <c r="B43" t="s">
        <v>455</v>
      </c>
      <c r="C43" t="str">
        <f t="shared" si="0"/>
        <v>Forest/森林-1-1.mp3</v>
      </c>
    </row>
    <row r="44" spans="1:3">
      <c r="A44" t="s">
        <v>246</v>
      </c>
      <c r="B44" t="s">
        <v>455</v>
      </c>
      <c r="C44" t="str">
        <f t="shared" si="0"/>
        <v>Forest/森林-1-2.mp3</v>
      </c>
    </row>
    <row r="45" spans="1:3">
      <c r="A45" t="s">
        <v>267</v>
      </c>
      <c r="B45" t="s">
        <v>455</v>
      </c>
      <c r="C45" t="str">
        <f t="shared" si="0"/>
        <v>Forest/森林-2-1.mp3</v>
      </c>
    </row>
    <row r="46" spans="1:3">
      <c r="A46" t="s">
        <v>268</v>
      </c>
      <c r="B46" t="s">
        <v>455</v>
      </c>
      <c r="C46" t="str">
        <f t="shared" si="0"/>
        <v>Forest/森林-2-2.mp3</v>
      </c>
    </row>
    <row r="47" spans="1:3">
      <c r="A47" t="s">
        <v>273</v>
      </c>
      <c r="B47" t="s">
        <v>455</v>
      </c>
      <c r="C47" t="str">
        <f t="shared" si="0"/>
        <v>Forest/森林-3-1.mp3</v>
      </c>
    </row>
    <row r="48" spans="1:3">
      <c r="A48" t="s">
        <v>274</v>
      </c>
      <c r="B48" t="s">
        <v>455</v>
      </c>
      <c r="C48" t="str">
        <f t="shared" si="0"/>
        <v>Forest/森林-3-2.mp3</v>
      </c>
    </row>
    <row r="49" spans="1:3">
      <c r="A49" t="s">
        <v>275</v>
      </c>
      <c r="B49" t="s">
        <v>455</v>
      </c>
      <c r="C49" t="str">
        <f t="shared" si="0"/>
        <v>Forest/森林-4-1.mp3</v>
      </c>
    </row>
    <row r="50" spans="1:3">
      <c r="A50" t="s">
        <v>276</v>
      </c>
      <c r="B50" t="s">
        <v>455</v>
      </c>
      <c r="C50" t="str">
        <f t="shared" si="0"/>
        <v>Forest/森林-4-2.mp3</v>
      </c>
    </row>
    <row r="51" spans="1:3">
      <c r="A51" t="s">
        <v>277</v>
      </c>
      <c r="B51" t="s">
        <v>455</v>
      </c>
      <c r="C51" t="str">
        <f t="shared" si="0"/>
        <v>Forest/森林-5-1.mp3</v>
      </c>
    </row>
    <row r="52" spans="1:3">
      <c r="A52" t="s">
        <v>278</v>
      </c>
      <c r="B52" t="s">
        <v>455</v>
      </c>
      <c r="C52" t="str">
        <f t="shared" si="0"/>
        <v>Forest/森林-5-2.mp3</v>
      </c>
    </row>
    <row r="53" spans="1:3">
      <c r="A53" t="s">
        <v>279</v>
      </c>
      <c r="B53" t="s">
        <v>455</v>
      </c>
      <c r="C53" t="str">
        <f t="shared" si="0"/>
        <v>Forest/森林-6-1.mp3</v>
      </c>
    </row>
    <row r="54" spans="1:3">
      <c r="A54" t="s">
        <v>280</v>
      </c>
      <c r="B54" t="s">
        <v>455</v>
      </c>
      <c r="C54" t="str">
        <f t="shared" si="0"/>
        <v>Forest/森林-6-2.mp3</v>
      </c>
    </row>
    <row r="55" spans="1:3">
      <c r="A55" t="s">
        <v>281</v>
      </c>
      <c r="B55" t="s">
        <v>455</v>
      </c>
      <c r="C55" t="str">
        <f t="shared" si="0"/>
        <v>Forest/森林-7-1.mp3</v>
      </c>
    </row>
    <row r="56" spans="1:3">
      <c r="A56" t="s">
        <v>282</v>
      </c>
      <c r="B56" t="s">
        <v>455</v>
      </c>
      <c r="C56" t="str">
        <f t="shared" si="0"/>
        <v>Forest/森林-7-2.mp3</v>
      </c>
    </row>
    <row r="57" spans="1:3">
      <c r="A57" t="s">
        <v>283</v>
      </c>
      <c r="B57" t="s">
        <v>455</v>
      </c>
      <c r="C57" t="str">
        <f t="shared" si="0"/>
        <v>Forest/森林-8-1.mp3</v>
      </c>
    </row>
    <row r="58" spans="1:3">
      <c r="A58" t="s">
        <v>284</v>
      </c>
      <c r="B58" t="s">
        <v>455</v>
      </c>
      <c r="C58" t="str">
        <f t="shared" si="0"/>
        <v>Forest/森林-8-2.mp3</v>
      </c>
    </row>
    <row r="59" spans="1:3">
      <c r="A59" t="s">
        <v>285</v>
      </c>
      <c r="B59" t="s">
        <v>455</v>
      </c>
      <c r="C59" t="str">
        <f t="shared" si="0"/>
        <v>Forest/森林-9-1.mp3</v>
      </c>
    </row>
    <row r="60" spans="1:3">
      <c r="A60" t="s">
        <v>286</v>
      </c>
      <c r="B60" t="s">
        <v>455</v>
      </c>
      <c r="C60" t="str">
        <f t="shared" si="0"/>
        <v>Forest/森林-9-2.mp3</v>
      </c>
    </row>
    <row r="61" spans="1:3">
      <c r="A61" t="s">
        <v>247</v>
      </c>
      <c r="B61" t="s">
        <v>455</v>
      </c>
      <c r="C61" t="str">
        <f t="shared" si="0"/>
        <v>Forest/森林-10-1.mp3</v>
      </c>
    </row>
    <row r="62" spans="1:3">
      <c r="A62" t="s">
        <v>248</v>
      </c>
      <c r="B62" t="s">
        <v>455</v>
      </c>
      <c r="C62" t="str">
        <f t="shared" si="0"/>
        <v>Forest/森林-10-2.mp3</v>
      </c>
    </row>
    <row r="63" spans="1:3">
      <c r="A63" t="s">
        <v>249</v>
      </c>
      <c r="B63" t="s">
        <v>455</v>
      </c>
      <c r="C63" t="str">
        <f t="shared" si="0"/>
        <v>Forest/森林-11-1.mp3</v>
      </c>
    </row>
    <row r="64" spans="1:3">
      <c r="A64" t="s">
        <v>250</v>
      </c>
      <c r="B64" t="s">
        <v>455</v>
      </c>
      <c r="C64" t="str">
        <f t="shared" si="0"/>
        <v>Forest/森林-11-2.mp3</v>
      </c>
    </row>
    <row r="65" spans="1:3">
      <c r="A65" t="s">
        <v>251</v>
      </c>
      <c r="B65" t="s">
        <v>455</v>
      </c>
      <c r="C65" t="str">
        <f t="shared" si="0"/>
        <v>Forest/森林-12-1.mp3</v>
      </c>
    </row>
    <row r="66" spans="1:3">
      <c r="A66" t="s">
        <v>252</v>
      </c>
      <c r="B66" t="s">
        <v>455</v>
      </c>
      <c r="C66" t="str">
        <f t="shared" ref="C66:C126" si="1">B66&amp;"/"&amp;A66</f>
        <v>Forest/森林-12-2.mp3</v>
      </c>
    </row>
    <row r="67" spans="1:3">
      <c r="A67" t="s">
        <v>253</v>
      </c>
      <c r="B67" t="s">
        <v>455</v>
      </c>
      <c r="C67" t="str">
        <f t="shared" si="1"/>
        <v>Forest/森林-13-1.mp3</v>
      </c>
    </row>
    <row r="68" spans="1:3">
      <c r="A68" t="s">
        <v>254</v>
      </c>
      <c r="B68" t="s">
        <v>455</v>
      </c>
      <c r="C68" t="str">
        <f t="shared" si="1"/>
        <v>Forest/森林-13-2.mp3</v>
      </c>
    </row>
    <row r="69" spans="1:3">
      <c r="A69" t="s">
        <v>255</v>
      </c>
      <c r="B69" t="s">
        <v>455</v>
      </c>
      <c r="C69" t="str">
        <f t="shared" si="1"/>
        <v>Forest/森林-14-1.mp3</v>
      </c>
    </row>
    <row r="70" spans="1:3">
      <c r="A70" t="s">
        <v>256</v>
      </c>
      <c r="B70" t="s">
        <v>455</v>
      </c>
      <c r="C70" t="str">
        <f t="shared" si="1"/>
        <v>Forest/森林-14-2.mp3</v>
      </c>
    </row>
    <row r="71" spans="1:3">
      <c r="A71" t="s">
        <v>257</v>
      </c>
      <c r="B71" t="s">
        <v>455</v>
      </c>
      <c r="C71" t="str">
        <f t="shared" si="1"/>
        <v>Forest/森林-15-1.mp3</v>
      </c>
    </row>
    <row r="72" spans="1:3">
      <c r="A72" t="s">
        <v>258</v>
      </c>
      <c r="B72" t="s">
        <v>455</v>
      </c>
      <c r="C72" t="str">
        <f t="shared" si="1"/>
        <v>Forest/森林-15-2.mp3</v>
      </c>
    </row>
    <row r="73" spans="1:3">
      <c r="A73" t="s">
        <v>259</v>
      </c>
      <c r="B73" t="s">
        <v>455</v>
      </c>
      <c r="C73" t="str">
        <f t="shared" si="1"/>
        <v>Forest/森林-16-1.mp3</v>
      </c>
    </row>
    <row r="74" spans="1:3">
      <c r="A74" t="s">
        <v>260</v>
      </c>
      <c r="B74" t="s">
        <v>455</v>
      </c>
      <c r="C74" t="str">
        <f t="shared" si="1"/>
        <v>Forest/森林-16-2.mp3</v>
      </c>
    </row>
    <row r="75" spans="1:3">
      <c r="A75" t="s">
        <v>261</v>
      </c>
      <c r="B75" t="s">
        <v>455</v>
      </c>
      <c r="C75" t="str">
        <f t="shared" si="1"/>
        <v>Forest/森林-17-1.mp3</v>
      </c>
    </row>
    <row r="76" spans="1:3">
      <c r="A76" t="s">
        <v>262</v>
      </c>
      <c r="B76" t="s">
        <v>455</v>
      </c>
      <c r="C76" t="str">
        <f t="shared" si="1"/>
        <v>Forest/森林-17-2.mp3</v>
      </c>
    </row>
    <row r="77" spans="1:3">
      <c r="A77" t="s">
        <v>263</v>
      </c>
      <c r="B77" t="s">
        <v>455</v>
      </c>
      <c r="C77" t="str">
        <f t="shared" si="1"/>
        <v>Forest/森林-18-1.mp3</v>
      </c>
    </row>
    <row r="78" spans="1:3">
      <c r="A78" t="s">
        <v>264</v>
      </c>
      <c r="B78" t="s">
        <v>455</v>
      </c>
      <c r="C78" t="str">
        <f t="shared" si="1"/>
        <v>Forest/森林-18-2.mp3</v>
      </c>
    </row>
    <row r="79" spans="1:3">
      <c r="A79" t="s">
        <v>265</v>
      </c>
      <c r="B79" t="s">
        <v>455</v>
      </c>
      <c r="C79" t="str">
        <f t="shared" si="1"/>
        <v>Forest/森林-19-1.mp3</v>
      </c>
    </row>
    <row r="80" spans="1:3">
      <c r="A80" t="s">
        <v>266</v>
      </c>
      <c r="B80" t="s">
        <v>455</v>
      </c>
      <c r="C80" t="str">
        <f t="shared" si="1"/>
        <v>Forest/森林-19-2.mp3</v>
      </c>
    </row>
    <row r="81" spans="1:3">
      <c r="A81" t="s">
        <v>269</v>
      </c>
      <c r="B81" t="s">
        <v>455</v>
      </c>
      <c r="C81" t="str">
        <f t="shared" si="1"/>
        <v>Forest/森林-20-1.mp3</v>
      </c>
    </row>
    <row r="82" spans="1:3">
      <c r="A82" t="s">
        <v>270</v>
      </c>
      <c r="B82" t="s">
        <v>455</v>
      </c>
      <c r="C82" t="str">
        <f t="shared" si="1"/>
        <v>Forest/森林-20-2.mp3</v>
      </c>
    </row>
    <row r="83" spans="1:3">
      <c r="A83" t="s">
        <v>271</v>
      </c>
      <c r="B83" t="s">
        <v>455</v>
      </c>
      <c r="C83" t="str">
        <f t="shared" si="1"/>
        <v>Forest/森林-21-1.mp3</v>
      </c>
    </row>
    <row r="84" spans="1:3">
      <c r="A84" t="s">
        <v>272</v>
      </c>
      <c r="B84" t="s">
        <v>455</v>
      </c>
      <c r="C84" t="str">
        <f t="shared" si="1"/>
        <v>Forest/森林-21-2.mp3</v>
      </c>
    </row>
    <row r="85" spans="1:3">
      <c r="A85" t="s">
        <v>287</v>
      </c>
      <c r="B85" t="s">
        <v>456</v>
      </c>
      <c r="C85" t="str">
        <f t="shared" si="1"/>
        <v>Desert/1-1滚沙小怪.mp3</v>
      </c>
    </row>
    <row r="86" spans="1:3">
      <c r="A86" t="s">
        <v>288</v>
      </c>
      <c r="B86" t="s">
        <v>456</v>
      </c>
      <c r="C86" t="str">
        <f t="shared" si="1"/>
        <v>Desert/1-2滚沙小怪.mp3</v>
      </c>
    </row>
    <row r="87" spans="1:3">
      <c r="A87" t="s">
        <v>309</v>
      </c>
      <c r="B87" t="s">
        <v>456</v>
      </c>
      <c r="C87" t="str">
        <f t="shared" si="1"/>
        <v>Desert/2-1沙洞怪.mp3</v>
      </c>
    </row>
    <row r="88" spans="1:3">
      <c r="A88" t="s">
        <v>310</v>
      </c>
      <c r="B88" t="s">
        <v>456</v>
      </c>
      <c r="C88" t="str">
        <f t="shared" si="1"/>
        <v>Desert/2-2沙洞怪.mp3</v>
      </c>
    </row>
    <row r="89" spans="1:3">
      <c r="A89" t="s">
        <v>315</v>
      </c>
      <c r="B89" t="s">
        <v>456</v>
      </c>
      <c r="C89" t="str">
        <f t="shared" si="1"/>
        <v>Desert/3-1复活草.mp3</v>
      </c>
    </row>
    <row r="90" spans="1:3">
      <c r="A90" t="s">
        <v>316</v>
      </c>
      <c r="B90" t="s">
        <v>456</v>
      </c>
      <c r="C90" t="str">
        <f t="shared" si="1"/>
        <v>Desert/3-2复活草.mp3</v>
      </c>
    </row>
    <row r="91" spans="1:3">
      <c r="A91" t="s">
        <v>317</v>
      </c>
      <c r="B91" t="s">
        <v>456</v>
      </c>
      <c r="C91" t="str">
        <f t="shared" si="1"/>
        <v>Desert/4-1骆驼爬爬与彩蛋蜂.mp3</v>
      </c>
    </row>
    <row r="92" spans="1:3">
      <c r="A92" t="s">
        <v>318</v>
      </c>
      <c r="B92" t="s">
        <v>456</v>
      </c>
      <c r="C92" t="str">
        <f t="shared" si="1"/>
        <v>Desert/4-2骆驼爬爬与彩蛋蜂.mp3</v>
      </c>
    </row>
    <row r="93" spans="1:3">
      <c r="A93" t="s">
        <v>319</v>
      </c>
      <c r="B93" t="s">
        <v>456</v>
      </c>
      <c r="C93" t="str">
        <f t="shared" si="1"/>
        <v>Desert/5-1风暴猪.mp3</v>
      </c>
    </row>
    <row r="94" spans="1:3">
      <c r="A94" t="s">
        <v>320</v>
      </c>
      <c r="B94" t="s">
        <v>456</v>
      </c>
      <c r="C94" t="str">
        <f t="shared" si="1"/>
        <v>Desert/5-2风暴猪.mp3</v>
      </c>
    </row>
    <row r="95" spans="1:3">
      <c r="A95" t="s">
        <v>321</v>
      </c>
      <c r="B95" t="s">
        <v>456</v>
      </c>
      <c r="C95" t="str">
        <f t="shared" si="1"/>
        <v>Desert/6-1变脸小鸟.mp3</v>
      </c>
    </row>
    <row r="96" spans="1:3">
      <c r="A96" t="s">
        <v>322</v>
      </c>
      <c r="B96" t="s">
        <v>456</v>
      </c>
      <c r="C96" t="str">
        <f t="shared" si="1"/>
        <v>Desert/6-2变脸小鸟.mp3</v>
      </c>
    </row>
    <row r="97" spans="1:3">
      <c r="A97" t="s">
        <v>323</v>
      </c>
      <c r="B97" t="s">
        <v>456</v>
      </c>
      <c r="C97" t="str">
        <f t="shared" si="1"/>
        <v>Desert/7-1沙精骨头.mp3</v>
      </c>
    </row>
    <row r="98" spans="1:3">
      <c r="A98" t="s">
        <v>324</v>
      </c>
      <c r="B98" t="s">
        <v>456</v>
      </c>
      <c r="C98" t="str">
        <f t="shared" si="1"/>
        <v>Desert/7-2沙精骨头.mp3</v>
      </c>
    </row>
    <row r="99" spans="1:3">
      <c r="A99" t="s">
        <v>325</v>
      </c>
      <c r="B99" t="s">
        <v>456</v>
      </c>
      <c r="C99" t="str">
        <f t="shared" si="1"/>
        <v>Desert/8-1碎石草.mp3</v>
      </c>
    </row>
    <row r="100" spans="1:3">
      <c r="A100" t="s">
        <v>326</v>
      </c>
      <c r="B100" t="s">
        <v>456</v>
      </c>
      <c r="C100" t="str">
        <f t="shared" si="1"/>
        <v>Desert/8-2碎石草.mp3</v>
      </c>
    </row>
    <row r="101" spans="1:3">
      <c r="A101" t="s">
        <v>327</v>
      </c>
      <c r="B101" t="s">
        <v>456</v>
      </c>
      <c r="C101" t="str">
        <f t="shared" si="1"/>
        <v>Desert/9-1霹雳和啪啦.mp3</v>
      </c>
    </row>
    <row r="102" spans="1:3">
      <c r="A102" t="s">
        <v>328</v>
      </c>
      <c r="B102" t="s">
        <v>456</v>
      </c>
      <c r="C102" t="str">
        <f t="shared" si="1"/>
        <v>Desert/9-2霹雳和啪啦.mp3</v>
      </c>
    </row>
    <row r="103" spans="1:3">
      <c r="A103" t="s">
        <v>289</v>
      </c>
      <c r="B103" t="s">
        <v>456</v>
      </c>
      <c r="C103" t="str">
        <f t="shared" si="1"/>
        <v>Desert/10-1豆豆蛇.mp3</v>
      </c>
    </row>
    <row r="104" spans="1:3">
      <c r="A104" t="s">
        <v>290</v>
      </c>
      <c r="B104" t="s">
        <v>456</v>
      </c>
      <c r="C104" t="str">
        <f t="shared" si="1"/>
        <v>Desert/10-2豆豆蛇.mp3</v>
      </c>
    </row>
    <row r="105" spans="1:3">
      <c r="A105" t="s">
        <v>291</v>
      </c>
      <c r="B105" t="s">
        <v>456</v>
      </c>
      <c r="C105" t="str">
        <f t="shared" si="1"/>
        <v>Desert/11-1旋风兄弟.mp3</v>
      </c>
    </row>
    <row r="106" spans="1:3">
      <c r="A106" t="s">
        <v>292</v>
      </c>
      <c r="B106" t="s">
        <v>456</v>
      </c>
      <c r="C106" t="str">
        <f t="shared" si="1"/>
        <v>Desert/11-2旋风兄弟.mp3</v>
      </c>
    </row>
    <row r="107" spans="1:3">
      <c r="A107" t="s">
        <v>293</v>
      </c>
      <c r="B107" t="s">
        <v>456</v>
      </c>
      <c r="C107" t="str">
        <f t="shared" si="1"/>
        <v>Desert/12-1小甜甜.mp3</v>
      </c>
    </row>
    <row r="108" spans="1:3">
      <c r="A108" t="s">
        <v>294</v>
      </c>
      <c r="B108" t="s">
        <v>456</v>
      </c>
      <c r="C108" t="str">
        <f t="shared" si="1"/>
        <v>Desert/12-2小甜甜.mp3</v>
      </c>
    </row>
    <row r="109" spans="1:3">
      <c r="A109" t="s">
        <v>295</v>
      </c>
      <c r="B109" t="s">
        <v>456</v>
      </c>
      <c r="C109" t="str">
        <f t="shared" si="1"/>
        <v>Desert/13-1火焰团团.mp3</v>
      </c>
    </row>
    <row r="110" spans="1:3">
      <c r="A110" t="s">
        <v>296</v>
      </c>
      <c r="B110" t="s">
        <v>456</v>
      </c>
      <c r="C110" t="str">
        <f t="shared" si="1"/>
        <v>Desert/13-2火焰团团.mp3</v>
      </c>
    </row>
    <row r="111" spans="1:3">
      <c r="A111" t="s">
        <v>297</v>
      </c>
      <c r="B111" t="s">
        <v>456</v>
      </c>
      <c r="C111" t="str">
        <f t="shared" si="1"/>
        <v>Desert/14-1羞羞果.mp3</v>
      </c>
    </row>
    <row r="112" spans="1:3">
      <c r="A112" t="s">
        <v>298</v>
      </c>
      <c r="B112" t="s">
        <v>456</v>
      </c>
      <c r="C112" t="str">
        <f t="shared" si="1"/>
        <v>Desert/14-2羞羞果.mp3</v>
      </c>
    </row>
    <row r="113" spans="1:3">
      <c r="A113" t="s">
        <v>299</v>
      </c>
      <c r="B113" t="s">
        <v>456</v>
      </c>
      <c r="C113" t="str">
        <f t="shared" si="1"/>
        <v>Desert/15-1叮叮当叮叮咚.mp3</v>
      </c>
    </row>
    <row r="114" spans="1:3">
      <c r="A114" t="s">
        <v>300</v>
      </c>
      <c r="B114" t="s">
        <v>456</v>
      </c>
      <c r="C114" t="str">
        <f t="shared" si="1"/>
        <v>Desert/15-2叮叮当叮叮咚.mp3</v>
      </c>
    </row>
    <row r="115" spans="1:3">
      <c r="A115" t="s">
        <v>301</v>
      </c>
      <c r="B115" t="s">
        <v>456</v>
      </c>
      <c r="C115" t="str">
        <f t="shared" si="1"/>
        <v>Desert/16-1锥锥怪.mp3</v>
      </c>
    </row>
    <row r="116" spans="1:3">
      <c r="A116" t="s">
        <v>302</v>
      </c>
      <c r="B116" t="s">
        <v>456</v>
      </c>
      <c r="C116" t="str">
        <f t="shared" si="1"/>
        <v>Desert/16-2锥锥怪.mp3</v>
      </c>
    </row>
    <row r="117" spans="1:3">
      <c r="A117" t="s">
        <v>303</v>
      </c>
      <c r="B117" t="s">
        <v>456</v>
      </c>
      <c r="C117" t="str">
        <f t="shared" si="1"/>
        <v>Desert/17-1帽帽花.mp3</v>
      </c>
    </row>
    <row r="118" spans="1:3">
      <c r="A118" t="s">
        <v>304</v>
      </c>
      <c r="B118" t="s">
        <v>456</v>
      </c>
      <c r="C118" t="str">
        <f t="shared" si="1"/>
        <v>Desert/17-2帽帽花.mp3</v>
      </c>
    </row>
    <row r="119" spans="1:3">
      <c r="A119" t="s">
        <v>305</v>
      </c>
      <c r="B119" t="s">
        <v>456</v>
      </c>
      <c r="C119" t="str">
        <f t="shared" si="1"/>
        <v>Desert/18-1层层魔法师.mp3</v>
      </c>
    </row>
    <row r="120" spans="1:3">
      <c r="A120" t="s">
        <v>306</v>
      </c>
      <c r="B120" t="s">
        <v>456</v>
      </c>
      <c r="C120" t="str">
        <f t="shared" si="1"/>
        <v>Desert/18-2层层魔法师.mp3</v>
      </c>
    </row>
    <row r="121" spans="1:3">
      <c r="A121" t="s">
        <v>307</v>
      </c>
      <c r="B121" t="s">
        <v>456</v>
      </c>
      <c r="C121" t="str">
        <f t="shared" si="1"/>
        <v>Desert/19-1魔毯飘飘.mp3</v>
      </c>
    </row>
    <row r="122" spans="1:3">
      <c r="A122" t="s">
        <v>308</v>
      </c>
      <c r="B122" t="s">
        <v>456</v>
      </c>
      <c r="C122" t="str">
        <f t="shared" si="1"/>
        <v>Desert/19-2魔毯飘飘.mp3</v>
      </c>
    </row>
    <row r="123" spans="1:3">
      <c r="A123" t="s">
        <v>311</v>
      </c>
      <c r="B123" t="s">
        <v>456</v>
      </c>
      <c r="C123" t="str">
        <f t="shared" si="1"/>
        <v>Desert/20-1蛋糕大厨和贪吃鱼.mp3</v>
      </c>
    </row>
    <row r="124" spans="1:3">
      <c r="A124" t="s">
        <v>312</v>
      </c>
      <c r="B124" t="s">
        <v>456</v>
      </c>
      <c r="C124" t="str">
        <f t="shared" si="1"/>
        <v>Desert/20-2蛋糕大厨和贪吃鱼.mp3</v>
      </c>
    </row>
    <row r="125" spans="1:3">
      <c r="A125" t="s">
        <v>313</v>
      </c>
      <c r="B125" t="s">
        <v>456</v>
      </c>
      <c r="C125" t="str">
        <f t="shared" si="1"/>
        <v>Desert/21-1小太阳与小月亮.mp3</v>
      </c>
    </row>
    <row r="126" spans="1:3">
      <c r="A126" t="s">
        <v>314</v>
      </c>
      <c r="B126" t="s">
        <v>456</v>
      </c>
      <c r="C126" t="str">
        <f t="shared" si="1"/>
        <v>Desert/21-2小太阳与小月亮.mp3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6"/>
  <sheetViews>
    <sheetView workbookViewId="0">
      <selection activeCell="D1" sqref="D1"/>
    </sheetView>
  </sheetViews>
  <sheetFormatPr defaultColWidth="8.875" defaultRowHeight="14.25"/>
  <cols>
    <col min="1" max="1" width="17.375" bestFit="1" customWidth="1"/>
    <col min="3" max="3" width="23.625" customWidth="1"/>
  </cols>
  <sheetData>
    <row r="1" spans="1:3">
      <c r="A1" t="s">
        <v>585</v>
      </c>
      <c r="B1" t="s">
        <v>584</v>
      </c>
      <c r="C1" t="str">
        <f>B1&amp;"/"&amp;A1</f>
        <v>Ocean/imgNim01011</v>
      </c>
    </row>
    <row r="2" spans="1:3">
      <c r="A2" t="s">
        <v>586</v>
      </c>
      <c r="B2" t="s">
        <v>584</v>
      </c>
      <c r="C2" t="str">
        <f t="shared" ref="C2:C65" si="0">B2&amp;"/"&amp;A2</f>
        <v>Ocean/imgNim01012</v>
      </c>
    </row>
    <row r="3" spans="1:3">
      <c r="A3" t="s">
        <v>587</v>
      </c>
      <c r="B3" t="s">
        <v>584</v>
      </c>
      <c r="C3" t="str">
        <f t="shared" si="0"/>
        <v>Ocean/imgNim01021</v>
      </c>
    </row>
    <row r="4" spans="1:3">
      <c r="A4" t="s">
        <v>588</v>
      </c>
      <c r="B4" t="s">
        <v>584</v>
      </c>
      <c r="C4" t="str">
        <f t="shared" si="0"/>
        <v>Ocean/imgNim01022</v>
      </c>
    </row>
    <row r="5" spans="1:3">
      <c r="A5" t="s">
        <v>589</v>
      </c>
      <c r="B5" t="s">
        <v>584</v>
      </c>
      <c r="C5" t="str">
        <f t="shared" si="0"/>
        <v>Ocean/imgNim01031</v>
      </c>
    </row>
    <row r="6" spans="1:3">
      <c r="A6" t="s">
        <v>590</v>
      </c>
      <c r="B6" t="s">
        <v>584</v>
      </c>
      <c r="C6" t="str">
        <f t="shared" si="0"/>
        <v>Ocean/imgNim01032</v>
      </c>
    </row>
    <row r="7" spans="1:3">
      <c r="A7" t="s">
        <v>591</v>
      </c>
      <c r="B7" t="s">
        <v>584</v>
      </c>
      <c r="C7" t="str">
        <f t="shared" si="0"/>
        <v>Ocean/imgNim01041</v>
      </c>
    </row>
    <row r="8" spans="1:3">
      <c r="A8" t="s">
        <v>592</v>
      </c>
      <c r="B8" t="s">
        <v>584</v>
      </c>
      <c r="C8" t="str">
        <f t="shared" si="0"/>
        <v>Ocean/imgNim01042</v>
      </c>
    </row>
    <row r="9" spans="1:3">
      <c r="A9" t="s">
        <v>593</v>
      </c>
      <c r="B9" t="s">
        <v>584</v>
      </c>
      <c r="C9" t="str">
        <f t="shared" si="0"/>
        <v>Ocean/imgNim01051</v>
      </c>
    </row>
    <row r="10" spans="1:3">
      <c r="A10" t="s">
        <v>594</v>
      </c>
      <c r="B10" t="s">
        <v>584</v>
      </c>
      <c r="C10" t="str">
        <f t="shared" si="0"/>
        <v>Ocean/imgNim01052</v>
      </c>
    </row>
    <row r="11" spans="1:3">
      <c r="A11" t="s">
        <v>595</v>
      </c>
      <c r="B11" t="s">
        <v>584</v>
      </c>
      <c r="C11" t="str">
        <f t="shared" si="0"/>
        <v>Ocean/imgNim01061</v>
      </c>
    </row>
    <row r="12" spans="1:3">
      <c r="A12" t="s">
        <v>596</v>
      </c>
      <c r="B12" t="s">
        <v>584</v>
      </c>
      <c r="C12" t="str">
        <f t="shared" si="0"/>
        <v>Ocean/imgNim01062</v>
      </c>
    </row>
    <row r="13" spans="1:3">
      <c r="A13" t="s">
        <v>597</v>
      </c>
      <c r="B13" t="s">
        <v>584</v>
      </c>
      <c r="C13" t="str">
        <f t="shared" si="0"/>
        <v>Ocean/imgNim01071</v>
      </c>
    </row>
    <row r="14" spans="1:3">
      <c r="A14" t="s">
        <v>598</v>
      </c>
      <c r="B14" t="s">
        <v>584</v>
      </c>
      <c r="C14" t="str">
        <f t="shared" si="0"/>
        <v>Ocean/imgNim01072</v>
      </c>
    </row>
    <row r="15" spans="1:3">
      <c r="A15" t="s">
        <v>599</v>
      </c>
      <c r="B15" t="s">
        <v>584</v>
      </c>
      <c r="C15" t="str">
        <f t="shared" si="0"/>
        <v>Ocean/imgNim01081</v>
      </c>
    </row>
    <row r="16" spans="1:3">
      <c r="A16" t="s">
        <v>600</v>
      </c>
      <c r="B16" t="s">
        <v>584</v>
      </c>
      <c r="C16" t="str">
        <f t="shared" si="0"/>
        <v>Ocean/imgNim01082</v>
      </c>
    </row>
    <row r="17" spans="1:3">
      <c r="A17" t="s">
        <v>601</v>
      </c>
      <c r="B17" t="s">
        <v>584</v>
      </c>
      <c r="C17" t="str">
        <f t="shared" si="0"/>
        <v>Ocean/imgNim01091</v>
      </c>
    </row>
    <row r="18" spans="1:3">
      <c r="A18" t="s">
        <v>602</v>
      </c>
      <c r="B18" t="s">
        <v>584</v>
      </c>
      <c r="C18" t="str">
        <f t="shared" si="0"/>
        <v>Ocean/imgNim01092</v>
      </c>
    </row>
    <row r="19" spans="1:3">
      <c r="A19" t="s">
        <v>603</v>
      </c>
      <c r="B19" t="s">
        <v>584</v>
      </c>
      <c r="C19" t="str">
        <f t="shared" si="0"/>
        <v>Ocean/imgNim01101</v>
      </c>
    </row>
    <row r="20" spans="1:3">
      <c r="A20" t="s">
        <v>604</v>
      </c>
      <c r="B20" t="s">
        <v>584</v>
      </c>
      <c r="C20" t="str">
        <f t="shared" si="0"/>
        <v>Ocean/imgNim01102</v>
      </c>
    </row>
    <row r="21" spans="1:3">
      <c r="A21" t="s">
        <v>605</v>
      </c>
      <c r="B21" t="s">
        <v>584</v>
      </c>
      <c r="C21" t="str">
        <f t="shared" si="0"/>
        <v>Ocean/imgNim01111</v>
      </c>
    </row>
    <row r="22" spans="1:3">
      <c r="A22" t="s">
        <v>606</v>
      </c>
      <c r="B22" t="s">
        <v>584</v>
      </c>
      <c r="C22" t="str">
        <f t="shared" si="0"/>
        <v>Ocean/imgNim01112</v>
      </c>
    </row>
    <row r="23" spans="1:3">
      <c r="A23" t="s">
        <v>607</v>
      </c>
      <c r="B23" t="s">
        <v>584</v>
      </c>
      <c r="C23" t="str">
        <f t="shared" si="0"/>
        <v>Ocean/imgNim01121</v>
      </c>
    </row>
    <row r="24" spans="1:3">
      <c r="A24" t="s">
        <v>608</v>
      </c>
      <c r="B24" t="s">
        <v>584</v>
      </c>
      <c r="C24" t="str">
        <f t="shared" si="0"/>
        <v>Ocean/imgNim01122</v>
      </c>
    </row>
    <row r="25" spans="1:3">
      <c r="A25" t="s">
        <v>609</v>
      </c>
      <c r="B25" t="s">
        <v>584</v>
      </c>
      <c r="C25" t="str">
        <f t="shared" si="0"/>
        <v>Ocean/imgNim01131</v>
      </c>
    </row>
    <row r="26" spans="1:3">
      <c r="A26" t="s">
        <v>610</v>
      </c>
      <c r="B26" t="s">
        <v>584</v>
      </c>
      <c r="C26" t="str">
        <f t="shared" si="0"/>
        <v>Ocean/imgNim01132</v>
      </c>
    </row>
    <row r="27" spans="1:3">
      <c r="A27" t="s">
        <v>611</v>
      </c>
      <c r="B27" t="s">
        <v>584</v>
      </c>
      <c r="C27" t="str">
        <f t="shared" si="0"/>
        <v>Ocean/imgNim01141</v>
      </c>
    </row>
    <row r="28" spans="1:3">
      <c r="A28" t="s">
        <v>612</v>
      </c>
      <c r="B28" t="s">
        <v>584</v>
      </c>
      <c r="C28" t="str">
        <f t="shared" si="0"/>
        <v>Ocean/imgNim01142</v>
      </c>
    </row>
    <row r="29" spans="1:3">
      <c r="A29" t="s">
        <v>613</v>
      </c>
      <c r="B29" t="s">
        <v>584</v>
      </c>
      <c r="C29" t="str">
        <f t="shared" si="0"/>
        <v>Ocean/imgNim01151</v>
      </c>
    </row>
    <row r="30" spans="1:3">
      <c r="A30" t="s">
        <v>614</v>
      </c>
      <c r="B30" t="s">
        <v>584</v>
      </c>
      <c r="C30" t="str">
        <f t="shared" si="0"/>
        <v>Ocean/imgNim01152</v>
      </c>
    </row>
    <row r="31" spans="1:3">
      <c r="A31" t="s">
        <v>615</v>
      </c>
      <c r="B31" t="s">
        <v>584</v>
      </c>
      <c r="C31" t="str">
        <f t="shared" si="0"/>
        <v>Ocean/imgNim01161</v>
      </c>
    </row>
    <row r="32" spans="1:3">
      <c r="A32" t="s">
        <v>616</v>
      </c>
      <c r="B32" t="s">
        <v>584</v>
      </c>
      <c r="C32" t="str">
        <f t="shared" si="0"/>
        <v>Ocean/imgNim01162</v>
      </c>
    </row>
    <row r="33" spans="1:3">
      <c r="A33" t="s">
        <v>617</v>
      </c>
      <c r="B33" t="s">
        <v>584</v>
      </c>
      <c r="C33" t="str">
        <f t="shared" si="0"/>
        <v>Ocean/imgNim01171</v>
      </c>
    </row>
    <row r="34" spans="1:3">
      <c r="A34" t="s">
        <v>618</v>
      </c>
      <c r="B34" t="s">
        <v>584</v>
      </c>
      <c r="C34" t="str">
        <f t="shared" si="0"/>
        <v>Ocean/imgNim01172</v>
      </c>
    </row>
    <row r="35" spans="1:3">
      <c r="A35" t="s">
        <v>619</v>
      </c>
      <c r="B35" t="s">
        <v>584</v>
      </c>
      <c r="C35" t="str">
        <f t="shared" si="0"/>
        <v>Ocean/imgNim01181</v>
      </c>
    </row>
    <row r="36" spans="1:3">
      <c r="A36" t="s">
        <v>620</v>
      </c>
      <c r="B36" t="s">
        <v>584</v>
      </c>
      <c r="C36" t="str">
        <f t="shared" si="0"/>
        <v>Ocean/imgNim01182</v>
      </c>
    </row>
    <row r="37" spans="1:3">
      <c r="A37" t="s">
        <v>621</v>
      </c>
      <c r="B37" t="s">
        <v>584</v>
      </c>
      <c r="C37" t="str">
        <f t="shared" si="0"/>
        <v>Ocean/imgNim01191</v>
      </c>
    </row>
    <row r="38" spans="1:3">
      <c r="A38" t="s">
        <v>622</v>
      </c>
      <c r="B38" t="s">
        <v>584</v>
      </c>
      <c r="C38" t="str">
        <f t="shared" si="0"/>
        <v>Ocean/imgNim01192</v>
      </c>
    </row>
    <row r="39" spans="1:3">
      <c r="A39" t="s">
        <v>623</v>
      </c>
      <c r="B39" t="s">
        <v>584</v>
      </c>
      <c r="C39" t="str">
        <f t="shared" si="0"/>
        <v>Ocean/imgNim01201</v>
      </c>
    </row>
    <row r="40" spans="1:3">
      <c r="A40" t="s">
        <v>624</v>
      </c>
      <c r="B40" t="s">
        <v>584</v>
      </c>
      <c r="C40" t="str">
        <f t="shared" si="0"/>
        <v>Ocean/imgNim01202</v>
      </c>
    </row>
    <row r="41" spans="1:3">
      <c r="A41" t="s">
        <v>625</v>
      </c>
      <c r="B41" t="s">
        <v>584</v>
      </c>
      <c r="C41" t="str">
        <f t="shared" si="0"/>
        <v>Ocean/imgNim01211</v>
      </c>
    </row>
    <row r="42" spans="1:3">
      <c r="A42" t="s">
        <v>626</v>
      </c>
      <c r="B42" t="s">
        <v>584</v>
      </c>
      <c r="C42" t="str">
        <f t="shared" si="0"/>
        <v>Ocean/imgNim01212</v>
      </c>
    </row>
    <row r="43" spans="1:3">
      <c r="A43" t="s">
        <v>627</v>
      </c>
      <c r="B43" t="s">
        <v>455</v>
      </c>
      <c r="C43" t="str">
        <f t="shared" si="0"/>
        <v>Forest/imgNim02011</v>
      </c>
    </row>
    <row r="44" spans="1:3">
      <c r="A44" t="s">
        <v>628</v>
      </c>
      <c r="B44" t="s">
        <v>455</v>
      </c>
      <c r="C44" t="str">
        <f t="shared" si="0"/>
        <v>Forest/imgNim02012</v>
      </c>
    </row>
    <row r="45" spans="1:3">
      <c r="A45" t="s">
        <v>629</v>
      </c>
      <c r="B45" t="s">
        <v>455</v>
      </c>
      <c r="C45" t="str">
        <f t="shared" si="0"/>
        <v>Forest/imgNim02021</v>
      </c>
    </row>
    <row r="46" spans="1:3">
      <c r="A46" t="s">
        <v>630</v>
      </c>
      <c r="B46" t="s">
        <v>455</v>
      </c>
      <c r="C46" t="str">
        <f t="shared" si="0"/>
        <v>Forest/imgNim02022</v>
      </c>
    </row>
    <row r="47" spans="1:3">
      <c r="A47" t="s">
        <v>631</v>
      </c>
      <c r="B47" t="s">
        <v>455</v>
      </c>
      <c r="C47" t="str">
        <f t="shared" si="0"/>
        <v>Forest/imgNim02031</v>
      </c>
    </row>
    <row r="48" spans="1:3">
      <c r="A48" t="s">
        <v>632</v>
      </c>
      <c r="B48" t="s">
        <v>455</v>
      </c>
      <c r="C48" t="str">
        <f t="shared" si="0"/>
        <v>Forest/imgNim02032</v>
      </c>
    </row>
    <row r="49" spans="1:3">
      <c r="A49" t="s">
        <v>633</v>
      </c>
      <c r="B49" t="s">
        <v>455</v>
      </c>
      <c r="C49" t="str">
        <f t="shared" si="0"/>
        <v>Forest/imgNim02041</v>
      </c>
    </row>
    <row r="50" spans="1:3">
      <c r="A50" t="s">
        <v>634</v>
      </c>
      <c r="B50" t="s">
        <v>455</v>
      </c>
      <c r="C50" t="str">
        <f t="shared" si="0"/>
        <v>Forest/imgNim02042</v>
      </c>
    </row>
    <row r="51" spans="1:3">
      <c r="A51" t="s">
        <v>635</v>
      </c>
      <c r="B51" t="s">
        <v>455</v>
      </c>
      <c r="C51" t="str">
        <f t="shared" si="0"/>
        <v>Forest/imgNim02051</v>
      </c>
    </row>
    <row r="52" spans="1:3">
      <c r="A52" t="s">
        <v>636</v>
      </c>
      <c r="B52" t="s">
        <v>455</v>
      </c>
      <c r="C52" t="str">
        <f t="shared" si="0"/>
        <v>Forest/imgNim02052</v>
      </c>
    </row>
    <row r="53" spans="1:3">
      <c r="A53" t="s">
        <v>637</v>
      </c>
      <c r="B53" t="s">
        <v>455</v>
      </c>
      <c r="C53" t="str">
        <f t="shared" si="0"/>
        <v>Forest/imgNim02061</v>
      </c>
    </row>
    <row r="54" spans="1:3">
      <c r="A54" t="s">
        <v>638</v>
      </c>
      <c r="B54" t="s">
        <v>455</v>
      </c>
      <c r="C54" t="str">
        <f t="shared" si="0"/>
        <v>Forest/imgNim02062</v>
      </c>
    </row>
    <row r="55" spans="1:3">
      <c r="A55" t="s">
        <v>639</v>
      </c>
      <c r="B55" t="s">
        <v>455</v>
      </c>
      <c r="C55" t="str">
        <f t="shared" si="0"/>
        <v>Forest/imgNim02071</v>
      </c>
    </row>
    <row r="56" spans="1:3">
      <c r="A56" t="s">
        <v>640</v>
      </c>
      <c r="B56" t="s">
        <v>455</v>
      </c>
      <c r="C56" t="str">
        <f t="shared" si="0"/>
        <v>Forest/imgNim02072</v>
      </c>
    </row>
    <row r="57" spans="1:3">
      <c r="A57" t="s">
        <v>641</v>
      </c>
      <c r="B57" t="s">
        <v>455</v>
      </c>
      <c r="C57" t="str">
        <f t="shared" si="0"/>
        <v>Forest/imgNim02081</v>
      </c>
    </row>
    <row r="58" spans="1:3">
      <c r="A58" t="s">
        <v>642</v>
      </c>
      <c r="B58" t="s">
        <v>455</v>
      </c>
      <c r="C58" t="str">
        <f t="shared" si="0"/>
        <v>Forest/imgNim02082</v>
      </c>
    </row>
    <row r="59" spans="1:3">
      <c r="A59" t="s">
        <v>643</v>
      </c>
      <c r="B59" t="s">
        <v>455</v>
      </c>
      <c r="C59" t="str">
        <f t="shared" si="0"/>
        <v>Forest/imgNim02091</v>
      </c>
    </row>
    <row r="60" spans="1:3">
      <c r="A60" t="s">
        <v>644</v>
      </c>
      <c r="B60" t="s">
        <v>455</v>
      </c>
      <c r="C60" t="str">
        <f t="shared" si="0"/>
        <v>Forest/imgNim02092</v>
      </c>
    </row>
    <row r="61" spans="1:3">
      <c r="A61" t="s">
        <v>645</v>
      </c>
      <c r="B61" t="s">
        <v>455</v>
      </c>
      <c r="C61" t="str">
        <f t="shared" si="0"/>
        <v>Forest/imgNim02101</v>
      </c>
    </row>
    <row r="62" spans="1:3">
      <c r="A62" t="s">
        <v>646</v>
      </c>
      <c r="B62" t="s">
        <v>455</v>
      </c>
      <c r="C62" t="str">
        <f t="shared" si="0"/>
        <v>Forest/imgNim02102</v>
      </c>
    </row>
    <row r="63" spans="1:3">
      <c r="A63" t="s">
        <v>647</v>
      </c>
      <c r="B63" t="s">
        <v>455</v>
      </c>
      <c r="C63" t="str">
        <f t="shared" si="0"/>
        <v>Forest/imgNim02111</v>
      </c>
    </row>
    <row r="64" spans="1:3">
      <c r="A64" t="s">
        <v>648</v>
      </c>
      <c r="B64" t="s">
        <v>455</v>
      </c>
      <c r="C64" t="str">
        <f t="shared" si="0"/>
        <v>Forest/imgNim02112</v>
      </c>
    </row>
    <row r="65" spans="1:3">
      <c r="A65" t="s">
        <v>649</v>
      </c>
      <c r="B65" t="s">
        <v>455</v>
      </c>
      <c r="C65" t="str">
        <f t="shared" si="0"/>
        <v>Forest/imgNim02121</v>
      </c>
    </row>
    <row r="66" spans="1:3">
      <c r="A66" t="s">
        <v>650</v>
      </c>
      <c r="B66" t="s">
        <v>455</v>
      </c>
      <c r="C66" t="str">
        <f t="shared" ref="C66:C126" si="1">B66&amp;"/"&amp;A66</f>
        <v>Forest/imgNim02122</v>
      </c>
    </row>
    <row r="67" spans="1:3">
      <c r="A67" t="s">
        <v>651</v>
      </c>
      <c r="B67" t="s">
        <v>455</v>
      </c>
      <c r="C67" t="str">
        <f t="shared" si="1"/>
        <v>Forest/imgNim02131</v>
      </c>
    </row>
    <row r="68" spans="1:3">
      <c r="A68" t="s">
        <v>652</v>
      </c>
      <c r="B68" t="s">
        <v>455</v>
      </c>
      <c r="C68" t="str">
        <f t="shared" si="1"/>
        <v>Forest/imgNim02132</v>
      </c>
    </row>
    <row r="69" spans="1:3">
      <c r="A69" t="s">
        <v>653</v>
      </c>
      <c r="B69" t="s">
        <v>455</v>
      </c>
      <c r="C69" t="str">
        <f t="shared" si="1"/>
        <v>Forest/imgNim02141</v>
      </c>
    </row>
    <row r="70" spans="1:3">
      <c r="A70" t="s">
        <v>654</v>
      </c>
      <c r="B70" t="s">
        <v>455</v>
      </c>
      <c r="C70" t="str">
        <f t="shared" si="1"/>
        <v>Forest/imgNim02142</v>
      </c>
    </row>
    <row r="71" spans="1:3">
      <c r="A71" t="s">
        <v>655</v>
      </c>
      <c r="B71" t="s">
        <v>455</v>
      </c>
      <c r="C71" t="str">
        <f t="shared" si="1"/>
        <v>Forest/imgNim02151</v>
      </c>
    </row>
    <row r="72" spans="1:3">
      <c r="A72" t="s">
        <v>656</v>
      </c>
      <c r="B72" t="s">
        <v>455</v>
      </c>
      <c r="C72" t="str">
        <f t="shared" si="1"/>
        <v>Forest/imgNim02152</v>
      </c>
    </row>
    <row r="73" spans="1:3">
      <c r="A73" t="s">
        <v>657</v>
      </c>
      <c r="B73" t="s">
        <v>455</v>
      </c>
      <c r="C73" t="str">
        <f t="shared" si="1"/>
        <v>Forest/imgNim02161</v>
      </c>
    </row>
    <row r="74" spans="1:3">
      <c r="A74" t="s">
        <v>658</v>
      </c>
      <c r="B74" t="s">
        <v>455</v>
      </c>
      <c r="C74" t="str">
        <f t="shared" si="1"/>
        <v>Forest/imgNim02162</v>
      </c>
    </row>
    <row r="75" spans="1:3">
      <c r="A75" t="s">
        <v>659</v>
      </c>
      <c r="B75" t="s">
        <v>455</v>
      </c>
      <c r="C75" t="str">
        <f t="shared" si="1"/>
        <v>Forest/imgNim02171</v>
      </c>
    </row>
    <row r="76" spans="1:3">
      <c r="A76" t="s">
        <v>660</v>
      </c>
      <c r="B76" t="s">
        <v>455</v>
      </c>
      <c r="C76" t="str">
        <f t="shared" si="1"/>
        <v>Forest/imgNim02172</v>
      </c>
    </row>
    <row r="77" spans="1:3">
      <c r="A77" t="s">
        <v>661</v>
      </c>
      <c r="B77" t="s">
        <v>455</v>
      </c>
      <c r="C77" t="str">
        <f t="shared" si="1"/>
        <v>Forest/imgNim02181</v>
      </c>
    </row>
    <row r="78" spans="1:3">
      <c r="A78" t="s">
        <v>662</v>
      </c>
      <c r="B78" t="s">
        <v>455</v>
      </c>
      <c r="C78" t="str">
        <f t="shared" si="1"/>
        <v>Forest/imgNim02182</v>
      </c>
    </row>
    <row r="79" spans="1:3">
      <c r="A79" t="s">
        <v>663</v>
      </c>
      <c r="B79" t="s">
        <v>455</v>
      </c>
      <c r="C79" t="str">
        <f t="shared" si="1"/>
        <v>Forest/imgNim02191</v>
      </c>
    </row>
    <row r="80" spans="1:3">
      <c r="A80" t="s">
        <v>664</v>
      </c>
      <c r="B80" t="s">
        <v>455</v>
      </c>
      <c r="C80" t="str">
        <f t="shared" si="1"/>
        <v>Forest/imgNim02192</v>
      </c>
    </row>
    <row r="81" spans="1:3">
      <c r="A81" t="s">
        <v>665</v>
      </c>
      <c r="B81" t="s">
        <v>455</v>
      </c>
      <c r="C81" t="str">
        <f t="shared" si="1"/>
        <v>Forest/imgNim02201</v>
      </c>
    </row>
    <row r="82" spans="1:3">
      <c r="A82" t="s">
        <v>666</v>
      </c>
      <c r="B82" t="s">
        <v>455</v>
      </c>
      <c r="C82" t="str">
        <f t="shared" si="1"/>
        <v>Forest/imgNim02202</v>
      </c>
    </row>
    <row r="83" spans="1:3">
      <c r="A83" t="s">
        <v>667</v>
      </c>
      <c r="B83" t="s">
        <v>455</v>
      </c>
      <c r="C83" t="str">
        <f t="shared" si="1"/>
        <v>Forest/imgNim02211</v>
      </c>
    </row>
    <row r="84" spans="1:3">
      <c r="A84" t="s">
        <v>668</v>
      </c>
      <c r="B84" t="s">
        <v>455</v>
      </c>
      <c r="C84" t="str">
        <f t="shared" si="1"/>
        <v>Forest/imgNim02212</v>
      </c>
    </row>
    <row r="85" spans="1:3">
      <c r="A85" t="s">
        <v>669</v>
      </c>
      <c r="B85" t="s">
        <v>456</v>
      </c>
      <c r="C85" t="str">
        <f t="shared" si="1"/>
        <v>Desert/imgNim03011</v>
      </c>
    </row>
    <row r="86" spans="1:3">
      <c r="A86" t="s">
        <v>670</v>
      </c>
      <c r="B86" t="s">
        <v>456</v>
      </c>
      <c r="C86" t="str">
        <f t="shared" si="1"/>
        <v>Desert/imgNim03012</v>
      </c>
    </row>
    <row r="87" spans="1:3">
      <c r="A87" t="s">
        <v>671</v>
      </c>
      <c r="B87" t="s">
        <v>456</v>
      </c>
      <c r="C87" t="str">
        <f t="shared" si="1"/>
        <v>Desert/imgNim03021</v>
      </c>
    </row>
    <row r="88" spans="1:3">
      <c r="A88" t="s">
        <v>672</v>
      </c>
      <c r="B88" t="s">
        <v>456</v>
      </c>
      <c r="C88" t="str">
        <f t="shared" si="1"/>
        <v>Desert/imgNim03022</v>
      </c>
    </row>
    <row r="89" spans="1:3">
      <c r="A89" t="s">
        <v>673</v>
      </c>
      <c r="B89" t="s">
        <v>456</v>
      </c>
      <c r="C89" t="str">
        <f t="shared" si="1"/>
        <v>Desert/imgNim03031</v>
      </c>
    </row>
    <row r="90" spans="1:3">
      <c r="A90" t="s">
        <v>674</v>
      </c>
      <c r="B90" t="s">
        <v>456</v>
      </c>
      <c r="C90" t="str">
        <f t="shared" si="1"/>
        <v>Desert/imgNim03032</v>
      </c>
    </row>
    <row r="91" spans="1:3">
      <c r="A91" t="s">
        <v>675</v>
      </c>
      <c r="B91" t="s">
        <v>456</v>
      </c>
      <c r="C91" t="str">
        <f t="shared" si="1"/>
        <v>Desert/imgNim03041</v>
      </c>
    </row>
    <row r="92" spans="1:3">
      <c r="A92" t="s">
        <v>676</v>
      </c>
      <c r="B92" t="s">
        <v>456</v>
      </c>
      <c r="C92" t="str">
        <f t="shared" si="1"/>
        <v>Desert/imgNim03042</v>
      </c>
    </row>
    <row r="93" spans="1:3">
      <c r="A93" t="s">
        <v>677</v>
      </c>
      <c r="B93" t="s">
        <v>456</v>
      </c>
      <c r="C93" t="str">
        <f t="shared" si="1"/>
        <v>Desert/imgNim03051</v>
      </c>
    </row>
    <row r="94" spans="1:3">
      <c r="A94" t="s">
        <v>678</v>
      </c>
      <c r="B94" t="s">
        <v>456</v>
      </c>
      <c r="C94" t="str">
        <f t="shared" si="1"/>
        <v>Desert/imgNim03052</v>
      </c>
    </row>
    <row r="95" spans="1:3">
      <c r="A95" t="s">
        <v>679</v>
      </c>
      <c r="B95" t="s">
        <v>456</v>
      </c>
      <c r="C95" t="str">
        <f t="shared" si="1"/>
        <v>Desert/imgNim03061</v>
      </c>
    </row>
    <row r="96" spans="1:3">
      <c r="A96" t="s">
        <v>680</v>
      </c>
      <c r="B96" t="s">
        <v>456</v>
      </c>
      <c r="C96" t="str">
        <f t="shared" si="1"/>
        <v>Desert/imgNim03062</v>
      </c>
    </row>
    <row r="97" spans="1:3">
      <c r="A97" t="s">
        <v>681</v>
      </c>
      <c r="B97" t="s">
        <v>456</v>
      </c>
      <c r="C97" t="str">
        <f t="shared" si="1"/>
        <v>Desert/imgNim03071</v>
      </c>
    </row>
    <row r="98" spans="1:3">
      <c r="A98" t="s">
        <v>682</v>
      </c>
      <c r="B98" t="s">
        <v>456</v>
      </c>
      <c r="C98" t="str">
        <f t="shared" si="1"/>
        <v>Desert/imgNim03072</v>
      </c>
    </row>
    <row r="99" spans="1:3">
      <c r="A99" t="s">
        <v>683</v>
      </c>
      <c r="B99" t="s">
        <v>456</v>
      </c>
      <c r="C99" t="str">
        <f t="shared" si="1"/>
        <v>Desert/imgNim03081</v>
      </c>
    </row>
    <row r="100" spans="1:3">
      <c r="A100" t="s">
        <v>684</v>
      </c>
      <c r="B100" t="s">
        <v>456</v>
      </c>
      <c r="C100" t="str">
        <f t="shared" si="1"/>
        <v>Desert/imgNim03082</v>
      </c>
    </row>
    <row r="101" spans="1:3">
      <c r="A101" t="s">
        <v>685</v>
      </c>
      <c r="B101" t="s">
        <v>456</v>
      </c>
      <c r="C101" t="str">
        <f t="shared" si="1"/>
        <v>Desert/imgNim03091</v>
      </c>
    </row>
    <row r="102" spans="1:3">
      <c r="A102" t="s">
        <v>686</v>
      </c>
      <c r="B102" t="s">
        <v>456</v>
      </c>
      <c r="C102" t="str">
        <f t="shared" si="1"/>
        <v>Desert/imgNim03092</v>
      </c>
    </row>
    <row r="103" spans="1:3">
      <c r="A103" t="s">
        <v>687</v>
      </c>
      <c r="B103" t="s">
        <v>456</v>
      </c>
      <c r="C103" t="str">
        <f t="shared" si="1"/>
        <v>Desert/imgNim03101</v>
      </c>
    </row>
    <row r="104" spans="1:3">
      <c r="A104" t="s">
        <v>688</v>
      </c>
      <c r="B104" t="s">
        <v>456</v>
      </c>
      <c r="C104" t="str">
        <f t="shared" si="1"/>
        <v>Desert/imgNim03102</v>
      </c>
    </row>
    <row r="105" spans="1:3">
      <c r="A105" t="s">
        <v>689</v>
      </c>
      <c r="B105" t="s">
        <v>456</v>
      </c>
      <c r="C105" t="str">
        <f t="shared" si="1"/>
        <v>Desert/imgNim03111</v>
      </c>
    </row>
    <row r="106" spans="1:3">
      <c r="A106" t="s">
        <v>690</v>
      </c>
      <c r="B106" t="s">
        <v>456</v>
      </c>
      <c r="C106" t="str">
        <f t="shared" si="1"/>
        <v>Desert/imgNim03112</v>
      </c>
    </row>
    <row r="107" spans="1:3">
      <c r="A107" t="s">
        <v>691</v>
      </c>
      <c r="B107" t="s">
        <v>456</v>
      </c>
      <c r="C107" t="str">
        <f t="shared" si="1"/>
        <v>Desert/imgNim03121</v>
      </c>
    </row>
    <row r="108" spans="1:3">
      <c r="A108" t="s">
        <v>692</v>
      </c>
      <c r="B108" t="s">
        <v>456</v>
      </c>
      <c r="C108" t="str">
        <f t="shared" si="1"/>
        <v>Desert/imgNim03122</v>
      </c>
    </row>
    <row r="109" spans="1:3">
      <c r="A109" t="s">
        <v>693</v>
      </c>
      <c r="B109" t="s">
        <v>456</v>
      </c>
      <c r="C109" t="str">
        <f t="shared" si="1"/>
        <v>Desert/imgNim03131</v>
      </c>
    </row>
    <row r="110" spans="1:3">
      <c r="A110" t="s">
        <v>694</v>
      </c>
      <c r="B110" t="s">
        <v>456</v>
      </c>
      <c r="C110" t="str">
        <f t="shared" si="1"/>
        <v>Desert/imgNim03132</v>
      </c>
    </row>
    <row r="111" spans="1:3">
      <c r="A111" t="s">
        <v>695</v>
      </c>
      <c r="B111" t="s">
        <v>456</v>
      </c>
      <c r="C111" t="str">
        <f t="shared" si="1"/>
        <v>Desert/imgNim03141</v>
      </c>
    </row>
    <row r="112" spans="1:3">
      <c r="A112" t="s">
        <v>696</v>
      </c>
      <c r="B112" t="s">
        <v>456</v>
      </c>
      <c r="C112" t="str">
        <f t="shared" si="1"/>
        <v>Desert/imgNim03142</v>
      </c>
    </row>
    <row r="113" spans="1:3">
      <c r="A113" t="s">
        <v>697</v>
      </c>
      <c r="B113" t="s">
        <v>456</v>
      </c>
      <c r="C113" t="str">
        <f t="shared" si="1"/>
        <v>Desert/imgNim03151</v>
      </c>
    </row>
    <row r="114" spans="1:3">
      <c r="A114" t="s">
        <v>698</v>
      </c>
      <c r="B114" t="s">
        <v>456</v>
      </c>
      <c r="C114" t="str">
        <f t="shared" si="1"/>
        <v>Desert/imgNim03152</v>
      </c>
    </row>
    <row r="115" spans="1:3">
      <c r="A115" t="s">
        <v>699</v>
      </c>
      <c r="B115" t="s">
        <v>456</v>
      </c>
      <c r="C115" t="str">
        <f t="shared" si="1"/>
        <v>Desert/imgNim03161</v>
      </c>
    </row>
    <row r="116" spans="1:3">
      <c r="A116" t="s">
        <v>700</v>
      </c>
      <c r="B116" t="s">
        <v>456</v>
      </c>
      <c r="C116" t="str">
        <f t="shared" si="1"/>
        <v>Desert/imgNim03162</v>
      </c>
    </row>
    <row r="117" spans="1:3">
      <c r="A117" t="s">
        <v>701</v>
      </c>
      <c r="B117" t="s">
        <v>456</v>
      </c>
      <c r="C117" t="str">
        <f t="shared" si="1"/>
        <v>Desert/imgNim03171</v>
      </c>
    </row>
    <row r="118" spans="1:3">
      <c r="A118" t="s">
        <v>702</v>
      </c>
      <c r="B118" t="s">
        <v>456</v>
      </c>
      <c r="C118" t="str">
        <f t="shared" si="1"/>
        <v>Desert/imgNim03172</v>
      </c>
    </row>
    <row r="119" spans="1:3">
      <c r="A119" t="s">
        <v>703</v>
      </c>
      <c r="B119" t="s">
        <v>456</v>
      </c>
      <c r="C119" t="str">
        <f t="shared" si="1"/>
        <v>Desert/imgNim03181</v>
      </c>
    </row>
    <row r="120" spans="1:3">
      <c r="A120" t="s">
        <v>704</v>
      </c>
      <c r="B120" t="s">
        <v>456</v>
      </c>
      <c r="C120" t="str">
        <f t="shared" si="1"/>
        <v>Desert/imgNim03182</v>
      </c>
    </row>
    <row r="121" spans="1:3">
      <c r="A121" t="s">
        <v>705</v>
      </c>
      <c r="B121" t="s">
        <v>456</v>
      </c>
      <c r="C121" t="str">
        <f t="shared" si="1"/>
        <v>Desert/imgNim03191</v>
      </c>
    </row>
    <row r="122" spans="1:3">
      <c r="A122" t="s">
        <v>706</v>
      </c>
      <c r="B122" t="s">
        <v>456</v>
      </c>
      <c r="C122" t="str">
        <f t="shared" si="1"/>
        <v>Desert/imgNim03192</v>
      </c>
    </row>
    <row r="123" spans="1:3">
      <c r="A123" t="s">
        <v>707</v>
      </c>
      <c r="B123" t="s">
        <v>456</v>
      </c>
      <c r="C123" t="str">
        <f t="shared" si="1"/>
        <v>Desert/imgNim03201</v>
      </c>
    </row>
    <row r="124" spans="1:3">
      <c r="A124" t="s">
        <v>708</v>
      </c>
      <c r="B124" t="s">
        <v>456</v>
      </c>
      <c r="C124" t="str">
        <f t="shared" si="1"/>
        <v>Desert/imgNim03202</v>
      </c>
    </row>
    <row r="125" spans="1:3">
      <c r="A125" t="s">
        <v>709</v>
      </c>
      <c r="B125" t="s">
        <v>456</v>
      </c>
      <c r="C125" t="str">
        <f t="shared" si="1"/>
        <v>Desert/imgNim03211</v>
      </c>
    </row>
    <row r="126" spans="1:3">
      <c r="A126" t="s">
        <v>710</v>
      </c>
      <c r="B126" t="s">
        <v>456</v>
      </c>
      <c r="C126" t="str">
        <f t="shared" si="1"/>
        <v>Desert/imgNim03212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2"/>
  <sheetViews>
    <sheetView workbookViewId="0"/>
  </sheetViews>
  <sheetFormatPr defaultColWidth="8.875" defaultRowHeight="14.25"/>
  <cols>
    <col min="1" max="1" width="35.625" customWidth="1"/>
    <col min="2" max="2" width="43.625" customWidth="1"/>
    <col min="3" max="3" width="35.125" customWidth="1"/>
  </cols>
  <sheetData>
    <row r="1" spans="1:3">
      <c r="A1" t="s">
        <v>139</v>
      </c>
      <c r="C1" t="str">
        <f>IF(A1&lt;&gt;"",A1,B1)</f>
        <v>nim_01_01_SkeletonData.asset</v>
      </c>
    </row>
    <row r="2" spans="1:3">
      <c r="B2" t="s">
        <v>139</v>
      </c>
      <c r="C2" t="str">
        <f t="shared" ref="C2:C42" si="0">IF(A2&lt;&gt;"",A2,B2)</f>
        <v>nim_01_01_SkeletonData.asset</v>
      </c>
    </row>
    <row r="3" spans="1:3">
      <c r="A3" t="s">
        <v>140</v>
      </c>
      <c r="C3" t="str">
        <f t="shared" si="0"/>
        <v>nim_01_02_SkeletonData.asset</v>
      </c>
    </row>
    <row r="4" spans="1:3">
      <c r="B4" t="s">
        <v>140</v>
      </c>
      <c r="C4" t="str">
        <f t="shared" si="0"/>
        <v>nim_01_02_SkeletonData.asset</v>
      </c>
    </row>
    <row r="5" spans="1:3">
      <c r="A5" t="s">
        <v>141</v>
      </c>
      <c r="C5" t="str">
        <f t="shared" si="0"/>
        <v>nim_01_03_SkeletonData.asset</v>
      </c>
    </row>
    <row r="6" spans="1:3">
      <c r="B6" t="s">
        <v>141</v>
      </c>
      <c r="C6" t="str">
        <f t="shared" si="0"/>
        <v>nim_01_03_SkeletonData.asset</v>
      </c>
    </row>
    <row r="7" spans="1:3">
      <c r="A7" t="s">
        <v>142</v>
      </c>
      <c r="C7" t="str">
        <f t="shared" si="0"/>
        <v>nim_01_04_SkeletonData.asset</v>
      </c>
    </row>
    <row r="8" spans="1:3">
      <c r="B8" t="s">
        <v>142</v>
      </c>
      <c r="C8" t="str">
        <f t="shared" si="0"/>
        <v>nim_01_04_SkeletonData.asset</v>
      </c>
    </row>
    <row r="9" spans="1:3">
      <c r="A9" t="s">
        <v>143</v>
      </c>
      <c r="C9" t="str">
        <f t="shared" si="0"/>
        <v>nim_01_05_SkeletonData.asset</v>
      </c>
    </row>
    <row r="10" spans="1:3">
      <c r="B10" t="s">
        <v>143</v>
      </c>
      <c r="C10" t="str">
        <f t="shared" si="0"/>
        <v>nim_01_05_SkeletonData.asset</v>
      </c>
    </row>
    <row r="11" spans="1:3">
      <c r="A11" t="s">
        <v>144</v>
      </c>
      <c r="C11" t="str">
        <f t="shared" si="0"/>
        <v>nim_01_06_SkeletonData.asset</v>
      </c>
    </row>
    <row r="12" spans="1:3">
      <c r="B12" t="s">
        <v>144</v>
      </c>
      <c r="C12" t="str">
        <f t="shared" si="0"/>
        <v>nim_01_06_SkeletonData.asset</v>
      </c>
    </row>
    <row r="13" spans="1:3">
      <c r="A13" t="s">
        <v>145</v>
      </c>
      <c r="C13" t="str">
        <f t="shared" si="0"/>
        <v>nim_01_07_SkeletonData.asset</v>
      </c>
    </row>
    <row r="14" spans="1:3">
      <c r="B14" t="s">
        <v>145</v>
      </c>
      <c r="C14" t="str">
        <f t="shared" si="0"/>
        <v>nim_01_07_SkeletonData.asset</v>
      </c>
    </row>
    <row r="15" spans="1:3">
      <c r="A15" t="s">
        <v>146</v>
      </c>
      <c r="C15" t="str">
        <f t="shared" si="0"/>
        <v>nim_01_08_SkeletonData.asset</v>
      </c>
    </row>
    <row r="16" spans="1:3">
      <c r="B16" t="s">
        <v>146</v>
      </c>
      <c r="C16" t="str">
        <f t="shared" si="0"/>
        <v>nim_01_08_SkeletonData.asset</v>
      </c>
    </row>
    <row r="17" spans="1:3">
      <c r="A17" t="s">
        <v>147</v>
      </c>
      <c r="C17" t="str">
        <f t="shared" si="0"/>
        <v>nim_01_09_SkeletonData.asset</v>
      </c>
    </row>
    <row r="18" spans="1:3">
      <c r="B18" t="s">
        <v>147</v>
      </c>
      <c r="C18" t="str">
        <f t="shared" si="0"/>
        <v>nim_01_09_SkeletonData.asset</v>
      </c>
    </row>
    <row r="19" spans="1:3">
      <c r="A19" t="s">
        <v>148</v>
      </c>
      <c r="C19" t="str">
        <f t="shared" si="0"/>
        <v>nim_01_10_SkeletonData.asset</v>
      </c>
    </row>
    <row r="20" spans="1:3">
      <c r="B20" t="s">
        <v>148</v>
      </c>
      <c r="C20" t="str">
        <f t="shared" si="0"/>
        <v>nim_01_10_SkeletonData.asset</v>
      </c>
    </row>
    <row r="21" spans="1:3">
      <c r="A21" t="s">
        <v>149</v>
      </c>
      <c r="C21" t="str">
        <f t="shared" si="0"/>
        <v>nim_01_11_SkeletonData.asset</v>
      </c>
    </row>
    <row r="22" spans="1:3">
      <c r="B22" t="s">
        <v>149</v>
      </c>
      <c r="C22" t="str">
        <f t="shared" si="0"/>
        <v>nim_01_11_SkeletonData.asset</v>
      </c>
    </row>
    <row r="23" spans="1:3">
      <c r="A23" t="s">
        <v>150</v>
      </c>
      <c r="C23" t="str">
        <f t="shared" si="0"/>
        <v>nim_01_12_SkeletonData.asset</v>
      </c>
    </row>
    <row r="24" spans="1:3">
      <c r="B24" t="s">
        <v>150</v>
      </c>
      <c r="C24" t="str">
        <f t="shared" si="0"/>
        <v>nim_01_12_SkeletonData.asset</v>
      </c>
    </row>
    <row r="25" spans="1:3">
      <c r="A25" t="s">
        <v>151</v>
      </c>
      <c r="C25" t="str">
        <f t="shared" si="0"/>
        <v>nim_01_13_SkeletonData.asset</v>
      </c>
    </row>
    <row r="26" spans="1:3">
      <c r="B26" t="s">
        <v>151</v>
      </c>
      <c r="C26" t="str">
        <f t="shared" si="0"/>
        <v>nim_01_13_SkeletonData.asset</v>
      </c>
    </row>
    <row r="27" spans="1:3">
      <c r="A27" t="s">
        <v>152</v>
      </c>
      <c r="C27" t="str">
        <f t="shared" si="0"/>
        <v>nim_01_14_SkeletonData.asset</v>
      </c>
    </row>
    <row r="28" spans="1:3">
      <c r="B28" t="s">
        <v>152</v>
      </c>
      <c r="C28" t="str">
        <f t="shared" si="0"/>
        <v>nim_01_14_SkeletonData.asset</v>
      </c>
    </row>
    <row r="29" spans="1:3">
      <c r="A29" t="s">
        <v>153</v>
      </c>
      <c r="C29" t="str">
        <f t="shared" si="0"/>
        <v>nim_01_15_SkeletonData.asset</v>
      </c>
    </row>
    <row r="30" spans="1:3">
      <c r="B30" t="s">
        <v>153</v>
      </c>
      <c r="C30" t="str">
        <f t="shared" si="0"/>
        <v>nim_01_15_SkeletonData.asset</v>
      </c>
    </row>
    <row r="31" spans="1:3">
      <c r="A31" t="s">
        <v>154</v>
      </c>
      <c r="C31" t="str">
        <f t="shared" si="0"/>
        <v>nim_01_16_SkeletonData.asset</v>
      </c>
    </row>
    <row r="32" spans="1:3">
      <c r="B32" t="s">
        <v>154</v>
      </c>
      <c r="C32" t="str">
        <f t="shared" si="0"/>
        <v>nim_01_16_SkeletonData.asset</v>
      </c>
    </row>
    <row r="33" spans="1:3">
      <c r="A33" t="s">
        <v>155</v>
      </c>
      <c r="C33" t="str">
        <f t="shared" si="0"/>
        <v>Home_Nim_oceam brim17_SkeletonData.asset</v>
      </c>
    </row>
    <row r="34" spans="1:3">
      <c r="B34" t="s">
        <v>155</v>
      </c>
      <c r="C34" t="str">
        <f t="shared" si="0"/>
        <v>Home_Nim_oceam brim17_SkeletonData.asset</v>
      </c>
    </row>
    <row r="35" spans="1:3">
      <c r="A35" t="s">
        <v>156</v>
      </c>
      <c r="C35" t="str">
        <f t="shared" si="0"/>
        <v>nim_01_18_SkeletonData.asset</v>
      </c>
    </row>
    <row r="36" spans="1:3">
      <c r="B36" t="s">
        <v>156</v>
      </c>
      <c r="C36" t="str">
        <f t="shared" si="0"/>
        <v>nim_01_18_SkeletonData.asset</v>
      </c>
    </row>
    <row r="37" spans="1:3">
      <c r="A37" t="s">
        <v>157</v>
      </c>
      <c r="C37" t="str">
        <f t="shared" si="0"/>
        <v>nim_01_19_SkeletonData.asset</v>
      </c>
    </row>
    <row r="38" spans="1:3">
      <c r="B38" t="s">
        <v>157</v>
      </c>
      <c r="C38" t="str">
        <f t="shared" si="0"/>
        <v>nim_01_19_SkeletonData.asset</v>
      </c>
    </row>
    <row r="39" spans="1:3">
      <c r="A39" t="s">
        <v>158</v>
      </c>
      <c r="C39" t="str">
        <f t="shared" si="0"/>
        <v>nim_01_20_SkeletonData.asset</v>
      </c>
    </row>
    <row r="40" spans="1:3">
      <c r="B40" t="s">
        <v>158</v>
      </c>
      <c r="C40" t="str">
        <f t="shared" si="0"/>
        <v>nim_01_20_SkeletonData.asset</v>
      </c>
    </row>
    <row r="41" spans="1:3">
      <c r="A41" t="s">
        <v>159</v>
      </c>
      <c r="C41" t="str">
        <f t="shared" si="0"/>
        <v>nim_01_21_SkeletonData.asset</v>
      </c>
    </row>
    <row r="42" spans="1:3">
      <c r="B42" t="s">
        <v>159</v>
      </c>
      <c r="C42" t="str">
        <f t="shared" si="0"/>
        <v>nim_01_21_SkeletonData.asset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2"/>
  <sheetViews>
    <sheetView workbookViewId="0"/>
  </sheetViews>
  <sheetFormatPr defaultColWidth="8.875" defaultRowHeight="14.25"/>
  <cols>
    <col min="1" max="1" width="35.625" customWidth="1"/>
    <col min="2" max="2" width="43.625" customWidth="1"/>
    <col min="3" max="3" width="35.125" customWidth="1"/>
  </cols>
  <sheetData>
    <row r="1" spans="1:3">
      <c r="A1" t="s">
        <v>160</v>
      </c>
      <c r="C1" t="str">
        <f>IF(A1&lt;&gt;"",A1,B1)</f>
        <v>nim_02_01_SkeletonData.asset</v>
      </c>
    </row>
    <row r="2" spans="1:3">
      <c r="B2" t="s">
        <v>160</v>
      </c>
      <c r="C2" t="str">
        <f t="shared" ref="C2:C42" si="0">IF(A2&lt;&gt;"",A2,B2)</f>
        <v>nim_02_01_SkeletonData.asset</v>
      </c>
    </row>
    <row r="3" spans="1:3">
      <c r="A3" t="s">
        <v>161</v>
      </c>
      <c r="C3" t="str">
        <f t="shared" si="0"/>
        <v>nim_02_02_SkeletonData.asset</v>
      </c>
    </row>
    <row r="4" spans="1:3">
      <c r="B4" t="s">
        <v>161</v>
      </c>
      <c r="C4" t="str">
        <f t="shared" si="0"/>
        <v>nim_02_02_SkeletonData.asset</v>
      </c>
    </row>
    <row r="5" spans="1:3">
      <c r="A5" t="s">
        <v>162</v>
      </c>
      <c r="C5" t="str">
        <f t="shared" si="0"/>
        <v>nim_02_03_SkeletonData.asset</v>
      </c>
    </row>
    <row r="6" spans="1:3">
      <c r="B6" t="s">
        <v>162</v>
      </c>
      <c r="C6" t="str">
        <f t="shared" si="0"/>
        <v>nim_02_03_SkeletonData.asset</v>
      </c>
    </row>
    <row r="7" spans="1:3">
      <c r="A7" t="s">
        <v>163</v>
      </c>
      <c r="C7" t="str">
        <f t="shared" si="0"/>
        <v>nim_02_04_SkeletonData.asset</v>
      </c>
    </row>
    <row r="8" spans="1:3">
      <c r="B8" t="s">
        <v>163</v>
      </c>
      <c r="C8" t="str">
        <f t="shared" si="0"/>
        <v>nim_02_04_SkeletonData.asset</v>
      </c>
    </row>
    <row r="9" spans="1:3">
      <c r="A9" t="s">
        <v>164</v>
      </c>
      <c r="C9" t="str">
        <f t="shared" si="0"/>
        <v>nim_02_05_SkeletonData.asset</v>
      </c>
    </row>
    <row r="10" spans="1:3">
      <c r="B10" t="s">
        <v>164</v>
      </c>
      <c r="C10" t="str">
        <f t="shared" si="0"/>
        <v>nim_02_05_SkeletonData.asset</v>
      </c>
    </row>
    <row r="11" spans="1:3">
      <c r="A11" t="s">
        <v>165</v>
      </c>
      <c r="C11" t="str">
        <f t="shared" si="0"/>
        <v>nim_02_06_SkeletonData.asset</v>
      </c>
    </row>
    <row r="12" spans="1:3">
      <c r="B12" t="s">
        <v>165</v>
      </c>
      <c r="C12" t="str">
        <f t="shared" si="0"/>
        <v>nim_02_06_SkeletonData.asset</v>
      </c>
    </row>
    <row r="13" spans="1:3">
      <c r="A13" t="s">
        <v>166</v>
      </c>
      <c r="C13" t="str">
        <f t="shared" si="0"/>
        <v>nim_02_07_SkeletonData.asset</v>
      </c>
    </row>
    <row r="14" spans="1:3">
      <c r="B14" t="s">
        <v>166</v>
      </c>
      <c r="C14" t="str">
        <f t="shared" si="0"/>
        <v>nim_02_07_SkeletonData.asset</v>
      </c>
    </row>
    <row r="15" spans="1:3">
      <c r="A15" t="s">
        <v>167</v>
      </c>
      <c r="C15" t="str">
        <f t="shared" si="0"/>
        <v>nim_02_08_SkeletonData.asset</v>
      </c>
    </row>
    <row r="16" spans="1:3">
      <c r="B16" t="s">
        <v>167</v>
      </c>
      <c r="C16" t="str">
        <f t="shared" si="0"/>
        <v>nim_02_08_SkeletonData.asset</v>
      </c>
    </row>
    <row r="17" spans="1:3">
      <c r="A17" t="s">
        <v>168</v>
      </c>
      <c r="C17" t="str">
        <f t="shared" si="0"/>
        <v>nim_02_09_SkeletonData.asset</v>
      </c>
    </row>
    <row r="18" spans="1:3">
      <c r="B18" t="s">
        <v>168</v>
      </c>
      <c r="C18" t="str">
        <f t="shared" si="0"/>
        <v>nim_02_09_SkeletonData.asset</v>
      </c>
    </row>
    <row r="19" spans="1:3">
      <c r="A19" t="s">
        <v>169</v>
      </c>
      <c r="C19" t="str">
        <f t="shared" si="0"/>
        <v>nim_02_10_SkeletonData.asset</v>
      </c>
    </row>
    <row r="20" spans="1:3">
      <c r="B20" t="s">
        <v>169</v>
      </c>
      <c r="C20" t="str">
        <f t="shared" si="0"/>
        <v>nim_02_10_SkeletonData.asset</v>
      </c>
    </row>
    <row r="21" spans="1:3">
      <c r="A21" t="s">
        <v>170</v>
      </c>
      <c r="C21" t="str">
        <f t="shared" si="0"/>
        <v>nim_02_11_SkeletonData.asset</v>
      </c>
    </row>
    <row r="22" spans="1:3">
      <c r="B22" t="s">
        <v>170</v>
      </c>
      <c r="C22" t="str">
        <f t="shared" si="0"/>
        <v>nim_02_11_SkeletonData.asset</v>
      </c>
    </row>
    <row r="23" spans="1:3">
      <c r="A23" t="s">
        <v>171</v>
      </c>
      <c r="C23" t="str">
        <f t="shared" si="0"/>
        <v>nim_02_12_SkeletonData.asset</v>
      </c>
    </row>
    <row r="24" spans="1:3">
      <c r="B24" t="s">
        <v>171</v>
      </c>
      <c r="C24" t="str">
        <f t="shared" si="0"/>
        <v>nim_02_12_SkeletonData.asset</v>
      </c>
    </row>
    <row r="25" spans="1:3">
      <c r="A25" t="s">
        <v>172</v>
      </c>
      <c r="C25" t="str">
        <f t="shared" si="0"/>
        <v>nim_02_13_SkeletonData.asset</v>
      </c>
    </row>
    <row r="26" spans="1:3">
      <c r="B26" t="s">
        <v>172</v>
      </c>
      <c r="C26" t="str">
        <f t="shared" si="0"/>
        <v>nim_02_13_SkeletonData.asset</v>
      </c>
    </row>
    <row r="27" spans="1:3">
      <c r="A27" t="s">
        <v>173</v>
      </c>
      <c r="C27" t="str">
        <f t="shared" si="0"/>
        <v>nim_02_14_SkeletonData.asset</v>
      </c>
    </row>
    <row r="28" spans="1:3">
      <c r="B28" t="s">
        <v>173</v>
      </c>
      <c r="C28" t="str">
        <f t="shared" si="0"/>
        <v>nim_02_14_SkeletonData.asset</v>
      </c>
    </row>
    <row r="29" spans="1:3">
      <c r="A29" t="s">
        <v>174</v>
      </c>
      <c r="C29" t="str">
        <f t="shared" si="0"/>
        <v>nim_02_15_SkeletonData.asset</v>
      </c>
    </row>
    <row r="30" spans="1:3">
      <c r="B30" t="s">
        <v>174</v>
      </c>
      <c r="C30" t="str">
        <f t="shared" si="0"/>
        <v>nim_02_15_SkeletonData.asset</v>
      </c>
    </row>
    <row r="31" spans="1:3">
      <c r="A31" t="s">
        <v>175</v>
      </c>
      <c r="C31" t="str">
        <f t="shared" si="0"/>
        <v>nim_02_16_SkeletonData.asset</v>
      </c>
    </row>
    <row r="32" spans="1:3">
      <c r="B32" t="s">
        <v>175</v>
      </c>
      <c r="C32" t="str">
        <f t="shared" si="0"/>
        <v>nim_02_16_SkeletonData.asset</v>
      </c>
    </row>
    <row r="33" spans="1:3">
      <c r="A33" t="s">
        <v>180</v>
      </c>
      <c r="C33" t="str">
        <f t="shared" si="0"/>
        <v>nim_02_17_SkeletonData.asset</v>
      </c>
    </row>
    <row r="34" spans="1:3">
      <c r="B34" t="s">
        <v>180</v>
      </c>
      <c r="C34" t="str">
        <f t="shared" si="0"/>
        <v>nim_02_17_SkeletonData.asset</v>
      </c>
    </row>
    <row r="35" spans="1:3">
      <c r="A35" t="s">
        <v>176</v>
      </c>
      <c r="C35" t="str">
        <f t="shared" si="0"/>
        <v>nim_02_18_SkeletonData.asset</v>
      </c>
    </row>
    <row r="36" spans="1:3">
      <c r="B36" t="s">
        <v>176</v>
      </c>
      <c r="C36" t="str">
        <f t="shared" si="0"/>
        <v>nim_02_18_SkeletonData.asset</v>
      </c>
    </row>
    <row r="37" spans="1:3">
      <c r="A37" t="s">
        <v>177</v>
      </c>
      <c r="C37" t="str">
        <f t="shared" si="0"/>
        <v>nim_02_19_SkeletonData.asset</v>
      </c>
    </row>
    <row r="38" spans="1:3">
      <c r="B38" t="s">
        <v>177</v>
      </c>
      <c r="C38" t="str">
        <f t="shared" si="0"/>
        <v>nim_02_19_SkeletonData.asset</v>
      </c>
    </row>
    <row r="39" spans="1:3">
      <c r="A39" t="s">
        <v>178</v>
      </c>
      <c r="C39" t="str">
        <f t="shared" si="0"/>
        <v>nim_02_20_SkeletonData.asset</v>
      </c>
    </row>
    <row r="40" spans="1:3">
      <c r="B40" t="s">
        <v>178</v>
      </c>
      <c r="C40" t="str">
        <f t="shared" si="0"/>
        <v>nim_02_20_SkeletonData.asset</v>
      </c>
    </row>
    <row r="41" spans="1:3">
      <c r="A41" t="s">
        <v>179</v>
      </c>
      <c r="C41" t="str">
        <f t="shared" si="0"/>
        <v>nim_02_21_SkeletonData.asset</v>
      </c>
    </row>
    <row r="42" spans="1:3">
      <c r="B42" t="s">
        <v>179</v>
      </c>
      <c r="C42" t="str">
        <f t="shared" si="0"/>
        <v>nim_02_21_SkeletonData.asset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2"/>
  <sheetViews>
    <sheetView workbookViewId="0">
      <selection activeCell="C1" sqref="C1"/>
    </sheetView>
  </sheetViews>
  <sheetFormatPr defaultColWidth="8.875" defaultRowHeight="14.25"/>
  <cols>
    <col min="1" max="1" width="35.625" customWidth="1"/>
    <col min="2" max="2" width="43.625" customWidth="1"/>
    <col min="3" max="3" width="35.125" customWidth="1"/>
  </cols>
  <sheetData>
    <row r="1" spans="1:3">
      <c r="A1" t="s">
        <v>181</v>
      </c>
      <c r="C1" t="str">
        <f>IF(A1&lt;&gt;"",A1,B1)</f>
        <v>nim_03_01_SkeletonData.asset</v>
      </c>
    </row>
    <row r="2" spans="1:3">
      <c r="B2" t="s">
        <v>181</v>
      </c>
      <c r="C2" t="str">
        <f t="shared" ref="C2:C42" si="0">IF(A2&lt;&gt;"",A2,B2)</f>
        <v>nim_03_01_SkeletonData.asset</v>
      </c>
    </row>
    <row r="3" spans="1:3">
      <c r="A3" t="s">
        <v>182</v>
      </c>
      <c r="C3" t="str">
        <f t="shared" si="0"/>
        <v>nim_03_02_SkeletonData.asset</v>
      </c>
    </row>
    <row r="4" spans="1:3">
      <c r="B4" t="s">
        <v>182</v>
      </c>
      <c r="C4" t="str">
        <f t="shared" si="0"/>
        <v>nim_03_02_SkeletonData.asset</v>
      </c>
    </row>
    <row r="5" spans="1:3">
      <c r="A5" t="s">
        <v>183</v>
      </c>
      <c r="C5" t="str">
        <f t="shared" si="0"/>
        <v>nim_03_03_SkeletonData.asset</v>
      </c>
    </row>
    <row r="6" spans="1:3">
      <c r="B6" t="s">
        <v>183</v>
      </c>
      <c r="C6" t="str">
        <f t="shared" si="0"/>
        <v>nim_03_03_SkeletonData.asset</v>
      </c>
    </row>
    <row r="7" spans="1:3">
      <c r="A7" t="s">
        <v>184</v>
      </c>
      <c r="C7" t="str">
        <f t="shared" si="0"/>
        <v>nim_03_04_SkeletonData.asset</v>
      </c>
    </row>
    <row r="8" spans="1:3">
      <c r="B8" t="s">
        <v>184</v>
      </c>
      <c r="C8" t="str">
        <f t="shared" si="0"/>
        <v>nim_03_04_SkeletonData.asset</v>
      </c>
    </row>
    <row r="9" spans="1:3">
      <c r="A9" t="s">
        <v>185</v>
      </c>
      <c r="C9" t="str">
        <f t="shared" si="0"/>
        <v>nim_03_05_SkeletonData.asset</v>
      </c>
    </row>
    <row r="10" spans="1:3">
      <c r="B10" t="s">
        <v>185</v>
      </c>
      <c r="C10" t="str">
        <f t="shared" si="0"/>
        <v>nim_03_05_SkeletonData.asset</v>
      </c>
    </row>
    <row r="11" spans="1:3">
      <c r="A11" t="s">
        <v>186</v>
      </c>
      <c r="C11" t="str">
        <f t="shared" si="0"/>
        <v>nim_03_06_SkeletonData.asset</v>
      </c>
    </row>
    <row r="12" spans="1:3">
      <c r="B12" t="s">
        <v>186</v>
      </c>
      <c r="C12" t="str">
        <f t="shared" si="0"/>
        <v>nim_03_06_SkeletonData.asset</v>
      </c>
    </row>
    <row r="13" spans="1:3">
      <c r="A13" t="s">
        <v>187</v>
      </c>
      <c r="C13" t="str">
        <f t="shared" si="0"/>
        <v>nim_03_07_SkeletonData.asset</v>
      </c>
    </row>
    <row r="14" spans="1:3">
      <c r="B14" t="s">
        <v>187</v>
      </c>
      <c r="C14" t="str">
        <f t="shared" si="0"/>
        <v>nim_03_07_SkeletonData.asset</v>
      </c>
    </row>
    <row r="15" spans="1:3">
      <c r="A15" t="s">
        <v>188</v>
      </c>
      <c r="C15" t="str">
        <f t="shared" si="0"/>
        <v>nim_03_08_SkeletonData.asset</v>
      </c>
    </row>
    <row r="16" spans="1:3">
      <c r="B16" t="s">
        <v>188</v>
      </c>
      <c r="C16" t="str">
        <f t="shared" si="0"/>
        <v>nim_03_08_SkeletonData.asset</v>
      </c>
    </row>
    <row r="17" spans="1:3">
      <c r="A17" t="s">
        <v>189</v>
      </c>
      <c r="C17" t="str">
        <f t="shared" si="0"/>
        <v>nim_03_09_SkeletonData.asset</v>
      </c>
    </row>
    <row r="18" spans="1:3">
      <c r="B18" t="s">
        <v>189</v>
      </c>
      <c r="C18" t="str">
        <f t="shared" si="0"/>
        <v>nim_03_09_SkeletonData.asset</v>
      </c>
    </row>
    <row r="19" spans="1:3">
      <c r="A19" t="s">
        <v>190</v>
      </c>
      <c r="C19" t="str">
        <f t="shared" si="0"/>
        <v>nim_03_10_SkeletonData.asset</v>
      </c>
    </row>
    <row r="20" spans="1:3">
      <c r="B20" t="s">
        <v>190</v>
      </c>
      <c r="C20" t="str">
        <f t="shared" si="0"/>
        <v>nim_03_10_SkeletonData.asset</v>
      </c>
    </row>
    <row r="21" spans="1:3">
      <c r="A21" t="s">
        <v>191</v>
      </c>
      <c r="C21" t="str">
        <f t="shared" si="0"/>
        <v>nim_03_11_SkeletonData.asset</v>
      </c>
    </row>
    <row r="22" spans="1:3">
      <c r="B22" t="s">
        <v>191</v>
      </c>
      <c r="C22" t="str">
        <f t="shared" si="0"/>
        <v>nim_03_11_SkeletonData.asset</v>
      </c>
    </row>
    <row r="23" spans="1:3">
      <c r="A23" t="s">
        <v>192</v>
      </c>
      <c r="C23" t="str">
        <f t="shared" si="0"/>
        <v>nim_03_12_SkeletonData.asset</v>
      </c>
    </row>
    <row r="24" spans="1:3">
      <c r="B24" t="s">
        <v>192</v>
      </c>
      <c r="C24" t="str">
        <f t="shared" si="0"/>
        <v>nim_03_12_SkeletonData.asset</v>
      </c>
    </row>
    <row r="25" spans="1:3">
      <c r="A25" t="s">
        <v>193</v>
      </c>
      <c r="C25" t="str">
        <f t="shared" si="0"/>
        <v>nim_03_13_SkeletonData.asset</v>
      </c>
    </row>
    <row r="26" spans="1:3">
      <c r="B26" t="s">
        <v>193</v>
      </c>
      <c r="C26" t="str">
        <f t="shared" si="0"/>
        <v>nim_03_13_SkeletonData.asset</v>
      </c>
    </row>
    <row r="27" spans="1:3">
      <c r="A27" t="s">
        <v>194</v>
      </c>
      <c r="C27" t="str">
        <f t="shared" si="0"/>
        <v>nim_03_14_SkeletonData.asset</v>
      </c>
    </row>
    <row r="28" spans="1:3">
      <c r="B28" t="s">
        <v>194</v>
      </c>
      <c r="C28" t="str">
        <f t="shared" si="0"/>
        <v>nim_03_14_SkeletonData.asset</v>
      </c>
    </row>
    <row r="29" spans="1:3">
      <c r="A29" t="s">
        <v>195</v>
      </c>
      <c r="C29" t="str">
        <f t="shared" si="0"/>
        <v>nim_03_15_SkeletonData.asset</v>
      </c>
    </row>
    <row r="30" spans="1:3">
      <c r="B30" t="s">
        <v>195</v>
      </c>
      <c r="C30" t="str">
        <f t="shared" si="0"/>
        <v>nim_03_15_SkeletonData.asset</v>
      </c>
    </row>
    <row r="31" spans="1:3">
      <c r="A31" t="s">
        <v>196</v>
      </c>
      <c r="C31" t="str">
        <f t="shared" si="0"/>
        <v>nim_03_16_SkeletonData.asset</v>
      </c>
    </row>
    <row r="32" spans="1:3">
      <c r="B32" t="s">
        <v>196</v>
      </c>
      <c r="C32" t="str">
        <f t="shared" si="0"/>
        <v>nim_03_16_SkeletonData.asset</v>
      </c>
    </row>
    <row r="33" spans="1:3">
      <c r="A33" t="s">
        <v>197</v>
      </c>
      <c r="C33" t="str">
        <f t="shared" si="0"/>
        <v>nim_03_17_SkeletonData.asset</v>
      </c>
    </row>
    <row r="34" spans="1:3">
      <c r="B34" t="s">
        <v>197</v>
      </c>
      <c r="C34" t="str">
        <f t="shared" si="0"/>
        <v>nim_03_17_SkeletonData.asset</v>
      </c>
    </row>
    <row r="35" spans="1:3">
      <c r="A35" t="s">
        <v>198</v>
      </c>
      <c r="C35" t="str">
        <f t="shared" si="0"/>
        <v>nim_03_18_SkeletonData.asset</v>
      </c>
    </row>
    <row r="36" spans="1:3">
      <c r="B36" t="s">
        <v>198</v>
      </c>
      <c r="C36" t="str">
        <f t="shared" si="0"/>
        <v>nim_03_18_SkeletonData.asset</v>
      </c>
    </row>
    <row r="37" spans="1:3">
      <c r="A37" t="s">
        <v>202</v>
      </c>
      <c r="C37" t="str">
        <f t="shared" si="0"/>
        <v>Home_Nim_desert daze19_SkeletonData.asset</v>
      </c>
    </row>
    <row r="38" spans="1:3">
      <c r="B38" t="s">
        <v>201</v>
      </c>
      <c r="C38" t="str">
        <f t="shared" si="0"/>
        <v>Home_Nim_desert daze19_SkeletonData.asset</v>
      </c>
    </row>
    <row r="39" spans="1:3">
      <c r="A39" t="s">
        <v>199</v>
      </c>
      <c r="C39" t="str">
        <f t="shared" si="0"/>
        <v>nim_03_20_SkeletonData.asset</v>
      </c>
    </row>
    <row r="40" spans="1:3">
      <c r="B40" t="s">
        <v>199</v>
      </c>
      <c r="C40" t="str">
        <f t="shared" si="0"/>
        <v>nim_03_20_SkeletonData.asset</v>
      </c>
    </row>
    <row r="41" spans="1:3">
      <c r="A41" t="s">
        <v>200</v>
      </c>
      <c r="C41" t="str">
        <f t="shared" si="0"/>
        <v>nim_03_21_SkeletonData.asset</v>
      </c>
    </row>
    <row r="42" spans="1:3">
      <c r="B42" t="s">
        <v>200</v>
      </c>
      <c r="C42" t="str">
        <f t="shared" si="0"/>
        <v>nim_03_21_SkeletonData.asset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"/>
  <sheetViews>
    <sheetView workbookViewId="0">
      <selection activeCell="F1" sqref="F1"/>
    </sheetView>
  </sheetViews>
  <sheetFormatPr defaultColWidth="8.875" defaultRowHeight="14.25"/>
  <cols>
    <col min="1" max="2" width="28.625" bestFit="1" customWidth="1"/>
    <col min="3" max="3" width="27.5" bestFit="1" customWidth="1"/>
  </cols>
  <sheetData>
    <row r="1" spans="1:3">
      <c r="A1" t="s">
        <v>837</v>
      </c>
      <c r="C1" t="str">
        <f>IF(A1&lt;&gt;"",A1,B1)</f>
        <v>Home_box_nim_volcano01 (1)</v>
      </c>
    </row>
    <row r="2" spans="1:3">
      <c r="B2" t="s">
        <v>896</v>
      </c>
      <c r="C2" t="str">
        <f t="shared" ref="C2:C20" si="0">IF(A2&lt;&gt;"",A2,B2)</f>
        <v>Home_box_nim_volcano02 (1)</v>
      </c>
    </row>
    <row r="3" spans="1:3">
      <c r="A3" t="s">
        <v>838</v>
      </c>
      <c r="C3" t="str">
        <f t="shared" si="0"/>
        <v>Home_box_nim_volcano01 (2)</v>
      </c>
    </row>
    <row r="4" spans="1:3">
      <c r="B4" t="s">
        <v>869</v>
      </c>
      <c r="C4" t="str">
        <f t="shared" si="0"/>
        <v>Home_box_nim_volcano02 (2)</v>
      </c>
    </row>
    <row r="5" spans="1:3">
      <c r="A5" t="s">
        <v>843</v>
      </c>
      <c r="C5" t="str">
        <f t="shared" si="0"/>
        <v>Home_box_nim_volcano01 (3)</v>
      </c>
    </row>
    <row r="6" spans="1:3">
      <c r="B6" t="s">
        <v>872</v>
      </c>
      <c r="C6" t="str">
        <f t="shared" si="0"/>
        <v>Home_box_nim_volcano02 (3)</v>
      </c>
    </row>
    <row r="7" spans="1:3">
      <c r="A7" t="s">
        <v>845</v>
      </c>
      <c r="C7" t="str">
        <f t="shared" si="0"/>
        <v>Home_box_nim_volcano01 (4)</v>
      </c>
    </row>
    <row r="8" spans="1:3">
      <c r="B8" t="s">
        <v>874</v>
      </c>
      <c r="C8" t="str">
        <f t="shared" si="0"/>
        <v>Home_box_nim_volcano02 (4)</v>
      </c>
    </row>
    <row r="9" spans="1:3">
      <c r="A9" t="s">
        <v>847</v>
      </c>
      <c r="C9" t="str">
        <f t="shared" si="0"/>
        <v>Home_box_nim_volcano01 (5)</v>
      </c>
    </row>
    <row r="10" spans="1:3">
      <c r="B10" t="s">
        <v>876</v>
      </c>
      <c r="C10" t="str">
        <f t="shared" si="0"/>
        <v>Home_box_nim_volcano02 (5)</v>
      </c>
    </row>
    <row r="11" spans="1:3">
      <c r="A11" t="s">
        <v>849</v>
      </c>
      <c r="C11" t="str">
        <f t="shared" si="0"/>
        <v>Home_box_nim_volcano01 (6)</v>
      </c>
    </row>
    <row r="12" spans="1:3">
      <c r="B12" t="s">
        <v>878</v>
      </c>
      <c r="C12" t="str">
        <f t="shared" si="0"/>
        <v>Home_box_nim_volcano02 (6)</v>
      </c>
    </row>
    <row r="13" spans="1:3">
      <c r="A13" t="s">
        <v>851</v>
      </c>
      <c r="C13" t="str">
        <f t="shared" si="0"/>
        <v>Home_box_nim_volcano01 (7)</v>
      </c>
    </row>
    <row r="14" spans="1:3">
      <c r="B14" t="s">
        <v>880</v>
      </c>
      <c r="C14" t="str">
        <f t="shared" si="0"/>
        <v>Home_box_nim_volcano02 (7)</v>
      </c>
    </row>
    <row r="15" spans="1:3">
      <c r="A15" t="s">
        <v>853</v>
      </c>
      <c r="C15" t="str">
        <f t="shared" si="0"/>
        <v>Home_box_nim_volcano01 (8)</v>
      </c>
    </row>
    <row r="16" spans="1:3">
      <c r="B16" t="s">
        <v>882</v>
      </c>
      <c r="C16" t="str">
        <f t="shared" si="0"/>
        <v>Home_box_nim_volcano02 (8)</v>
      </c>
    </row>
    <row r="17" spans="1:3">
      <c r="A17" t="s">
        <v>855</v>
      </c>
      <c r="C17" t="str">
        <f t="shared" si="0"/>
        <v>Home_box_nim_volcano01 (9)</v>
      </c>
    </row>
    <row r="18" spans="1:3">
      <c r="B18" t="s">
        <v>884</v>
      </c>
      <c r="C18" t="str">
        <f t="shared" si="0"/>
        <v>Home_box_nim_volcano02 (9)</v>
      </c>
    </row>
    <row r="19" spans="1:3">
      <c r="A19" t="s">
        <v>857</v>
      </c>
      <c r="C19" t="str">
        <f t="shared" si="0"/>
        <v>Home_box_nim_volcano01 (10)</v>
      </c>
    </row>
    <row r="20" spans="1:3">
      <c r="B20" t="s">
        <v>886</v>
      </c>
      <c r="C20" t="str">
        <f t="shared" si="0"/>
        <v>Home_box_nim_volcano02 (10)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96"/>
  <sheetViews>
    <sheetView tabSelected="1" zoomScaleNormal="100" zoomScalePageLayoutView="130" workbookViewId="0">
      <pane ySplit="1" topLeftCell="A59" activePane="bottomLeft" state="frozen"/>
      <selection pane="bottomLeft" activeCell="P1" sqref="P1"/>
    </sheetView>
  </sheetViews>
  <sheetFormatPr defaultColWidth="8.875" defaultRowHeight="14.25"/>
  <cols>
    <col min="1" max="1" width="1.625" style="10" customWidth="1"/>
    <col min="2" max="2" width="7.5" style="11" bestFit="1" customWidth="1"/>
    <col min="3" max="3" width="18.375" style="10" bestFit="1" customWidth="1"/>
    <col min="4" max="4" width="35" style="10" bestFit="1" customWidth="1"/>
    <col min="5" max="5" width="11" style="10" bestFit="1" customWidth="1"/>
    <col min="6" max="6" width="13.625" style="10" bestFit="1" customWidth="1"/>
    <col min="7" max="7" width="12" style="10" bestFit="1" customWidth="1"/>
    <col min="8" max="8" width="20.625" style="10" bestFit="1" customWidth="1"/>
    <col min="9" max="9" width="15" style="10" bestFit="1" customWidth="1"/>
    <col min="10" max="10" width="12.125" style="10" bestFit="1" customWidth="1"/>
    <col min="11" max="11" width="16.125" style="10" bestFit="1" customWidth="1"/>
    <col min="12" max="12" width="12.125" style="10" bestFit="1" customWidth="1"/>
    <col min="13" max="13" width="16.125" style="10" bestFit="1" customWidth="1"/>
    <col min="14" max="14" width="14.875" style="10" customWidth="1"/>
    <col min="15" max="15" width="12.625" style="10" hidden="1" customWidth="1"/>
    <col min="16" max="16384" width="8.875" style="10"/>
  </cols>
  <sheetData>
    <row r="1" spans="1:15" s="1" customFormat="1">
      <c r="B1" s="23" t="s">
        <v>991</v>
      </c>
      <c r="C1" s="23" t="s">
        <v>3</v>
      </c>
      <c r="D1" s="23" t="s">
        <v>992</v>
      </c>
      <c r="E1" s="23" t="s">
        <v>993</v>
      </c>
      <c r="F1" s="23" t="s">
        <v>994</v>
      </c>
      <c r="G1" s="23" t="s">
        <v>995</v>
      </c>
      <c r="H1" s="23" t="s">
        <v>996</v>
      </c>
      <c r="I1" s="23" t="s">
        <v>997</v>
      </c>
      <c r="J1" s="23" t="s">
        <v>998</v>
      </c>
      <c r="K1" s="23" t="s">
        <v>999</v>
      </c>
      <c r="L1" s="23" t="s">
        <v>1000</v>
      </c>
      <c r="M1" s="23" t="s">
        <v>1001</v>
      </c>
      <c r="N1" s="24" t="s">
        <v>137</v>
      </c>
      <c r="O1" s="1" t="s">
        <v>138</v>
      </c>
    </row>
    <row r="2" spans="1:15" s="21" customFormat="1">
      <c r="A2" s="27"/>
      <c r="B2" s="28">
        <v>-10000</v>
      </c>
      <c r="C2" s="29"/>
      <c r="D2" s="29" t="str">
        <f>MID(O2,FIND("Background=",O2)+12,FIND(""" Model=",O2)-FIND("Background=",O2)-12)</f>
        <v>home_good night</v>
      </c>
      <c r="E2" s="29">
        <v>0</v>
      </c>
      <c r="F2" s="29"/>
      <c r="G2" s="29">
        <v>0</v>
      </c>
      <c r="H2" s="30" t="str">
        <f>MID(O2,FIND("dailyGoalPercent=",O2)+18,FIND(""" AwardCoin=",O2)-FIND("dailyGoalPercent=",O2)-18)</f>
        <v>1</v>
      </c>
      <c r="I2" s="30" t="str">
        <f>MID(O2,FIND("AwardCoin=",O2)+11,FIND("""&gt;",O2)-FIND("AwardCoin=",O2)-11)</f>
        <v>0</v>
      </c>
      <c r="J2" s="29">
        <v>0</v>
      </c>
      <c r="K2" s="29">
        <v>0</v>
      </c>
      <c r="L2" s="29">
        <v>0</v>
      </c>
      <c r="M2" s="29">
        <v>0</v>
      </c>
      <c r="N2" s="29" t="str">
        <f>IF(B2&lt;&gt;"","&lt;Mission Id="""&amp;B2&amp;""" Name="""&amp;C2&amp;""" Background="""&amp;D2&amp;""" Model="""&amp;E2&amp;""" NimIcon="""&amp;F2&amp;""" QuestId="""&amp;G2&amp;""" dailyGoalPercent="""&amp;H2&amp;""" AwardCoin="""&amp;I2&amp;"""&gt;"&amp;CHAR(10)&amp;"  &lt;TreasureBox BoxId="""&amp;J2&amp;""" Height="""&amp;K2&amp;""" /&gt;"&amp;CHAR(10)&amp;"  &lt;TreasureBox BoxId="""&amp;L2&amp;""" Height="""&amp;M2&amp;""" /&gt;"&amp;CHAR(10)&amp;"&lt;/Mission&gt;","")</f>
        <v>&lt;Mission Id="-10000" Name="" Background="home_good night" Model="0" NimIcon="" QuestId="0" dailyGoalPercent="1" AwardCoin="0"&gt;
  &lt;TreasureBox BoxId="0" Height="0" /&gt;
  &lt;TreasureBox BoxId="0" Height="0" /&gt;
&lt;/Mission&gt;</v>
      </c>
      <c r="O2" s="21" t="s">
        <v>980</v>
      </c>
    </row>
    <row r="3" spans="1:15" s="21" customFormat="1">
      <c r="A3" s="31"/>
      <c r="B3" s="32" t="str">
        <f>MID(O3,FIND("Id=",O3)+4,FIND(""" Name=",O3)-FIND("Id=",O3)-4)</f>
        <v>11001</v>
      </c>
      <c r="C3" s="33" t="str">
        <f>MID(O3,FIND("Name=",O3)+6,FIND(""" Background=",O3)-FIND("Name=",O3)-6)</f>
        <v>MissionName11001</v>
      </c>
      <c r="D3" s="33" t="str">
        <f>MID(O3,FIND("Background=",O3)+12,FIND(""" Model=",O3)-FIND("Background=",O3)-12)</f>
        <v>Home_Backgrond_ocean brim (1)</v>
      </c>
      <c r="E3" s="33" t="str">
        <f>MID(O3,FIND("Model=",O3)+7,FIND(""" NimIcon=",O3)-FIND("Model=",O3)-7)</f>
        <v>11001</v>
      </c>
      <c r="F3" s="33" t="s">
        <v>331</v>
      </c>
      <c r="G3" s="33" t="str">
        <f>MID(O3,FIND("QuestId=",O3)+9,FIND(""" dailyGoalPercent=",O3)-FIND("QuestId=",O3)-9)</f>
        <v>20001</v>
      </c>
      <c r="H3" s="34" t="str">
        <f>MID(O3,FIND("dailyGoalPercent=",O3)+18,FIND(""" AwardCoin=",O3)-FIND("dailyGoalPercent=",O3)-18)</f>
        <v>0.33</v>
      </c>
      <c r="I3" s="34" t="str">
        <f>MID(O3,FIND("AwardCoin=",O3)+11,FIND("""&gt;",O3)-FIND("AwardCoin=",O3)-11)</f>
        <v>32</v>
      </c>
      <c r="J3" s="33">
        <v>10001</v>
      </c>
      <c r="K3" s="33">
        <v>3</v>
      </c>
      <c r="L3" s="33">
        <v>10002</v>
      </c>
      <c r="M3" s="33">
        <v>8</v>
      </c>
      <c r="N3" s="33" t="str">
        <f>IF(B3&lt;&gt;"","&lt;Mission Id="""&amp;B3&amp;""" Name="""&amp;C3&amp;""" Background="""&amp;D3&amp;""" Model="""&amp;E3&amp;""" NimIcon="""&amp;F3&amp;""" QuestId="""&amp;G3&amp;""" dailyGoalPercent="""&amp;H3&amp;""" AwardCoin="""&amp;I3&amp;"""&gt;"&amp;CHAR(10)&amp;"  &lt;TreasureBox BoxId="""&amp;J3&amp;""" Height="""&amp;K3&amp;""" /&gt;"&amp;CHAR(10)&amp;"  &lt;TreasureBox BoxId="""&amp;L3&amp;""" Height="""&amp;M3&amp;""" /&gt;"&amp;CHAR(10)&amp;"&lt;/Mission&gt;","")</f>
        <v>&lt;Mission Id="11001" Name="MissionName11001" Background="Home_Backgrond_ocean brim (1)" Model="11001" NimIcon="atom_icon0022" QuestId="20001" dailyGoalPercent="0.33" AwardCoin="32"&gt;
  &lt;TreasureBox BoxId="10001" Height="3" /&gt;
  &lt;TreasureBox BoxId="10002" Height="8" /&gt;
&lt;/Mission&gt;</v>
      </c>
      <c r="O3" s="21" t="s">
        <v>917</v>
      </c>
    </row>
    <row r="4" spans="1:15" s="21" customFormat="1">
      <c r="A4" s="31"/>
      <c r="B4" s="32" t="str">
        <f>MID(O4,FIND("Id=",O4)+4,FIND(""" Name=",O4)-FIND("Id=",O4)-4)</f>
        <v>11002</v>
      </c>
      <c r="C4" s="33" t="str">
        <f>MID(O4,FIND("Name=",O4)+6,FIND(""" Background=",O4)-FIND("Name=",O4)-6)</f>
        <v>MissionName11002</v>
      </c>
      <c r="D4" s="33" t="str">
        <f>MID(O4,FIND("Background=",O4)+12,FIND(""" Model=",O4)-FIND("Background=",O4)-12)</f>
        <v>Home_Backgrond_ocean brim (2)</v>
      </c>
      <c r="E4" s="33" t="str">
        <f>MID(O4,FIND("Model=",O4)+7,FIND(""" NimIcon=",O4)-FIND("Model=",O4)-7)</f>
        <v>11002</v>
      </c>
      <c r="F4" s="33" t="s">
        <v>340</v>
      </c>
      <c r="G4" s="33" t="str">
        <f>MID(O4,FIND("QuestId=",O4)+9,FIND(""" dailyGoalPercent=",O4)-FIND("QuestId=",O4)-9)</f>
        <v>20002</v>
      </c>
      <c r="H4" s="34" t="str">
        <f>MID(O4,FIND("dailyGoalPercent=",O4)+18,FIND(""" AwardCoin=",O4)-FIND("dailyGoalPercent=",O4)-18)</f>
        <v>0.33</v>
      </c>
      <c r="I4" s="34" t="str">
        <f t="shared" ref="I4:I65" si="0">MID(O4,FIND("AwardCoin=",O4)+11,FIND("""&gt;",O4)-FIND("AwardCoin=",O4)-11)</f>
        <v>34</v>
      </c>
      <c r="J4" s="33">
        <v>10003</v>
      </c>
      <c r="K4" s="33">
        <v>3</v>
      </c>
      <c r="L4" s="33">
        <v>10004</v>
      </c>
      <c r="M4" s="33">
        <v>8</v>
      </c>
      <c r="N4" s="33" t="str">
        <f t="shared" ref="N4:N66" si="1">IF(B4&lt;&gt;"","&lt;Mission Id="""&amp;B4&amp;""" Name="""&amp;C4&amp;""" Background="""&amp;D4&amp;""" Model="""&amp;E4&amp;""" NimIcon="""&amp;F4&amp;""" QuestId="""&amp;G4&amp;""" dailyGoalPercent="""&amp;H4&amp;""" AwardCoin="""&amp;I4&amp;"""&gt;"&amp;CHAR(10)&amp;"  &lt;TreasureBox BoxId="""&amp;J4&amp;""" Height="""&amp;K4&amp;""" /&gt;"&amp;CHAR(10)&amp;"  &lt;TreasureBox BoxId="""&amp;L4&amp;""" Height="""&amp;M4&amp;""" /&gt;"&amp;CHAR(10)&amp;"&lt;/Mission&gt;","")</f>
        <v>&lt;Mission Id="11002" Name="MissionName11002" Background="Home_Backgrond_ocean brim (2)" Model="11002" NimIcon="atom_icon0023" QuestId="20002" dailyGoalPercent="0.33" AwardCoin="34"&gt;
  &lt;TreasureBox BoxId="10003" Height="3" /&gt;
  &lt;TreasureBox BoxId="10004" Height="8" /&gt;
&lt;/Mission&gt;</v>
      </c>
      <c r="O4" s="21" t="s">
        <v>918</v>
      </c>
    </row>
    <row r="5" spans="1:15" s="21" customFormat="1">
      <c r="A5" s="31"/>
      <c r="B5" s="32" t="str">
        <f t="shared" ref="B5:B67" si="2">MID(O5,FIND("Id=",O5)+4,FIND(""" Name=",O5)-FIND("Id=",O5)-4)</f>
        <v>11003</v>
      </c>
      <c r="C5" s="33" t="str">
        <f t="shared" ref="C5:C67" si="3">MID(O5,FIND("Name=",O5)+6,FIND(""" Background=",O5)-FIND("Name=",O5)-6)</f>
        <v>MissionName11003</v>
      </c>
      <c r="D5" s="33" t="str">
        <f t="shared" ref="D5:D67" si="4">MID(O5,FIND("Background=",O5)+12,FIND(""" Model=",O5)-FIND("Background=",O5)-12)</f>
        <v>Home_Backgrond_ocean brim (3)</v>
      </c>
      <c r="E5" s="33" t="str">
        <f t="shared" ref="E5:E67" si="5">MID(O5,FIND("Model=",O5)+7,FIND(""" NimIcon=",O5)-FIND("Model=",O5)-7)</f>
        <v>11003</v>
      </c>
      <c r="F5" s="33" t="s">
        <v>342</v>
      </c>
      <c r="G5" s="33" t="str">
        <f t="shared" ref="G5:G67" si="6">MID(O5,FIND("QuestId=",O5)+9,FIND(""" dailyGoalPercent=",O5)-FIND("QuestId=",O5)-9)</f>
        <v>20003</v>
      </c>
      <c r="H5" s="34" t="str">
        <f t="shared" ref="H5:H52" si="7">MID(O5,FIND("dailyGoalPercent=",O5)+18,FIND(""" AwardCoin=",O5)-FIND("dailyGoalPercent=",O5)-18)</f>
        <v>0.34</v>
      </c>
      <c r="I5" s="34" t="str">
        <f t="shared" si="0"/>
        <v>36</v>
      </c>
      <c r="J5" s="33">
        <v>10005</v>
      </c>
      <c r="K5" s="33">
        <v>3</v>
      </c>
      <c r="L5" s="33">
        <v>10006</v>
      </c>
      <c r="M5" s="33">
        <v>8</v>
      </c>
      <c r="N5" s="33" t="str">
        <f t="shared" si="1"/>
        <v>&lt;Mission Id="11003" Name="MissionName11003" Background="Home_Backgrond_ocean brim (3)" Model="11003" NimIcon="atom_icon0024" QuestId="20003" dailyGoalPercent="0.34" AwardCoin="36"&gt;
  &lt;TreasureBox BoxId="10005" Height="3" /&gt;
  &lt;TreasureBox BoxId="10006" Height="8" /&gt;
&lt;/Mission&gt;</v>
      </c>
      <c r="O5" s="21" t="s">
        <v>919</v>
      </c>
    </row>
    <row r="6" spans="1:15" s="21" customFormat="1">
      <c r="A6" s="31"/>
      <c r="B6" s="32" t="str">
        <f t="shared" si="2"/>
        <v>11004</v>
      </c>
      <c r="C6" s="33" t="str">
        <f t="shared" si="3"/>
        <v>MissionName11004</v>
      </c>
      <c r="D6" s="33" t="str">
        <f t="shared" si="4"/>
        <v>Home_Backgrond_ocean brim (4)</v>
      </c>
      <c r="E6" s="33" t="str">
        <f t="shared" si="5"/>
        <v>11004</v>
      </c>
      <c r="F6" s="33" t="s">
        <v>344</v>
      </c>
      <c r="G6" s="33" t="str">
        <f t="shared" si="6"/>
        <v>20004</v>
      </c>
      <c r="H6" s="34" t="str">
        <f t="shared" si="7"/>
        <v>0.33</v>
      </c>
      <c r="I6" s="34" t="str">
        <f t="shared" si="0"/>
        <v>38</v>
      </c>
      <c r="J6" s="33">
        <v>10007</v>
      </c>
      <c r="K6" s="33">
        <v>3</v>
      </c>
      <c r="L6" s="33">
        <v>10008</v>
      </c>
      <c r="M6" s="33">
        <v>8</v>
      </c>
      <c r="N6" s="33" t="str">
        <f t="shared" si="1"/>
        <v>&lt;Mission Id="11004" Name="MissionName11004" Background="Home_Backgrond_ocean brim (4)" Model="11004" NimIcon="atom_icon0025" QuestId="20004" dailyGoalPercent="0.33" AwardCoin="38"&gt;
  &lt;TreasureBox BoxId="10007" Height="3" /&gt;
  &lt;TreasureBox BoxId="10008" Height="8" /&gt;
&lt;/Mission&gt;</v>
      </c>
      <c r="O6" s="21" t="s">
        <v>920</v>
      </c>
    </row>
    <row r="7" spans="1:15" s="21" customFormat="1">
      <c r="A7" s="31"/>
      <c r="B7" s="32" t="str">
        <f t="shared" si="2"/>
        <v>11005</v>
      </c>
      <c r="C7" s="33" t="str">
        <f t="shared" si="3"/>
        <v>MissionName11005</v>
      </c>
      <c r="D7" s="33" t="str">
        <f t="shared" si="4"/>
        <v>Home_Backgrond_ocean brim (5)</v>
      </c>
      <c r="E7" s="33" t="str">
        <f t="shared" si="5"/>
        <v>11005</v>
      </c>
      <c r="F7" s="33" t="s">
        <v>346</v>
      </c>
      <c r="G7" s="33" t="str">
        <f t="shared" si="6"/>
        <v>20005</v>
      </c>
      <c r="H7" s="34" t="str">
        <f t="shared" si="7"/>
        <v>0.33</v>
      </c>
      <c r="I7" s="34" t="str">
        <f t="shared" si="0"/>
        <v>40</v>
      </c>
      <c r="J7" s="33">
        <v>10009</v>
      </c>
      <c r="K7" s="33">
        <v>3</v>
      </c>
      <c r="L7" s="33">
        <v>10010</v>
      </c>
      <c r="M7" s="33">
        <v>8</v>
      </c>
      <c r="N7" s="33" t="str">
        <f t="shared" si="1"/>
        <v>&lt;Mission Id="11005" Name="MissionName11005" Background="Home_Backgrond_ocean brim (5)" Model="11005" NimIcon="atom_icon0026" QuestId="20005" dailyGoalPercent="0.33" AwardCoin="40"&gt;
  &lt;TreasureBox BoxId="10009" Height="3" /&gt;
  &lt;TreasureBox BoxId="10010" Height="8" /&gt;
&lt;/Mission&gt;</v>
      </c>
      <c r="O7" s="21" t="s">
        <v>921</v>
      </c>
    </row>
    <row r="8" spans="1:15" s="21" customFormat="1">
      <c r="A8" s="31"/>
      <c r="B8" s="32" t="str">
        <f t="shared" si="2"/>
        <v>11006</v>
      </c>
      <c r="C8" s="33" t="str">
        <f t="shared" si="3"/>
        <v>MissionName11006</v>
      </c>
      <c r="D8" s="33" t="str">
        <f t="shared" si="4"/>
        <v>Home_Backgrond_ocean brim (6)</v>
      </c>
      <c r="E8" s="33" t="str">
        <f t="shared" si="5"/>
        <v>11006</v>
      </c>
      <c r="F8" s="33" t="s">
        <v>348</v>
      </c>
      <c r="G8" s="33" t="str">
        <f t="shared" si="6"/>
        <v>20006</v>
      </c>
      <c r="H8" s="34" t="str">
        <f t="shared" si="7"/>
        <v>0.34</v>
      </c>
      <c r="I8" s="34" t="str">
        <f t="shared" si="0"/>
        <v>42</v>
      </c>
      <c r="J8" s="33">
        <v>10011</v>
      </c>
      <c r="K8" s="33">
        <v>3</v>
      </c>
      <c r="L8" s="33">
        <v>10012</v>
      </c>
      <c r="M8" s="33">
        <v>8</v>
      </c>
      <c r="N8" s="33" t="str">
        <f t="shared" si="1"/>
        <v>&lt;Mission Id="11006" Name="MissionName11006" Background="Home_Backgrond_ocean brim (6)" Model="11006" NimIcon="atom_icon0027" QuestId="20006" dailyGoalPercent="0.34" AwardCoin="42"&gt;
  &lt;TreasureBox BoxId="10011" Height="3" /&gt;
  &lt;TreasureBox BoxId="10012" Height="8" /&gt;
&lt;/Mission&gt;</v>
      </c>
      <c r="O8" s="21" t="s">
        <v>922</v>
      </c>
    </row>
    <row r="9" spans="1:15" s="21" customFormat="1">
      <c r="A9" s="31"/>
      <c r="B9" s="32" t="str">
        <f t="shared" si="2"/>
        <v>11007</v>
      </c>
      <c r="C9" s="33" t="str">
        <f t="shared" si="3"/>
        <v>MissionName11007</v>
      </c>
      <c r="D9" s="33" t="str">
        <f t="shared" si="4"/>
        <v>Home_Backgrond_ocean brim (7)</v>
      </c>
      <c r="E9" s="33" t="str">
        <f t="shared" si="5"/>
        <v>11007</v>
      </c>
      <c r="F9" s="33" t="s">
        <v>350</v>
      </c>
      <c r="G9" s="33" t="str">
        <f t="shared" si="6"/>
        <v>20007</v>
      </c>
      <c r="H9" s="34" t="str">
        <f t="shared" si="7"/>
        <v>0.33</v>
      </c>
      <c r="I9" s="34" t="str">
        <f t="shared" si="0"/>
        <v>44</v>
      </c>
      <c r="J9" s="33">
        <v>10013</v>
      </c>
      <c r="K9" s="33">
        <v>3</v>
      </c>
      <c r="L9" s="33">
        <v>10014</v>
      </c>
      <c r="M9" s="33">
        <v>8</v>
      </c>
      <c r="N9" s="33" t="str">
        <f t="shared" si="1"/>
        <v>&lt;Mission Id="11007" Name="MissionName11007" Background="Home_Backgrond_ocean brim (7)" Model="11007" NimIcon="atom_icon0028" QuestId="20007" dailyGoalPercent="0.33" AwardCoin="44"&gt;
  &lt;TreasureBox BoxId="10013" Height="3" /&gt;
  &lt;TreasureBox BoxId="10014" Height="8" /&gt;
&lt;/Mission&gt;</v>
      </c>
      <c r="O9" s="21" t="s">
        <v>923</v>
      </c>
    </row>
    <row r="10" spans="1:15" s="21" customFormat="1">
      <c r="A10" s="31"/>
      <c r="B10" s="32" t="str">
        <f t="shared" si="2"/>
        <v>11008</v>
      </c>
      <c r="C10" s="33" t="str">
        <f t="shared" si="3"/>
        <v>MissionName11008</v>
      </c>
      <c r="D10" s="33" t="str">
        <f t="shared" si="4"/>
        <v>Home_Backgrond_ocean brim (8)</v>
      </c>
      <c r="E10" s="33" t="str">
        <f t="shared" si="5"/>
        <v>11008</v>
      </c>
      <c r="F10" s="33" t="s">
        <v>352</v>
      </c>
      <c r="G10" s="33" t="str">
        <f t="shared" si="6"/>
        <v>20008</v>
      </c>
      <c r="H10" s="34" t="str">
        <f t="shared" si="7"/>
        <v>0.33</v>
      </c>
      <c r="I10" s="34" t="str">
        <f t="shared" si="0"/>
        <v>46</v>
      </c>
      <c r="J10" s="33">
        <v>10015</v>
      </c>
      <c r="K10" s="33">
        <v>3</v>
      </c>
      <c r="L10" s="33">
        <v>10016</v>
      </c>
      <c r="M10" s="33">
        <v>8</v>
      </c>
      <c r="N10" s="33" t="str">
        <f t="shared" si="1"/>
        <v>&lt;Mission Id="11008" Name="MissionName11008" Background="Home_Backgrond_ocean brim (8)" Model="11008" NimIcon="atom_icon0029" QuestId="20008" dailyGoalPercent="0.33" AwardCoin="46"&gt;
  &lt;TreasureBox BoxId="10015" Height="3" /&gt;
  &lt;TreasureBox BoxId="10016" Height="8" /&gt;
&lt;/Mission&gt;</v>
      </c>
      <c r="O10" s="21" t="s">
        <v>924</v>
      </c>
    </row>
    <row r="11" spans="1:15" s="21" customFormat="1">
      <c r="A11" s="31"/>
      <c r="B11" s="32" t="str">
        <f t="shared" si="2"/>
        <v>11009</v>
      </c>
      <c r="C11" s="33" t="str">
        <f t="shared" si="3"/>
        <v>MissionName11009</v>
      </c>
      <c r="D11" s="33" t="str">
        <f t="shared" si="4"/>
        <v>Home_Backgrond_ocean brim (9)</v>
      </c>
      <c r="E11" s="33" t="str">
        <f t="shared" si="5"/>
        <v>11009</v>
      </c>
      <c r="F11" s="33" t="s">
        <v>354</v>
      </c>
      <c r="G11" s="33" t="str">
        <f t="shared" si="6"/>
        <v>20009</v>
      </c>
      <c r="H11" s="34" t="str">
        <f t="shared" si="7"/>
        <v>0.34</v>
      </c>
      <c r="I11" s="34" t="str">
        <f t="shared" si="0"/>
        <v>48</v>
      </c>
      <c r="J11" s="33">
        <v>10017</v>
      </c>
      <c r="K11" s="33">
        <v>3</v>
      </c>
      <c r="L11" s="33">
        <v>10018</v>
      </c>
      <c r="M11" s="33">
        <v>8</v>
      </c>
      <c r="N11" s="33" t="str">
        <f t="shared" si="1"/>
        <v>&lt;Mission Id="11009" Name="MissionName11009" Background="Home_Backgrond_ocean brim (9)" Model="11009" NimIcon="atom_icon0030" QuestId="20009" dailyGoalPercent="0.34" AwardCoin="48"&gt;
  &lt;TreasureBox BoxId="10017" Height="3" /&gt;
  &lt;TreasureBox BoxId="10018" Height="8" /&gt;
&lt;/Mission&gt;</v>
      </c>
      <c r="O11" s="21" t="s">
        <v>925</v>
      </c>
    </row>
    <row r="12" spans="1:15" s="21" customFormat="1">
      <c r="A12" s="31"/>
      <c r="B12" s="32" t="str">
        <f t="shared" si="2"/>
        <v>11010</v>
      </c>
      <c r="C12" s="33" t="str">
        <f t="shared" si="3"/>
        <v>MissionName11010</v>
      </c>
      <c r="D12" s="33" t="str">
        <f t="shared" si="4"/>
        <v>Home_Backgrond_ocean brim (10)</v>
      </c>
      <c r="E12" s="33" t="str">
        <f t="shared" si="5"/>
        <v>11010</v>
      </c>
      <c r="F12" s="33" t="s">
        <v>356</v>
      </c>
      <c r="G12" s="33" t="str">
        <f t="shared" si="6"/>
        <v>20010</v>
      </c>
      <c r="H12" s="34" t="str">
        <f t="shared" si="7"/>
        <v>0.35</v>
      </c>
      <c r="I12" s="34" t="str">
        <f t="shared" si="0"/>
        <v>50</v>
      </c>
      <c r="J12" s="33">
        <v>10019</v>
      </c>
      <c r="K12" s="33">
        <v>3</v>
      </c>
      <c r="L12" s="33">
        <v>10020</v>
      </c>
      <c r="M12" s="33">
        <v>8</v>
      </c>
      <c r="N12" s="33" t="str">
        <f t="shared" si="1"/>
        <v>&lt;Mission Id="11010" Name="MissionName11010" Background="Home_Backgrond_ocean brim (10)" Model="11010" NimIcon="atom_icon0031" QuestId="20010" dailyGoalPercent="0.35" AwardCoin="50"&gt;
  &lt;TreasureBox BoxId="10019" Height="3" /&gt;
  &lt;TreasureBox BoxId="10020" Height="8" /&gt;
&lt;/Mission&gt;</v>
      </c>
      <c r="O12" s="21" t="s">
        <v>926</v>
      </c>
    </row>
    <row r="13" spans="1:15" s="21" customFormat="1">
      <c r="A13" s="31"/>
      <c r="B13" s="32" t="str">
        <f t="shared" si="2"/>
        <v>11011</v>
      </c>
      <c r="C13" s="33" t="str">
        <f t="shared" si="3"/>
        <v>MissionName11011</v>
      </c>
      <c r="D13" s="33" t="str">
        <f t="shared" si="4"/>
        <v>Home_Backgrond_ocean brim (11)</v>
      </c>
      <c r="E13" s="33" t="str">
        <f t="shared" si="5"/>
        <v>11011</v>
      </c>
      <c r="F13" s="33" t="s">
        <v>358</v>
      </c>
      <c r="G13" s="33" t="str">
        <f t="shared" si="6"/>
        <v>20011</v>
      </c>
      <c r="H13" s="34" t="str">
        <f t="shared" si="7"/>
        <v>0.38</v>
      </c>
      <c r="I13" s="34" t="str">
        <f t="shared" si="0"/>
        <v>52</v>
      </c>
      <c r="J13" s="33">
        <v>10021</v>
      </c>
      <c r="K13" s="33">
        <v>3</v>
      </c>
      <c r="L13" s="33">
        <v>10022</v>
      </c>
      <c r="M13" s="33">
        <v>8</v>
      </c>
      <c r="N13" s="33" t="str">
        <f t="shared" si="1"/>
        <v>&lt;Mission Id="11011" Name="MissionName11011" Background="Home_Backgrond_ocean brim (11)" Model="11011" NimIcon="atom_icon0032" QuestId="20011" dailyGoalPercent="0.38" AwardCoin="52"&gt;
  &lt;TreasureBox BoxId="10021" Height="3" /&gt;
  &lt;TreasureBox BoxId="10022" Height="8" /&gt;
&lt;/Mission&gt;</v>
      </c>
      <c r="O13" s="21" t="s">
        <v>927</v>
      </c>
    </row>
    <row r="14" spans="1:15" s="21" customFormat="1">
      <c r="A14" s="31"/>
      <c r="B14" s="32" t="str">
        <f t="shared" si="2"/>
        <v>11012</v>
      </c>
      <c r="C14" s="33" t="str">
        <f t="shared" si="3"/>
        <v>MissionName11012</v>
      </c>
      <c r="D14" s="33" t="str">
        <f t="shared" si="4"/>
        <v>Home_Backgrond_ocean brim (12)</v>
      </c>
      <c r="E14" s="33" t="str">
        <f t="shared" si="5"/>
        <v>11012</v>
      </c>
      <c r="F14" s="33" t="s">
        <v>332</v>
      </c>
      <c r="G14" s="33" t="str">
        <f t="shared" si="6"/>
        <v>20012</v>
      </c>
      <c r="H14" s="34" t="str">
        <f t="shared" si="7"/>
        <v>0.42</v>
      </c>
      <c r="I14" s="34" t="str">
        <f t="shared" si="0"/>
        <v>54</v>
      </c>
      <c r="J14" s="33">
        <v>10023</v>
      </c>
      <c r="K14" s="33">
        <v>3</v>
      </c>
      <c r="L14" s="33">
        <v>10024</v>
      </c>
      <c r="M14" s="33">
        <v>8</v>
      </c>
      <c r="N14" s="33" t="str">
        <f t="shared" si="1"/>
        <v>&lt;Mission Id="11012" Name="MissionName11012" Background="Home_Backgrond_ocean brim (12)" Model="11012" NimIcon="atom_icon0033" QuestId="20012" dailyGoalPercent="0.42" AwardCoin="54"&gt;
  &lt;TreasureBox BoxId="10023" Height="3" /&gt;
  &lt;TreasureBox BoxId="10024" Height="8" /&gt;
&lt;/Mission&gt;</v>
      </c>
      <c r="O14" s="21" t="s">
        <v>928</v>
      </c>
    </row>
    <row r="15" spans="1:15" s="21" customFormat="1">
      <c r="A15" s="31"/>
      <c r="B15" s="32" t="str">
        <f t="shared" si="2"/>
        <v>11013</v>
      </c>
      <c r="C15" s="33" t="str">
        <f t="shared" si="3"/>
        <v>MissionName11013</v>
      </c>
      <c r="D15" s="33" t="str">
        <f t="shared" si="4"/>
        <v>Home_Backgrond_ocean brim (13)</v>
      </c>
      <c r="E15" s="33" t="str">
        <f t="shared" si="5"/>
        <v>11013</v>
      </c>
      <c r="F15" s="33" t="s">
        <v>361</v>
      </c>
      <c r="G15" s="33" t="str">
        <f t="shared" si="6"/>
        <v>20013</v>
      </c>
      <c r="H15" s="34" t="str">
        <f t="shared" si="7"/>
        <v>0.44</v>
      </c>
      <c r="I15" s="34" t="str">
        <f t="shared" si="0"/>
        <v>56</v>
      </c>
      <c r="J15" s="33">
        <v>10025</v>
      </c>
      <c r="K15" s="33">
        <v>3</v>
      </c>
      <c r="L15" s="33">
        <v>10026</v>
      </c>
      <c r="M15" s="33">
        <v>8</v>
      </c>
      <c r="N15" s="33" t="str">
        <f t="shared" si="1"/>
        <v>&lt;Mission Id="11013" Name="MissionName11013" Background="Home_Backgrond_ocean brim (13)" Model="11013" NimIcon="atom_icon0034" QuestId="20013" dailyGoalPercent="0.44" AwardCoin="56"&gt;
  &lt;TreasureBox BoxId="10025" Height="3" /&gt;
  &lt;TreasureBox BoxId="10026" Height="8" /&gt;
&lt;/Mission&gt;</v>
      </c>
      <c r="O15" s="21" t="s">
        <v>929</v>
      </c>
    </row>
    <row r="16" spans="1:15" s="21" customFormat="1">
      <c r="A16" s="31"/>
      <c r="B16" s="32" t="str">
        <f t="shared" si="2"/>
        <v>11014</v>
      </c>
      <c r="C16" s="33" t="str">
        <f t="shared" si="3"/>
        <v>MissionName11014</v>
      </c>
      <c r="D16" s="33" t="str">
        <f t="shared" si="4"/>
        <v>Home_Backgrond_ocean brim (14)</v>
      </c>
      <c r="E16" s="33" t="str">
        <f t="shared" si="5"/>
        <v>11014</v>
      </c>
      <c r="F16" s="33" t="s">
        <v>363</v>
      </c>
      <c r="G16" s="33" t="str">
        <f t="shared" si="6"/>
        <v>20014</v>
      </c>
      <c r="H16" s="34" t="str">
        <f t="shared" si="7"/>
        <v>0.46</v>
      </c>
      <c r="I16" s="34" t="str">
        <f t="shared" si="0"/>
        <v>58</v>
      </c>
      <c r="J16" s="33">
        <v>10027</v>
      </c>
      <c r="K16" s="33">
        <v>3</v>
      </c>
      <c r="L16" s="33">
        <v>10028</v>
      </c>
      <c r="M16" s="33">
        <v>8</v>
      </c>
      <c r="N16" s="33" t="str">
        <f t="shared" si="1"/>
        <v>&lt;Mission Id="11014" Name="MissionName11014" Background="Home_Backgrond_ocean brim (14)" Model="11014" NimIcon="atom_icon0035" QuestId="20014" dailyGoalPercent="0.46" AwardCoin="58"&gt;
  &lt;TreasureBox BoxId="10027" Height="3" /&gt;
  &lt;TreasureBox BoxId="10028" Height="8" /&gt;
&lt;/Mission&gt;</v>
      </c>
      <c r="O16" s="21" t="s">
        <v>930</v>
      </c>
    </row>
    <row r="17" spans="1:15" s="21" customFormat="1">
      <c r="A17" s="31"/>
      <c r="B17" s="32" t="str">
        <f t="shared" si="2"/>
        <v>11015</v>
      </c>
      <c r="C17" s="33" t="str">
        <f t="shared" si="3"/>
        <v>MissionName11015</v>
      </c>
      <c r="D17" s="33" t="str">
        <f t="shared" si="4"/>
        <v>Home_Backgrond_ocean brim (15)</v>
      </c>
      <c r="E17" s="33" t="str">
        <f t="shared" si="5"/>
        <v>11015</v>
      </c>
      <c r="F17" s="33" t="s">
        <v>365</v>
      </c>
      <c r="G17" s="33" t="str">
        <f t="shared" si="6"/>
        <v>20015</v>
      </c>
      <c r="H17" s="34" t="str">
        <f t="shared" si="7"/>
        <v>0.48</v>
      </c>
      <c r="I17" s="34" t="str">
        <f t="shared" si="0"/>
        <v>60</v>
      </c>
      <c r="J17" s="33">
        <v>10029</v>
      </c>
      <c r="K17" s="33">
        <v>3</v>
      </c>
      <c r="L17" s="33">
        <v>10030</v>
      </c>
      <c r="M17" s="33">
        <v>8</v>
      </c>
      <c r="N17" s="33" t="str">
        <f t="shared" si="1"/>
        <v>&lt;Mission Id="11015" Name="MissionName11015" Background="Home_Backgrond_ocean brim (15)" Model="11015" NimIcon="atom_icon0036" QuestId="20015" dailyGoalPercent="0.48" AwardCoin="60"&gt;
  &lt;TreasureBox BoxId="10029" Height="3" /&gt;
  &lt;TreasureBox BoxId="10030" Height="8" /&gt;
&lt;/Mission&gt;</v>
      </c>
      <c r="O17" s="21" t="s">
        <v>931</v>
      </c>
    </row>
    <row r="18" spans="1:15" s="21" customFormat="1">
      <c r="A18" s="31"/>
      <c r="B18" s="32" t="str">
        <f t="shared" si="2"/>
        <v>11016</v>
      </c>
      <c r="C18" s="33" t="str">
        <f t="shared" si="3"/>
        <v>MissionName11016</v>
      </c>
      <c r="D18" s="33" t="str">
        <f t="shared" si="4"/>
        <v>Home_Backgrond_ocean brim (16)</v>
      </c>
      <c r="E18" s="33" t="str">
        <f t="shared" si="5"/>
        <v>11016</v>
      </c>
      <c r="F18" s="33" t="s">
        <v>367</v>
      </c>
      <c r="G18" s="33" t="str">
        <f t="shared" si="6"/>
        <v>20016</v>
      </c>
      <c r="H18" s="34" t="str">
        <f t="shared" si="7"/>
        <v>0.5</v>
      </c>
      <c r="I18" s="34" t="str">
        <f t="shared" si="0"/>
        <v>62</v>
      </c>
      <c r="J18" s="33">
        <v>10031</v>
      </c>
      <c r="K18" s="33">
        <v>3</v>
      </c>
      <c r="L18" s="33">
        <v>10032</v>
      </c>
      <c r="M18" s="33">
        <v>8</v>
      </c>
      <c r="N18" s="33" t="str">
        <f t="shared" si="1"/>
        <v>&lt;Mission Id="11016" Name="MissionName11016" Background="Home_Backgrond_ocean brim (16)" Model="11016" NimIcon="atom_icon0037" QuestId="20016" dailyGoalPercent="0.5" AwardCoin="62"&gt;
  &lt;TreasureBox BoxId="10031" Height="3" /&gt;
  &lt;TreasureBox BoxId="10032" Height="8" /&gt;
&lt;/Mission&gt;</v>
      </c>
      <c r="O18" s="21" t="s">
        <v>932</v>
      </c>
    </row>
    <row r="19" spans="1:15" s="21" customFormat="1">
      <c r="A19" s="31"/>
      <c r="B19" s="32" t="str">
        <f t="shared" si="2"/>
        <v>11017</v>
      </c>
      <c r="C19" s="33" t="str">
        <f t="shared" si="3"/>
        <v>MissionName11017</v>
      </c>
      <c r="D19" s="33" t="str">
        <f t="shared" si="4"/>
        <v>Home_Backgrond_ocean brim (17)</v>
      </c>
      <c r="E19" s="33" t="str">
        <f t="shared" si="5"/>
        <v>11017</v>
      </c>
      <c r="F19" s="33" t="s">
        <v>369</v>
      </c>
      <c r="G19" s="33" t="str">
        <f t="shared" si="6"/>
        <v>20017</v>
      </c>
      <c r="H19" s="34" t="str">
        <f t="shared" si="7"/>
        <v>0.5</v>
      </c>
      <c r="I19" s="34" t="str">
        <f t="shared" si="0"/>
        <v>64</v>
      </c>
      <c r="J19" s="33">
        <v>10033</v>
      </c>
      <c r="K19" s="33">
        <v>3</v>
      </c>
      <c r="L19" s="33">
        <v>10034</v>
      </c>
      <c r="M19" s="33">
        <v>8</v>
      </c>
      <c r="N19" s="33" t="str">
        <f t="shared" si="1"/>
        <v>&lt;Mission Id="11017" Name="MissionName11017" Background="Home_Backgrond_ocean brim (17)" Model="11017" NimIcon="atom_icon0038" QuestId="20017" dailyGoalPercent="0.5" AwardCoin="64"&gt;
  &lt;TreasureBox BoxId="10033" Height="3" /&gt;
  &lt;TreasureBox BoxId="10034" Height="8" /&gt;
&lt;/Mission&gt;</v>
      </c>
      <c r="O19" s="21" t="s">
        <v>933</v>
      </c>
    </row>
    <row r="20" spans="1:15" s="21" customFormat="1">
      <c r="A20" s="31"/>
      <c r="B20" s="32" t="str">
        <f t="shared" si="2"/>
        <v>11018</v>
      </c>
      <c r="C20" s="33" t="str">
        <f t="shared" si="3"/>
        <v>MissionName11018</v>
      </c>
      <c r="D20" s="33" t="str">
        <f t="shared" si="4"/>
        <v>Home_Backgrond_ocean brim (18)</v>
      </c>
      <c r="E20" s="33" t="str">
        <f t="shared" si="5"/>
        <v>11018</v>
      </c>
      <c r="F20" s="33" t="s">
        <v>371</v>
      </c>
      <c r="G20" s="33" t="str">
        <f t="shared" si="6"/>
        <v>20018</v>
      </c>
      <c r="H20" s="34" t="str">
        <f t="shared" si="7"/>
        <v>0.5</v>
      </c>
      <c r="I20" s="34" t="str">
        <f t="shared" si="0"/>
        <v>66</v>
      </c>
      <c r="J20" s="33">
        <v>10035</v>
      </c>
      <c r="K20" s="33">
        <v>3</v>
      </c>
      <c r="L20" s="33">
        <v>10036</v>
      </c>
      <c r="M20" s="33">
        <v>8</v>
      </c>
      <c r="N20" s="33" t="str">
        <f t="shared" si="1"/>
        <v>&lt;Mission Id="11018" Name="MissionName11018" Background="Home_Backgrond_ocean brim (18)" Model="11018" NimIcon="atom_icon0039" QuestId="20018" dailyGoalPercent="0.5" AwardCoin="66"&gt;
  &lt;TreasureBox BoxId="10035" Height="3" /&gt;
  &lt;TreasureBox BoxId="10036" Height="8" /&gt;
&lt;/Mission&gt;</v>
      </c>
      <c r="O20" s="21" t="s">
        <v>934</v>
      </c>
    </row>
    <row r="21" spans="1:15" s="21" customFormat="1">
      <c r="A21" s="31"/>
      <c r="B21" s="32" t="str">
        <f t="shared" si="2"/>
        <v>11019</v>
      </c>
      <c r="C21" s="33" t="str">
        <f t="shared" si="3"/>
        <v>MissionName11019</v>
      </c>
      <c r="D21" s="33" t="str">
        <f t="shared" si="4"/>
        <v>Home_Backgrond_ocean brim (19)</v>
      </c>
      <c r="E21" s="33" t="str">
        <f t="shared" si="5"/>
        <v>11019</v>
      </c>
      <c r="F21" s="33" t="s">
        <v>373</v>
      </c>
      <c r="G21" s="33" t="str">
        <f t="shared" si="6"/>
        <v>20019</v>
      </c>
      <c r="H21" s="34" t="str">
        <f t="shared" si="7"/>
        <v>0.5</v>
      </c>
      <c r="I21" s="34" t="str">
        <f t="shared" si="0"/>
        <v>68</v>
      </c>
      <c r="J21" s="33">
        <v>10037</v>
      </c>
      <c r="K21" s="33">
        <v>3</v>
      </c>
      <c r="L21" s="33">
        <v>10038</v>
      </c>
      <c r="M21" s="33">
        <v>8</v>
      </c>
      <c r="N21" s="33" t="str">
        <f t="shared" si="1"/>
        <v>&lt;Mission Id="11019" Name="MissionName11019" Background="Home_Backgrond_ocean brim (19)" Model="11019" NimIcon="atom_icon0040" QuestId="20019" dailyGoalPercent="0.5" AwardCoin="68"&gt;
  &lt;TreasureBox BoxId="10037" Height="3" /&gt;
  &lt;TreasureBox BoxId="10038" Height="8" /&gt;
&lt;/Mission&gt;</v>
      </c>
      <c r="O21" s="21" t="s">
        <v>935</v>
      </c>
    </row>
    <row r="22" spans="1:15" s="21" customFormat="1">
      <c r="A22" s="31"/>
      <c r="B22" s="32" t="str">
        <f t="shared" si="2"/>
        <v>11020</v>
      </c>
      <c r="C22" s="33" t="str">
        <f t="shared" si="3"/>
        <v>MissionName11020</v>
      </c>
      <c r="D22" s="33" t="str">
        <f t="shared" si="4"/>
        <v>Home_Backgrond_ocean brim (20)</v>
      </c>
      <c r="E22" s="33" t="str">
        <f t="shared" si="5"/>
        <v>11020</v>
      </c>
      <c r="F22" s="33" t="s">
        <v>375</v>
      </c>
      <c r="G22" s="33" t="str">
        <f t="shared" si="6"/>
        <v>20020</v>
      </c>
      <c r="H22" s="34" t="str">
        <f t="shared" si="7"/>
        <v>0.5</v>
      </c>
      <c r="I22" s="34" t="str">
        <f t="shared" si="0"/>
        <v>70</v>
      </c>
      <c r="J22" s="33">
        <v>10039</v>
      </c>
      <c r="K22" s="33">
        <v>3</v>
      </c>
      <c r="L22" s="33">
        <v>10040</v>
      </c>
      <c r="M22" s="33">
        <v>8</v>
      </c>
      <c r="N22" s="33" t="str">
        <f t="shared" si="1"/>
        <v>&lt;Mission Id="11020" Name="MissionName11020" Background="Home_Backgrond_ocean brim (20)" Model="11020" NimIcon="atom_icon0041" QuestId="20020" dailyGoalPercent="0.5" AwardCoin="70"&gt;
  &lt;TreasureBox BoxId="10039" Height="3" /&gt;
  &lt;TreasureBox BoxId="10040" Height="8" /&gt;
&lt;/Mission&gt;</v>
      </c>
      <c r="O22" s="21" t="s">
        <v>936</v>
      </c>
    </row>
    <row r="23" spans="1:15" s="21" customFormat="1">
      <c r="A23" s="31"/>
      <c r="B23" s="32" t="str">
        <f t="shared" si="2"/>
        <v>11021</v>
      </c>
      <c r="C23" s="33" t="str">
        <f t="shared" si="3"/>
        <v>MissionName11021</v>
      </c>
      <c r="D23" s="33" t="str">
        <f t="shared" si="4"/>
        <v>Home_Backgrond_ocean brim (21)</v>
      </c>
      <c r="E23" s="33" t="str">
        <f t="shared" si="5"/>
        <v>11021</v>
      </c>
      <c r="F23" s="33" t="s">
        <v>377</v>
      </c>
      <c r="G23" s="33" t="str">
        <f t="shared" si="6"/>
        <v>20021</v>
      </c>
      <c r="H23" s="34">
        <v>0.52</v>
      </c>
      <c r="I23" s="34" t="str">
        <f t="shared" si="0"/>
        <v>72</v>
      </c>
      <c r="J23" s="33">
        <v>10041</v>
      </c>
      <c r="K23" s="33">
        <v>3</v>
      </c>
      <c r="L23" s="33">
        <v>10042</v>
      </c>
      <c r="M23" s="33">
        <v>8</v>
      </c>
      <c r="N23" s="33" t="str">
        <f t="shared" si="1"/>
        <v>&lt;Mission Id="11021" Name="MissionName11021" Background="Home_Backgrond_ocean brim (21)" Model="11021" NimIcon="atom_icon0042" QuestId="20021" dailyGoalPercent="0.52" AwardCoin="72"&gt;
  &lt;TreasureBox BoxId="10041" Height="3" /&gt;
  &lt;TreasureBox BoxId="10042" Height="8" /&gt;
&lt;/Mission&gt;</v>
      </c>
      <c r="O23" s="21" t="s">
        <v>937</v>
      </c>
    </row>
    <row r="24" spans="1:15" s="21" customFormat="1">
      <c r="A24" s="35"/>
      <c r="B24" s="32" t="str">
        <f t="shared" si="2"/>
        <v>12001</v>
      </c>
      <c r="C24" s="33" t="str">
        <f t="shared" si="3"/>
        <v>MissionName12001</v>
      </c>
      <c r="D24" s="33" t="str">
        <f t="shared" si="4"/>
        <v>Home_Backgrond_wonder woods (1)</v>
      </c>
      <c r="E24" s="33" t="str">
        <f t="shared" si="5"/>
        <v>12001</v>
      </c>
      <c r="F24" s="33" t="s">
        <v>378</v>
      </c>
      <c r="G24" s="33" t="str">
        <f t="shared" si="6"/>
        <v>20022</v>
      </c>
      <c r="H24" s="34">
        <v>0.52</v>
      </c>
      <c r="I24" s="34" t="str">
        <f t="shared" si="0"/>
        <v>74</v>
      </c>
      <c r="J24" s="33">
        <v>10043</v>
      </c>
      <c r="K24" s="33">
        <v>3</v>
      </c>
      <c r="L24" s="33">
        <v>10044</v>
      </c>
      <c r="M24" s="33">
        <v>8</v>
      </c>
      <c r="N24" s="33" t="str">
        <f t="shared" si="1"/>
        <v>&lt;Mission Id="12001" Name="MissionName12001" Background="Home_Backgrond_wonder woods (1)" Model="12001" NimIcon="atom_icon0064" QuestId="20022" dailyGoalPercent="0.52" AwardCoin="74"&gt;
  &lt;TreasureBox BoxId="10043" Height="3" /&gt;
  &lt;TreasureBox BoxId="10044" Height="8" /&gt;
&lt;/Mission&gt;</v>
      </c>
      <c r="O24" s="21" t="s">
        <v>938</v>
      </c>
    </row>
    <row r="25" spans="1:15" s="21" customFormat="1">
      <c r="A25" s="35"/>
      <c r="B25" s="32" t="str">
        <f t="shared" si="2"/>
        <v>12002</v>
      </c>
      <c r="C25" s="33" t="str">
        <f t="shared" si="3"/>
        <v>MissionName12002</v>
      </c>
      <c r="D25" s="33" t="str">
        <f t="shared" si="4"/>
        <v>Home_Backgrond_wonder woods (2)</v>
      </c>
      <c r="E25" s="33" t="str">
        <f t="shared" si="5"/>
        <v>12002</v>
      </c>
      <c r="F25" s="33" t="s">
        <v>379</v>
      </c>
      <c r="G25" s="33" t="str">
        <f t="shared" si="6"/>
        <v>20023</v>
      </c>
      <c r="H25" s="34">
        <v>0.55000000000000004</v>
      </c>
      <c r="I25" s="34" t="str">
        <f t="shared" si="0"/>
        <v>76</v>
      </c>
      <c r="J25" s="33">
        <v>10045</v>
      </c>
      <c r="K25" s="33">
        <v>3</v>
      </c>
      <c r="L25" s="33">
        <v>10046</v>
      </c>
      <c r="M25" s="33">
        <v>8</v>
      </c>
      <c r="N25" s="33" t="str">
        <f t="shared" si="1"/>
        <v>&lt;Mission Id="12002" Name="MissionName12002" Background="Home_Backgrond_wonder woods (2)" Model="12002" NimIcon="atom_icon0065" QuestId="20023" dailyGoalPercent="0.55" AwardCoin="76"&gt;
  &lt;TreasureBox BoxId="10045" Height="3" /&gt;
  &lt;TreasureBox BoxId="10046" Height="8" /&gt;
&lt;/Mission&gt;</v>
      </c>
      <c r="O25" s="21" t="s">
        <v>939</v>
      </c>
    </row>
    <row r="26" spans="1:15" s="21" customFormat="1">
      <c r="A26" s="35"/>
      <c r="B26" s="32" t="str">
        <f t="shared" si="2"/>
        <v>12003</v>
      </c>
      <c r="C26" s="33" t="str">
        <f t="shared" si="3"/>
        <v>MissionName12003</v>
      </c>
      <c r="D26" s="33" t="str">
        <f t="shared" si="4"/>
        <v>Home_Backgrond_wonder woods (3)</v>
      </c>
      <c r="E26" s="33" t="str">
        <f t="shared" si="5"/>
        <v>12003</v>
      </c>
      <c r="F26" s="33" t="s">
        <v>335</v>
      </c>
      <c r="G26" s="33" t="str">
        <f t="shared" si="6"/>
        <v>20024</v>
      </c>
      <c r="H26" s="34">
        <v>0.55000000000000004</v>
      </c>
      <c r="I26" s="34" t="str">
        <f t="shared" si="0"/>
        <v>78</v>
      </c>
      <c r="J26" s="33">
        <v>10047</v>
      </c>
      <c r="K26" s="33">
        <v>3</v>
      </c>
      <c r="L26" s="33">
        <v>10048</v>
      </c>
      <c r="M26" s="33">
        <v>8</v>
      </c>
      <c r="N26" s="33" t="str">
        <f t="shared" si="1"/>
        <v>&lt;Mission Id="12003" Name="MissionName12003" Background="Home_Backgrond_wonder woods (3)" Model="12003" NimIcon="atom_icon0066" QuestId="20024" dailyGoalPercent="0.55" AwardCoin="78"&gt;
  &lt;TreasureBox BoxId="10047" Height="3" /&gt;
  &lt;TreasureBox BoxId="10048" Height="8" /&gt;
&lt;/Mission&gt;</v>
      </c>
      <c r="O26" s="21" t="s">
        <v>940</v>
      </c>
    </row>
    <row r="27" spans="1:15" s="21" customFormat="1">
      <c r="A27" s="35"/>
      <c r="B27" s="32" t="str">
        <f t="shared" si="2"/>
        <v>12004</v>
      </c>
      <c r="C27" s="33" t="str">
        <f t="shared" si="3"/>
        <v>MissionName12004</v>
      </c>
      <c r="D27" s="33" t="str">
        <f t="shared" si="4"/>
        <v>Home_Backgrond_wonder woods (4)</v>
      </c>
      <c r="E27" s="33" t="str">
        <f t="shared" si="5"/>
        <v>12004</v>
      </c>
      <c r="F27" s="33" t="s">
        <v>380</v>
      </c>
      <c r="G27" s="33" t="str">
        <f t="shared" si="6"/>
        <v>20025</v>
      </c>
      <c r="H27" s="34">
        <v>0.57999999999999996</v>
      </c>
      <c r="I27" s="34" t="str">
        <f t="shared" si="0"/>
        <v>80</v>
      </c>
      <c r="J27" s="33">
        <v>10049</v>
      </c>
      <c r="K27" s="33">
        <v>3</v>
      </c>
      <c r="L27" s="33">
        <v>10050</v>
      </c>
      <c r="M27" s="33">
        <v>8</v>
      </c>
      <c r="N27" s="33" t="str">
        <f t="shared" si="1"/>
        <v>&lt;Mission Id="12004" Name="MissionName12004" Background="Home_Backgrond_wonder woods (4)" Model="12004" NimIcon="atom_icon0067" QuestId="20025" dailyGoalPercent="0.58" AwardCoin="80"&gt;
  &lt;TreasureBox BoxId="10049" Height="3" /&gt;
  &lt;TreasureBox BoxId="10050" Height="8" /&gt;
&lt;/Mission&gt;</v>
      </c>
      <c r="O27" s="21" t="s">
        <v>941</v>
      </c>
    </row>
    <row r="28" spans="1:15" s="21" customFormat="1">
      <c r="A28" s="35"/>
      <c r="B28" s="32" t="str">
        <f t="shared" si="2"/>
        <v>12005</v>
      </c>
      <c r="C28" s="33" t="str">
        <f t="shared" si="3"/>
        <v>MissionName12005</v>
      </c>
      <c r="D28" s="33" t="str">
        <f t="shared" si="4"/>
        <v>Home_Backgrond_wonder woods (5)</v>
      </c>
      <c r="E28" s="33" t="str">
        <f t="shared" si="5"/>
        <v>12005</v>
      </c>
      <c r="F28" s="33" t="s">
        <v>381</v>
      </c>
      <c r="G28" s="33" t="str">
        <f t="shared" si="6"/>
        <v>20026</v>
      </c>
      <c r="H28" s="34">
        <v>0.57999999999999996</v>
      </c>
      <c r="I28" s="34" t="str">
        <f t="shared" si="0"/>
        <v>82</v>
      </c>
      <c r="J28" s="33">
        <v>10051</v>
      </c>
      <c r="K28" s="33">
        <v>3</v>
      </c>
      <c r="L28" s="33">
        <v>10052</v>
      </c>
      <c r="M28" s="33">
        <v>8</v>
      </c>
      <c r="N28" s="33" t="str">
        <f t="shared" si="1"/>
        <v>&lt;Mission Id="12005" Name="MissionName12005" Background="Home_Backgrond_wonder woods (5)" Model="12005" NimIcon="atom_icon0068" QuestId="20026" dailyGoalPercent="0.58" AwardCoin="82"&gt;
  &lt;TreasureBox BoxId="10051" Height="3" /&gt;
  &lt;TreasureBox BoxId="10052" Height="8" /&gt;
&lt;/Mission&gt;</v>
      </c>
      <c r="O28" s="21" t="s">
        <v>942</v>
      </c>
    </row>
    <row r="29" spans="1:15" s="21" customFormat="1">
      <c r="A29" s="35"/>
      <c r="B29" s="32" t="str">
        <f t="shared" si="2"/>
        <v>12006</v>
      </c>
      <c r="C29" s="33" t="str">
        <f t="shared" si="3"/>
        <v>MissionName12006</v>
      </c>
      <c r="D29" s="33" t="str">
        <f t="shared" si="4"/>
        <v>Home_Backgrond_wonder woods (6)</v>
      </c>
      <c r="E29" s="33" t="str">
        <f t="shared" si="5"/>
        <v>12006</v>
      </c>
      <c r="F29" s="33" t="s">
        <v>382</v>
      </c>
      <c r="G29" s="33" t="str">
        <f t="shared" si="6"/>
        <v>20027</v>
      </c>
      <c r="H29" s="34">
        <v>0.62</v>
      </c>
      <c r="I29" s="34" t="str">
        <f t="shared" si="0"/>
        <v>84</v>
      </c>
      <c r="J29" s="33">
        <v>10053</v>
      </c>
      <c r="K29" s="33">
        <v>3</v>
      </c>
      <c r="L29" s="33">
        <v>10054</v>
      </c>
      <c r="M29" s="33">
        <v>8</v>
      </c>
      <c r="N29" s="33" t="str">
        <f t="shared" si="1"/>
        <v>&lt;Mission Id="12006" Name="MissionName12006" Background="Home_Backgrond_wonder woods (6)" Model="12006" NimIcon="atom_icon0069" QuestId="20027" dailyGoalPercent="0.62" AwardCoin="84"&gt;
  &lt;TreasureBox BoxId="10053" Height="3" /&gt;
  &lt;TreasureBox BoxId="10054" Height="8" /&gt;
&lt;/Mission&gt;</v>
      </c>
      <c r="O29" s="21" t="s">
        <v>943</v>
      </c>
    </row>
    <row r="30" spans="1:15" s="21" customFormat="1">
      <c r="A30" s="35"/>
      <c r="B30" s="32" t="str">
        <f t="shared" si="2"/>
        <v>12007</v>
      </c>
      <c r="C30" s="33" t="str">
        <f t="shared" si="3"/>
        <v>MissionName12007</v>
      </c>
      <c r="D30" s="33" t="str">
        <f t="shared" si="4"/>
        <v>Home_Backgrond_wonder woods (7)</v>
      </c>
      <c r="E30" s="33" t="str">
        <f t="shared" si="5"/>
        <v>12007</v>
      </c>
      <c r="F30" s="33" t="s">
        <v>383</v>
      </c>
      <c r="G30" s="33" t="str">
        <f t="shared" si="6"/>
        <v>20028</v>
      </c>
      <c r="H30" s="34">
        <v>0.62</v>
      </c>
      <c r="I30" s="34" t="str">
        <f t="shared" si="0"/>
        <v>86</v>
      </c>
      <c r="J30" s="33">
        <v>10055</v>
      </c>
      <c r="K30" s="33">
        <v>3</v>
      </c>
      <c r="L30" s="33">
        <v>10056</v>
      </c>
      <c r="M30" s="33">
        <v>8</v>
      </c>
      <c r="N30" s="33" t="str">
        <f t="shared" si="1"/>
        <v>&lt;Mission Id="12007" Name="MissionName12007" Background="Home_Backgrond_wonder woods (7)" Model="12007" NimIcon="atom_icon0070" QuestId="20028" dailyGoalPercent="0.62" AwardCoin="86"&gt;
  &lt;TreasureBox BoxId="10055" Height="3" /&gt;
  &lt;TreasureBox BoxId="10056" Height="8" /&gt;
&lt;/Mission&gt;</v>
      </c>
      <c r="O30" s="21" t="s">
        <v>944</v>
      </c>
    </row>
    <row r="31" spans="1:15" s="21" customFormat="1">
      <c r="A31" s="35"/>
      <c r="B31" s="32" t="str">
        <f t="shared" si="2"/>
        <v>12008</v>
      </c>
      <c r="C31" s="33" t="str">
        <f t="shared" si="3"/>
        <v>MissionName12008</v>
      </c>
      <c r="D31" s="33" t="str">
        <f t="shared" si="4"/>
        <v>Home_Backgrond_wonder woods (8)</v>
      </c>
      <c r="E31" s="33" t="str">
        <f t="shared" si="5"/>
        <v>12008</v>
      </c>
      <c r="F31" s="33" t="s">
        <v>384</v>
      </c>
      <c r="G31" s="33" t="str">
        <f t="shared" si="6"/>
        <v>20029</v>
      </c>
      <c r="H31" s="34" t="str">
        <f t="shared" si="7"/>
        <v>0.65</v>
      </c>
      <c r="I31" s="34" t="str">
        <f t="shared" si="0"/>
        <v>88</v>
      </c>
      <c r="J31" s="33">
        <v>10057</v>
      </c>
      <c r="K31" s="33">
        <v>3</v>
      </c>
      <c r="L31" s="33">
        <v>10058</v>
      </c>
      <c r="M31" s="33">
        <v>8</v>
      </c>
      <c r="N31" s="33" t="str">
        <f t="shared" si="1"/>
        <v>&lt;Mission Id="12008" Name="MissionName12008" Background="Home_Backgrond_wonder woods (8)" Model="12008" NimIcon="atom_icon0071" QuestId="20029" dailyGoalPercent="0.65" AwardCoin="88"&gt;
  &lt;TreasureBox BoxId="10057" Height="3" /&gt;
  &lt;TreasureBox BoxId="10058" Height="8" /&gt;
&lt;/Mission&gt;</v>
      </c>
      <c r="O31" s="21" t="s">
        <v>945</v>
      </c>
    </row>
    <row r="32" spans="1:15" s="21" customFormat="1">
      <c r="A32" s="35"/>
      <c r="B32" s="32" t="str">
        <f t="shared" si="2"/>
        <v>12009</v>
      </c>
      <c r="C32" s="33" t="str">
        <f t="shared" si="3"/>
        <v>MissionName12009</v>
      </c>
      <c r="D32" s="33" t="str">
        <f t="shared" si="4"/>
        <v>Home_Backgrond_wonder woods (9)</v>
      </c>
      <c r="E32" s="33" t="str">
        <f t="shared" si="5"/>
        <v>12009</v>
      </c>
      <c r="F32" s="33" t="s">
        <v>385</v>
      </c>
      <c r="G32" s="33" t="str">
        <f t="shared" si="6"/>
        <v>20030</v>
      </c>
      <c r="H32" s="34">
        <v>0.65</v>
      </c>
      <c r="I32" s="34" t="str">
        <f t="shared" si="0"/>
        <v>90</v>
      </c>
      <c r="J32" s="33">
        <v>10059</v>
      </c>
      <c r="K32" s="33">
        <v>3</v>
      </c>
      <c r="L32" s="33">
        <v>10060</v>
      </c>
      <c r="M32" s="33">
        <v>8</v>
      </c>
      <c r="N32" s="33" t="str">
        <f t="shared" si="1"/>
        <v>&lt;Mission Id="12009" Name="MissionName12009" Background="Home_Backgrond_wonder woods (9)" Model="12009" NimIcon="atom_icon0072" QuestId="20030" dailyGoalPercent="0.65" AwardCoin="90"&gt;
  &lt;TreasureBox BoxId="10059" Height="3" /&gt;
  &lt;TreasureBox BoxId="10060" Height="8" /&gt;
&lt;/Mission&gt;</v>
      </c>
      <c r="O32" s="21" t="s">
        <v>946</v>
      </c>
    </row>
    <row r="33" spans="1:15" s="21" customFormat="1">
      <c r="A33" s="35"/>
      <c r="B33" s="32" t="str">
        <f t="shared" si="2"/>
        <v>12010</v>
      </c>
      <c r="C33" s="33" t="str">
        <f t="shared" si="3"/>
        <v>MissionName12010</v>
      </c>
      <c r="D33" s="33" t="str">
        <f t="shared" si="4"/>
        <v>Home_Backgrond_wonder woods (10)</v>
      </c>
      <c r="E33" s="33" t="str">
        <f t="shared" si="5"/>
        <v>12010</v>
      </c>
      <c r="F33" s="33" t="s">
        <v>386</v>
      </c>
      <c r="G33" s="33" t="str">
        <f t="shared" si="6"/>
        <v>20031</v>
      </c>
      <c r="H33" s="34">
        <v>0.7</v>
      </c>
      <c r="I33" s="34" t="str">
        <f t="shared" si="0"/>
        <v>92</v>
      </c>
      <c r="J33" s="33">
        <v>10061</v>
      </c>
      <c r="K33" s="33">
        <v>3</v>
      </c>
      <c r="L33" s="33">
        <v>10062</v>
      </c>
      <c r="M33" s="33">
        <v>8</v>
      </c>
      <c r="N33" s="33" t="str">
        <f t="shared" si="1"/>
        <v>&lt;Mission Id="12010" Name="MissionName12010" Background="Home_Backgrond_wonder woods (10)" Model="12010" NimIcon="atom_icon0073" QuestId="20031" dailyGoalPercent="0.7" AwardCoin="92"&gt;
  &lt;TreasureBox BoxId="10061" Height="3" /&gt;
  &lt;TreasureBox BoxId="10062" Height="8" /&gt;
&lt;/Mission&gt;</v>
      </c>
      <c r="O33" s="21" t="s">
        <v>947</v>
      </c>
    </row>
    <row r="34" spans="1:15" s="21" customFormat="1">
      <c r="A34" s="35"/>
      <c r="B34" s="32" t="str">
        <f t="shared" si="2"/>
        <v>12011</v>
      </c>
      <c r="C34" s="33" t="str">
        <f t="shared" si="3"/>
        <v>MissionName12011</v>
      </c>
      <c r="D34" s="33" t="str">
        <f t="shared" si="4"/>
        <v>Home_Backgrond_wonder woods (11)</v>
      </c>
      <c r="E34" s="33" t="str">
        <f t="shared" si="5"/>
        <v>12011</v>
      </c>
      <c r="F34" s="33" t="s">
        <v>387</v>
      </c>
      <c r="G34" s="33" t="str">
        <f t="shared" si="6"/>
        <v>20032</v>
      </c>
      <c r="H34" s="34">
        <v>0.7</v>
      </c>
      <c r="I34" s="34" t="str">
        <f t="shared" si="0"/>
        <v>94</v>
      </c>
      <c r="J34" s="33">
        <v>10063</v>
      </c>
      <c r="K34" s="33">
        <v>3</v>
      </c>
      <c r="L34" s="33">
        <v>10064</v>
      </c>
      <c r="M34" s="33">
        <v>8</v>
      </c>
      <c r="N34" s="33" t="str">
        <f t="shared" si="1"/>
        <v>&lt;Mission Id="12011" Name="MissionName12011" Background="Home_Backgrond_wonder woods (11)" Model="12011" NimIcon="atom_icon0074" QuestId="20032" dailyGoalPercent="0.7" AwardCoin="94"&gt;
  &lt;TreasureBox BoxId="10063" Height="3" /&gt;
  &lt;TreasureBox BoxId="10064" Height="8" /&gt;
&lt;/Mission&gt;</v>
      </c>
      <c r="O34" s="21" t="s">
        <v>948</v>
      </c>
    </row>
    <row r="35" spans="1:15" s="21" customFormat="1">
      <c r="A35" s="35"/>
      <c r="B35" s="32" t="str">
        <f t="shared" si="2"/>
        <v>12012</v>
      </c>
      <c r="C35" s="33" t="str">
        <f t="shared" si="3"/>
        <v>MissionName12012</v>
      </c>
      <c r="D35" s="33" t="str">
        <f t="shared" si="4"/>
        <v>Home_Backgrond_wonder woods (12)</v>
      </c>
      <c r="E35" s="33" t="str">
        <f t="shared" si="5"/>
        <v>12012</v>
      </c>
      <c r="F35" s="33" t="s">
        <v>388</v>
      </c>
      <c r="G35" s="33" t="str">
        <f t="shared" si="6"/>
        <v>20033</v>
      </c>
      <c r="H35" s="34">
        <v>0.7</v>
      </c>
      <c r="I35" s="34" t="str">
        <f t="shared" si="0"/>
        <v>96</v>
      </c>
      <c r="J35" s="33">
        <v>10065</v>
      </c>
      <c r="K35" s="33">
        <v>3</v>
      </c>
      <c r="L35" s="33">
        <v>10066</v>
      </c>
      <c r="M35" s="33">
        <v>8</v>
      </c>
      <c r="N35" s="33" t="str">
        <f t="shared" si="1"/>
        <v>&lt;Mission Id="12012" Name="MissionName12012" Background="Home_Backgrond_wonder woods (12)" Model="12012" NimIcon="atom_icon0075" QuestId="20033" dailyGoalPercent="0.7" AwardCoin="96"&gt;
  &lt;TreasureBox BoxId="10065" Height="3" /&gt;
  &lt;TreasureBox BoxId="10066" Height="8" /&gt;
&lt;/Mission&gt;</v>
      </c>
      <c r="O35" s="21" t="s">
        <v>949</v>
      </c>
    </row>
    <row r="36" spans="1:15" s="21" customFormat="1">
      <c r="A36" s="35"/>
      <c r="B36" s="32" t="str">
        <f t="shared" si="2"/>
        <v>12013</v>
      </c>
      <c r="C36" s="33" t="str">
        <f t="shared" si="3"/>
        <v>MissionName12013</v>
      </c>
      <c r="D36" s="33" t="str">
        <f t="shared" si="4"/>
        <v>Home_Backgrond_wonder woods (13)</v>
      </c>
      <c r="E36" s="33" t="str">
        <f t="shared" si="5"/>
        <v>12013</v>
      </c>
      <c r="F36" s="33" t="s">
        <v>389</v>
      </c>
      <c r="G36" s="33" t="str">
        <f t="shared" si="6"/>
        <v>20034</v>
      </c>
      <c r="H36" s="34">
        <v>0.75</v>
      </c>
      <c r="I36" s="34" t="str">
        <f t="shared" si="0"/>
        <v>98</v>
      </c>
      <c r="J36" s="33">
        <v>10067</v>
      </c>
      <c r="K36" s="33">
        <v>3</v>
      </c>
      <c r="L36" s="33">
        <v>10068</v>
      </c>
      <c r="M36" s="33">
        <v>8</v>
      </c>
      <c r="N36" s="33" t="str">
        <f t="shared" si="1"/>
        <v>&lt;Mission Id="12013" Name="MissionName12013" Background="Home_Backgrond_wonder woods (13)" Model="12013" NimIcon="atom_icon0076" QuestId="20034" dailyGoalPercent="0.75" AwardCoin="98"&gt;
  &lt;TreasureBox BoxId="10067" Height="3" /&gt;
  &lt;TreasureBox BoxId="10068" Height="8" /&gt;
&lt;/Mission&gt;</v>
      </c>
      <c r="O36" s="21" t="s">
        <v>950</v>
      </c>
    </row>
    <row r="37" spans="1:15" s="21" customFormat="1">
      <c r="A37" s="35"/>
      <c r="B37" s="32" t="str">
        <f t="shared" si="2"/>
        <v>12014</v>
      </c>
      <c r="C37" s="33" t="str">
        <f t="shared" si="3"/>
        <v>MissionName12014</v>
      </c>
      <c r="D37" s="33" t="str">
        <f t="shared" si="4"/>
        <v>Home_Backgrond_wonder woods (14)</v>
      </c>
      <c r="E37" s="33" t="str">
        <f t="shared" si="5"/>
        <v>12014</v>
      </c>
      <c r="F37" s="33" t="s">
        <v>336</v>
      </c>
      <c r="G37" s="33" t="str">
        <f t="shared" si="6"/>
        <v>20035</v>
      </c>
      <c r="H37" s="34">
        <v>0.75</v>
      </c>
      <c r="I37" s="34" t="str">
        <f t="shared" si="0"/>
        <v>100</v>
      </c>
      <c r="J37" s="33">
        <v>10069</v>
      </c>
      <c r="K37" s="33">
        <v>3</v>
      </c>
      <c r="L37" s="33">
        <v>10070</v>
      </c>
      <c r="M37" s="33">
        <v>8</v>
      </c>
      <c r="N37" s="33" t="str">
        <f t="shared" si="1"/>
        <v>&lt;Mission Id="12014" Name="MissionName12014" Background="Home_Backgrond_wonder woods (14)" Model="12014" NimIcon="atom_icon0077" QuestId="20035" dailyGoalPercent="0.75" AwardCoin="100"&gt;
  &lt;TreasureBox BoxId="10069" Height="3" /&gt;
  &lt;TreasureBox BoxId="10070" Height="8" /&gt;
&lt;/Mission&gt;</v>
      </c>
      <c r="O37" s="21" t="s">
        <v>951</v>
      </c>
    </row>
    <row r="38" spans="1:15" s="21" customFormat="1">
      <c r="A38" s="35"/>
      <c r="B38" s="32" t="str">
        <f t="shared" si="2"/>
        <v>12015</v>
      </c>
      <c r="C38" s="33" t="str">
        <f t="shared" si="3"/>
        <v>MissionName12015</v>
      </c>
      <c r="D38" s="33" t="str">
        <f t="shared" si="4"/>
        <v>Home_Backgrond_wonder woods (15)</v>
      </c>
      <c r="E38" s="33" t="str">
        <f t="shared" si="5"/>
        <v>12015</v>
      </c>
      <c r="F38" s="33" t="s">
        <v>390</v>
      </c>
      <c r="G38" s="33" t="str">
        <f t="shared" si="6"/>
        <v>20036</v>
      </c>
      <c r="H38" s="34" t="str">
        <f t="shared" si="7"/>
        <v>0.8</v>
      </c>
      <c r="I38" s="34" t="str">
        <f t="shared" si="0"/>
        <v>102</v>
      </c>
      <c r="J38" s="33">
        <v>10071</v>
      </c>
      <c r="K38" s="33">
        <v>3</v>
      </c>
      <c r="L38" s="33">
        <v>10072</v>
      </c>
      <c r="M38" s="33">
        <v>8</v>
      </c>
      <c r="N38" s="33" t="str">
        <f t="shared" si="1"/>
        <v>&lt;Mission Id="12015" Name="MissionName12015" Background="Home_Backgrond_wonder woods (15)" Model="12015" NimIcon="atom_icon0078" QuestId="20036" dailyGoalPercent="0.8" AwardCoin="102"&gt;
  &lt;TreasureBox BoxId="10071" Height="3" /&gt;
  &lt;TreasureBox BoxId="10072" Height="8" /&gt;
&lt;/Mission&gt;</v>
      </c>
      <c r="O38" s="21" t="s">
        <v>952</v>
      </c>
    </row>
    <row r="39" spans="1:15" s="21" customFormat="1">
      <c r="A39" s="35"/>
      <c r="B39" s="32" t="str">
        <f t="shared" si="2"/>
        <v>12016</v>
      </c>
      <c r="C39" s="33" t="str">
        <f t="shared" si="3"/>
        <v>MissionName12016</v>
      </c>
      <c r="D39" s="33" t="str">
        <f t="shared" si="4"/>
        <v>Home_Backgrond_wonder woods (16)</v>
      </c>
      <c r="E39" s="33" t="str">
        <f t="shared" si="5"/>
        <v>12016</v>
      </c>
      <c r="F39" s="33" t="s">
        <v>391</v>
      </c>
      <c r="G39" s="33" t="str">
        <f t="shared" si="6"/>
        <v>20037</v>
      </c>
      <c r="H39" s="34">
        <v>0.8</v>
      </c>
      <c r="I39" s="34" t="str">
        <f t="shared" si="0"/>
        <v>104</v>
      </c>
      <c r="J39" s="33">
        <v>10073</v>
      </c>
      <c r="K39" s="33">
        <v>3</v>
      </c>
      <c r="L39" s="33">
        <v>10074</v>
      </c>
      <c r="M39" s="33">
        <v>8</v>
      </c>
      <c r="N39" s="33" t="str">
        <f t="shared" si="1"/>
        <v>&lt;Mission Id="12016" Name="MissionName12016" Background="Home_Backgrond_wonder woods (16)" Model="12016" NimIcon="atom_icon0079" QuestId="20037" dailyGoalPercent="0.8" AwardCoin="104"&gt;
  &lt;TreasureBox BoxId="10073" Height="3" /&gt;
  &lt;TreasureBox BoxId="10074" Height="8" /&gt;
&lt;/Mission&gt;</v>
      </c>
      <c r="O39" s="21" t="s">
        <v>953</v>
      </c>
    </row>
    <row r="40" spans="1:15" s="21" customFormat="1">
      <c r="A40" s="35"/>
      <c r="B40" s="32" t="str">
        <f t="shared" si="2"/>
        <v>12017</v>
      </c>
      <c r="C40" s="33" t="str">
        <f t="shared" si="3"/>
        <v>MissionName12017</v>
      </c>
      <c r="D40" s="33" t="str">
        <f t="shared" si="4"/>
        <v>Home_Backgrond_wonder woods (17)</v>
      </c>
      <c r="E40" s="33" t="str">
        <f t="shared" si="5"/>
        <v>12017</v>
      </c>
      <c r="F40" s="33" t="s">
        <v>392</v>
      </c>
      <c r="G40" s="33" t="str">
        <f t="shared" si="6"/>
        <v>20038</v>
      </c>
      <c r="H40" s="34">
        <v>0.8</v>
      </c>
      <c r="I40" s="34" t="str">
        <f t="shared" si="0"/>
        <v>106</v>
      </c>
      <c r="J40" s="33">
        <v>10075</v>
      </c>
      <c r="K40" s="33">
        <v>3</v>
      </c>
      <c r="L40" s="33">
        <v>10076</v>
      </c>
      <c r="M40" s="33">
        <v>8</v>
      </c>
      <c r="N40" s="33" t="str">
        <f t="shared" si="1"/>
        <v>&lt;Mission Id="12017" Name="MissionName12017" Background="Home_Backgrond_wonder woods (17)" Model="12017" NimIcon="atom_icon0080" QuestId="20038" dailyGoalPercent="0.8" AwardCoin="106"&gt;
  &lt;TreasureBox BoxId="10075" Height="3" /&gt;
  &lt;TreasureBox BoxId="10076" Height="8" /&gt;
&lt;/Mission&gt;</v>
      </c>
      <c r="O40" s="21" t="s">
        <v>954</v>
      </c>
    </row>
    <row r="41" spans="1:15" s="21" customFormat="1">
      <c r="A41" s="35"/>
      <c r="B41" s="32" t="str">
        <f t="shared" si="2"/>
        <v>12018</v>
      </c>
      <c r="C41" s="33" t="str">
        <f t="shared" si="3"/>
        <v>MissionName12018</v>
      </c>
      <c r="D41" s="33" t="str">
        <f t="shared" si="4"/>
        <v>Home_Backgrond_wonder woods (18)</v>
      </c>
      <c r="E41" s="33" t="str">
        <f t="shared" si="5"/>
        <v>12018</v>
      </c>
      <c r="F41" s="33" t="s">
        <v>393</v>
      </c>
      <c r="G41" s="33" t="str">
        <f t="shared" si="6"/>
        <v>20039</v>
      </c>
      <c r="H41" s="34">
        <v>0.85</v>
      </c>
      <c r="I41" s="34" t="str">
        <f t="shared" si="0"/>
        <v>108</v>
      </c>
      <c r="J41" s="33">
        <v>10077</v>
      </c>
      <c r="K41" s="33">
        <v>3</v>
      </c>
      <c r="L41" s="33">
        <v>10078</v>
      </c>
      <c r="M41" s="33">
        <v>8</v>
      </c>
      <c r="N41" s="33" t="str">
        <f t="shared" si="1"/>
        <v>&lt;Mission Id="12018" Name="MissionName12018" Background="Home_Backgrond_wonder woods (18)" Model="12018" NimIcon="atom_icon0081" QuestId="20039" dailyGoalPercent="0.85" AwardCoin="108"&gt;
  &lt;TreasureBox BoxId="10077" Height="3" /&gt;
  &lt;TreasureBox BoxId="10078" Height="8" /&gt;
&lt;/Mission&gt;</v>
      </c>
      <c r="O41" s="21" t="s">
        <v>955</v>
      </c>
    </row>
    <row r="42" spans="1:15" s="21" customFormat="1">
      <c r="A42" s="35"/>
      <c r="B42" s="32" t="str">
        <f t="shared" si="2"/>
        <v>12019</v>
      </c>
      <c r="C42" s="33" t="str">
        <f t="shared" si="3"/>
        <v>MissionName12019</v>
      </c>
      <c r="D42" s="33" t="str">
        <f t="shared" si="4"/>
        <v>Home_Backgrond_wonder woods (19)</v>
      </c>
      <c r="E42" s="33" t="str">
        <f t="shared" si="5"/>
        <v>12019</v>
      </c>
      <c r="F42" s="33" t="s">
        <v>394</v>
      </c>
      <c r="G42" s="33" t="str">
        <f t="shared" si="6"/>
        <v>20040</v>
      </c>
      <c r="H42" s="34">
        <v>0.85</v>
      </c>
      <c r="I42" s="34" t="str">
        <f t="shared" si="0"/>
        <v>110</v>
      </c>
      <c r="J42" s="33">
        <v>10079</v>
      </c>
      <c r="K42" s="33">
        <v>3</v>
      </c>
      <c r="L42" s="33">
        <v>10080</v>
      </c>
      <c r="M42" s="33">
        <v>8</v>
      </c>
      <c r="N42" s="33" t="str">
        <f t="shared" si="1"/>
        <v>&lt;Mission Id="12019" Name="MissionName12019" Background="Home_Backgrond_wonder woods (19)" Model="12019" NimIcon="atom_icon0082" QuestId="20040" dailyGoalPercent="0.85" AwardCoin="110"&gt;
  &lt;TreasureBox BoxId="10079" Height="3" /&gt;
  &lt;TreasureBox BoxId="10080" Height="8" /&gt;
&lt;/Mission&gt;</v>
      </c>
      <c r="O42" s="21" t="s">
        <v>956</v>
      </c>
    </row>
    <row r="43" spans="1:15" s="21" customFormat="1">
      <c r="A43" s="35"/>
      <c r="B43" s="32" t="str">
        <f t="shared" si="2"/>
        <v>12020</v>
      </c>
      <c r="C43" s="33" t="str">
        <f t="shared" si="3"/>
        <v>MissionName12020</v>
      </c>
      <c r="D43" s="33" t="str">
        <f t="shared" si="4"/>
        <v>Home_Backgrond_wonder woods (20)</v>
      </c>
      <c r="E43" s="33" t="str">
        <f t="shared" si="5"/>
        <v>12020</v>
      </c>
      <c r="F43" s="33" t="s">
        <v>395</v>
      </c>
      <c r="G43" s="33" t="str">
        <f t="shared" si="6"/>
        <v>20041</v>
      </c>
      <c r="H43" s="34">
        <v>0.85</v>
      </c>
      <c r="I43" s="34" t="str">
        <f t="shared" si="0"/>
        <v>112</v>
      </c>
      <c r="J43" s="33">
        <v>10081</v>
      </c>
      <c r="K43" s="33">
        <v>3</v>
      </c>
      <c r="L43" s="33">
        <v>10082</v>
      </c>
      <c r="M43" s="33">
        <v>8</v>
      </c>
      <c r="N43" s="33" t="str">
        <f t="shared" si="1"/>
        <v>&lt;Mission Id="12020" Name="MissionName12020" Background="Home_Backgrond_wonder woods (20)" Model="12020" NimIcon="atom_icon0083" QuestId="20041" dailyGoalPercent="0.85" AwardCoin="112"&gt;
  &lt;TreasureBox BoxId="10081" Height="3" /&gt;
  &lt;TreasureBox BoxId="10082" Height="8" /&gt;
&lt;/Mission&gt;</v>
      </c>
      <c r="O43" s="21" t="s">
        <v>957</v>
      </c>
    </row>
    <row r="44" spans="1:15" s="21" customFormat="1">
      <c r="A44" s="35"/>
      <c r="B44" s="32" t="str">
        <f t="shared" si="2"/>
        <v>12021</v>
      </c>
      <c r="C44" s="33" t="str">
        <f t="shared" si="3"/>
        <v>MissionName12021</v>
      </c>
      <c r="D44" s="33" t="str">
        <f t="shared" si="4"/>
        <v>Home_Backgrond_wonder woods (21)</v>
      </c>
      <c r="E44" s="33" t="str">
        <f t="shared" si="5"/>
        <v>12021</v>
      </c>
      <c r="F44" s="33" t="s">
        <v>396</v>
      </c>
      <c r="G44" s="33" t="str">
        <f t="shared" si="6"/>
        <v>20042</v>
      </c>
      <c r="H44" s="34">
        <v>0.9</v>
      </c>
      <c r="I44" s="34" t="str">
        <f t="shared" si="0"/>
        <v>114</v>
      </c>
      <c r="J44" s="33">
        <v>10083</v>
      </c>
      <c r="K44" s="33">
        <v>3</v>
      </c>
      <c r="L44" s="33">
        <v>10084</v>
      </c>
      <c r="M44" s="33">
        <v>8</v>
      </c>
      <c r="N44" s="33" t="str">
        <f t="shared" si="1"/>
        <v>&lt;Mission Id="12021" Name="MissionName12021" Background="Home_Backgrond_wonder woods (21)" Model="12021" NimIcon="atom_icon0084" QuestId="20042" dailyGoalPercent="0.9" AwardCoin="114"&gt;
  &lt;TreasureBox BoxId="10083" Height="3" /&gt;
  &lt;TreasureBox BoxId="10084" Height="8" /&gt;
&lt;/Mission&gt;</v>
      </c>
      <c r="O44" s="21" t="s">
        <v>958</v>
      </c>
    </row>
    <row r="45" spans="1:15" s="21" customFormat="1">
      <c r="A45" s="36"/>
      <c r="B45" s="32" t="str">
        <f t="shared" si="2"/>
        <v>13001</v>
      </c>
      <c r="C45" s="33" t="str">
        <f t="shared" si="3"/>
        <v>MissionName13001</v>
      </c>
      <c r="D45" s="33" t="str">
        <f t="shared" si="4"/>
        <v>Home_Backgrond_desert daze (1)</v>
      </c>
      <c r="E45" s="33" t="str">
        <f t="shared" si="5"/>
        <v>13001</v>
      </c>
      <c r="F45" s="33" t="s">
        <v>1004</v>
      </c>
      <c r="G45" s="33" t="str">
        <f t="shared" si="6"/>
        <v>20043</v>
      </c>
      <c r="H45" s="34">
        <v>0.9</v>
      </c>
      <c r="I45" s="34" t="str">
        <f t="shared" si="0"/>
        <v>116</v>
      </c>
      <c r="J45" s="33">
        <v>10085</v>
      </c>
      <c r="K45" s="33">
        <v>3</v>
      </c>
      <c r="L45" s="33">
        <v>10086</v>
      </c>
      <c r="M45" s="33">
        <v>8</v>
      </c>
      <c r="N45" s="33" t="str">
        <f t="shared" si="1"/>
        <v>&lt;Mission Id="13001" Name="MissionName13001" Background="Home_Backgrond_desert daze (1)" Model="13001" NimIcon="atom_icon0106" QuestId="20043" dailyGoalPercent="0.9" AwardCoin="116"&gt;
  &lt;TreasureBox BoxId="10085" Height="3" /&gt;
  &lt;TreasureBox BoxId="10086" Height="8" /&gt;
&lt;/Mission&gt;</v>
      </c>
      <c r="O45" s="21" t="s">
        <v>959</v>
      </c>
    </row>
    <row r="46" spans="1:15" s="21" customFormat="1">
      <c r="A46" s="36"/>
      <c r="B46" s="32" t="str">
        <f t="shared" si="2"/>
        <v>13002</v>
      </c>
      <c r="C46" s="33" t="str">
        <f t="shared" si="3"/>
        <v>MissionName13002</v>
      </c>
      <c r="D46" s="33" t="str">
        <f t="shared" si="4"/>
        <v>Home_Backgrond_desert daze (2)</v>
      </c>
      <c r="E46" s="33" t="str">
        <f t="shared" si="5"/>
        <v>13002</v>
      </c>
      <c r="F46" s="33" t="s">
        <v>397</v>
      </c>
      <c r="G46" s="33" t="str">
        <f t="shared" si="6"/>
        <v>20044</v>
      </c>
      <c r="H46" s="34">
        <v>0.9</v>
      </c>
      <c r="I46" s="34" t="str">
        <f t="shared" si="0"/>
        <v>118</v>
      </c>
      <c r="J46" s="33">
        <v>10087</v>
      </c>
      <c r="K46" s="33">
        <v>3</v>
      </c>
      <c r="L46" s="33">
        <v>10088</v>
      </c>
      <c r="M46" s="33">
        <v>8</v>
      </c>
      <c r="N46" s="33" t="str">
        <f t="shared" si="1"/>
        <v>&lt;Mission Id="13002" Name="MissionName13002" Background="Home_Backgrond_desert daze (2)" Model="13002" NimIcon="atom_icon0107" QuestId="20044" dailyGoalPercent="0.9" AwardCoin="118"&gt;
  &lt;TreasureBox BoxId="10087" Height="3" /&gt;
  &lt;TreasureBox BoxId="10088" Height="8" /&gt;
&lt;/Mission&gt;</v>
      </c>
      <c r="O46" s="21" t="s">
        <v>960</v>
      </c>
    </row>
    <row r="47" spans="1:15" s="21" customFormat="1">
      <c r="A47" s="36"/>
      <c r="B47" s="32" t="str">
        <f t="shared" si="2"/>
        <v>13003</v>
      </c>
      <c r="C47" s="33" t="str">
        <f t="shared" si="3"/>
        <v>MissionName13003</v>
      </c>
      <c r="D47" s="33" t="str">
        <f t="shared" si="4"/>
        <v>Home_Backgrond_desert daze (3)</v>
      </c>
      <c r="E47" s="33" t="str">
        <f t="shared" si="5"/>
        <v>13003</v>
      </c>
      <c r="F47" s="33" t="s">
        <v>399</v>
      </c>
      <c r="G47" s="33" t="str">
        <f t="shared" si="6"/>
        <v>20045</v>
      </c>
      <c r="H47" s="34">
        <v>0.95</v>
      </c>
      <c r="I47" s="34" t="str">
        <f t="shared" si="0"/>
        <v>120</v>
      </c>
      <c r="J47" s="33">
        <v>10089</v>
      </c>
      <c r="K47" s="33">
        <v>3</v>
      </c>
      <c r="L47" s="33">
        <v>10090</v>
      </c>
      <c r="M47" s="33">
        <v>8</v>
      </c>
      <c r="N47" s="33" t="str">
        <f t="shared" si="1"/>
        <v>&lt;Mission Id="13003" Name="MissionName13003" Background="Home_Backgrond_desert daze (3)" Model="13003" NimIcon="atom_icon0108" QuestId="20045" dailyGoalPercent="0.95" AwardCoin="120"&gt;
  &lt;TreasureBox BoxId="10089" Height="3" /&gt;
  &lt;TreasureBox BoxId="10090" Height="8" /&gt;
&lt;/Mission&gt;</v>
      </c>
      <c r="O47" s="21" t="s">
        <v>961</v>
      </c>
    </row>
    <row r="48" spans="1:15" s="21" customFormat="1">
      <c r="A48" s="36"/>
      <c r="B48" s="32" t="str">
        <f t="shared" si="2"/>
        <v>13004</v>
      </c>
      <c r="C48" s="33" t="str">
        <f t="shared" si="3"/>
        <v>MissionName13004</v>
      </c>
      <c r="D48" s="33" t="str">
        <f t="shared" si="4"/>
        <v>Home_Backgrond_desert daze (4)</v>
      </c>
      <c r="E48" s="33" t="str">
        <f t="shared" si="5"/>
        <v>13004</v>
      </c>
      <c r="F48" s="33" t="s">
        <v>401</v>
      </c>
      <c r="G48" s="33" t="str">
        <f t="shared" si="6"/>
        <v>20046</v>
      </c>
      <c r="H48" s="34">
        <v>0.95</v>
      </c>
      <c r="I48" s="34" t="str">
        <f t="shared" si="0"/>
        <v>122</v>
      </c>
      <c r="J48" s="33">
        <v>10091</v>
      </c>
      <c r="K48" s="33">
        <v>3</v>
      </c>
      <c r="L48" s="33">
        <v>10092</v>
      </c>
      <c r="M48" s="33">
        <v>8</v>
      </c>
      <c r="N48" s="33" t="str">
        <f t="shared" si="1"/>
        <v>&lt;Mission Id="13004" Name="MissionName13004" Background="Home_Backgrond_desert daze (4)" Model="13004" NimIcon="atom_icon0109" QuestId="20046" dailyGoalPercent="0.95" AwardCoin="122"&gt;
  &lt;TreasureBox BoxId="10091" Height="3" /&gt;
  &lt;TreasureBox BoxId="10092" Height="8" /&gt;
&lt;/Mission&gt;</v>
      </c>
      <c r="O48" s="21" t="s">
        <v>962</v>
      </c>
    </row>
    <row r="49" spans="1:15" s="21" customFormat="1">
      <c r="A49" s="36"/>
      <c r="B49" s="32" t="str">
        <f t="shared" si="2"/>
        <v>13005</v>
      </c>
      <c r="C49" s="33" t="str">
        <f t="shared" si="3"/>
        <v>MissionName13005</v>
      </c>
      <c r="D49" s="33" t="str">
        <f t="shared" si="4"/>
        <v>Home_Backgrond_desert daze (5)</v>
      </c>
      <c r="E49" s="33" t="str">
        <f t="shared" si="5"/>
        <v>13005</v>
      </c>
      <c r="F49" s="33" t="s">
        <v>403</v>
      </c>
      <c r="G49" s="33" t="str">
        <f t="shared" si="6"/>
        <v>20047</v>
      </c>
      <c r="H49" s="34">
        <v>0.95</v>
      </c>
      <c r="I49" s="34" t="str">
        <f t="shared" si="0"/>
        <v>124</v>
      </c>
      <c r="J49" s="33">
        <v>10093</v>
      </c>
      <c r="K49" s="33">
        <v>3</v>
      </c>
      <c r="L49" s="33">
        <v>10094</v>
      </c>
      <c r="M49" s="33">
        <v>8</v>
      </c>
      <c r="N49" s="33" t="str">
        <f t="shared" si="1"/>
        <v>&lt;Mission Id="13005" Name="MissionName13005" Background="Home_Backgrond_desert daze (5)" Model="13005" NimIcon="atom_icon0110" QuestId="20047" dailyGoalPercent="0.95" AwardCoin="124"&gt;
  &lt;TreasureBox BoxId="10093" Height="3" /&gt;
  &lt;TreasureBox BoxId="10094" Height="8" /&gt;
&lt;/Mission&gt;</v>
      </c>
      <c r="O49" s="21" t="s">
        <v>963</v>
      </c>
    </row>
    <row r="50" spans="1:15" s="21" customFormat="1">
      <c r="A50" s="36"/>
      <c r="B50" s="32" t="str">
        <f t="shared" si="2"/>
        <v>13006</v>
      </c>
      <c r="C50" s="33" t="str">
        <f t="shared" si="3"/>
        <v>MissionName13006</v>
      </c>
      <c r="D50" s="33" t="str">
        <f t="shared" si="4"/>
        <v>Home_Backgrond_desert daze (6)</v>
      </c>
      <c r="E50" s="33" t="str">
        <f t="shared" si="5"/>
        <v>13006</v>
      </c>
      <c r="F50" s="33" t="s">
        <v>405</v>
      </c>
      <c r="G50" s="33" t="str">
        <f t="shared" si="6"/>
        <v>20048</v>
      </c>
      <c r="H50" s="34" t="str">
        <f t="shared" si="7"/>
        <v>1</v>
      </c>
      <c r="I50" s="34" t="str">
        <f t="shared" si="0"/>
        <v>126</v>
      </c>
      <c r="J50" s="33">
        <v>10095</v>
      </c>
      <c r="K50" s="33">
        <v>3</v>
      </c>
      <c r="L50" s="33">
        <v>10096</v>
      </c>
      <c r="M50" s="33">
        <v>8</v>
      </c>
      <c r="N50" s="33" t="str">
        <f t="shared" si="1"/>
        <v>&lt;Mission Id="13006" Name="MissionName13006" Background="Home_Backgrond_desert daze (6)" Model="13006" NimIcon="atom_icon0111" QuestId="20048" dailyGoalPercent="1" AwardCoin="126"&gt;
  &lt;TreasureBox BoxId="10095" Height="3" /&gt;
  &lt;TreasureBox BoxId="10096" Height="8" /&gt;
&lt;/Mission&gt;</v>
      </c>
      <c r="O50" s="21" t="s">
        <v>964</v>
      </c>
    </row>
    <row r="51" spans="1:15" s="21" customFormat="1">
      <c r="A51" s="36"/>
      <c r="B51" s="32" t="str">
        <f t="shared" si="2"/>
        <v>13007</v>
      </c>
      <c r="C51" s="33" t="str">
        <f t="shared" si="3"/>
        <v>MissionName13007</v>
      </c>
      <c r="D51" s="33" t="str">
        <f t="shared" si="4"/>
        <v>Home_Backgrond_desert daze (7)</v>
      </c>
      <c r="E51" s="33" t="str">
        <f t="shared" si="5"/>
        <v>13007</v>
      </c>
      <c r="F51" s="33" t="s">
        <v>407</v>
      </c>
      <c r="G51" s="33" t="str">
        <f t="shared" si="6"/>
        <v>20049</v>
      </c>
      <c r="H51" s="34" t="str">
        <f t="shared" si="7"/>
        <v>1</v>
      </c>
      <c r="I51" s="34" t="str">
        <f t="shared" si="0"/>
        <v>128</v>
      </c>
      <c r="J51" s="33">
        <v>10097</v>
      </c>
      <c r="K51" s="33">
        <v>3</v>
      </c>
      <c r="L51" s="33">
        <v>10098</v>
      </c>
      <c r="M51" s="33">
        <v>8</v>
      </c>
      <c r="N51" s="33" t="str">
        <f t="shared" si="1"/>
        <v>&lt;Mission Id="13007" Name="MissionName13007" Background="Home_Backgrond_desert daze (7)" Model="13007" NimIcon="atom_icon0112" QuestId="20049" dailyGoalPercent="1" AwardCoin="128"&gt;
  &lt;TreasureBox BoxId="10097" Height="3" /&gt;
  &lt;TreasureBox BoxId="10098" Height="8" /&gt;
&lt;/Mission&gt;</v>
      </c>
      <c r="O51" s="21" t="s">
        <v>965</v>
      </c>
    </row>
    <row r="52" spans="1:15" s="21" customFormat="1">
      <c r="A52" s="36"/>
      <c r="B52" s="32" t="str">
        <f t="shared" si="2"/>
        <v>13008</v>
      </c>
      <c r="C52" s="33" t="str">
        <f t="shared" si="3"/>
        <v>MissionName13008</v>
      </c>
      <c r="D52" s="33" t="str">
        <f t="shared" si="4"/>
        <v>Home_Backgrond_desert daze (8)</v>
      </c>
      <c r="E52" s="33" t="str">
        <f t="shared" si="5"/>
        <v>13008</v>
      </c>
      <c r="F52" s="33" t="s">
        <v>409</v>
      </c>
      <c r="G52" s="33" t="str">
        <f t="shared" si="6"/>
        <v>20050</v>
      </c>
      <c r="H52" s="34" t="str">
        <f t="shared" si="7"/>
        <v>1</v>
      </c>
      <c r="I52" s="34" t="str">
        <f t="shared" si="0"/>
        <v>130</v>
      </c>
      <c r="J52" s="33">
        <v>10099</v>
      </c>
      <c r="K52" s="33">
        <v>3</v>
      </c>
      <c r="L52" s="33">
        <v>10100</v>
      </c>
      <c r="M52" s="33">
        <v>8</v>
      </c>
      <c r="N52" s="33" t="str">
        <f t="shared" si="1"/>
        <v>&lt;Mission Id="13008" Name="MissionName13008" Background="Home_Backgrond_desert daze (8)" Model="13008" NimIcon="atom_icon0113" QuestId="20050" dailyGoalPercent="1" AwardCoin="130"&gt;
  &lt;TreasureBox BoxId="10099" Height="3" /&gt;
  &lt;TreasureBox BoxId="10100" Height="8" /&gt;
&lt;/Mission&gt;</v>
      </c>
      <c r="O52" s="21" t="s">
        <v>966</v>
      </c>
    </row>
    <row r="53" spans="1:15" s="21" customFormat="1">
      <c r="A53" s="36"/>
      <c r="B53" s="32" t="str">
        <f t="shared" si="2"/>
        <v>13009</v>
      </c>
      <c r="C53" s="33" t="str">
        <f t="shared" si="3"/>
        <v>MissionName13009</v>
      </c>
      <c r="D53" s="33" t="str">
        <f t="shared" si="4"/>
        <v>Home_Backgrond_desert daze (9)</v>
      </c>
      <c r="E53" s="33" t="str">
        <f t="shared" si="5"/>
        <v>13009</v>
      </c>
      <c r="F53" s="33" t="s">
        <v>411</v>
      </c>
      <c r="G53" s="33" t="str">
        <f t="shared" si="6"/>
        <v>20051</v>
      </c>
      <c r="H53" s="34">
        <v>1.05</v>
      </c>
      <c r="I53" s="34" t="str">
        <f t="shared" si="0"/>
        <v>132</v>
      </c>
      <c r="J53" s="33">
        <v>10101</v>
      </c>
      <c r="K53" s="33">
        <v>3</v>
      </c>
      <c r="L53" s="33">
        <v>10102</v>
      </c>
      <c r="M53" s="33">
        <v>8</v>
      </c>
      <c r="N53" s="33" t="str">
        <f t="shared" si="1"/>
        <v>&lt;Mission Id="13009" Name="MissionName13009" Background="Home_Backgrond_desert daze (9)" Model="13009" NimIcon="atom_icon0114" QuestId="20051" dailyGoalPercent="1.05" AwardCoin="132"&gt;
  &lt;TreasureBox BoxId="10101" Height="3" /&gt;
  &lt;TreasureBox BoxId="10102" Height="8" /&gt;
&lt;/Mission&gt;</v>
      </c>
      <c r="O53" s="21" t="s">
        <v>967</v>
      </c>
    </row>
    <row r="54" spans="1:15" s="21" customFormat="1">
      <c r="A54" s="36"/>
      <c r="B54" s="32" t="str">
        <f t="shared" si="2"/>
        <v>13010</v>
      </c>
      <c r="C54" s="33" t="str">
        <f t="shared" si="3"/>
        <v>MissionName13010</v>
      </c>
      <c r="D54" s="33" t="str">
        <f t="shared" si="4"/>
        <v>Home_Backgrond_desert daze (10)</v>
      </c>
      <c r="E54" s="33" t="str">
        <f t="shared" si="5"/>
        <v>13010</v>
      </c>
      <c r="F54" s="33" t="s">
        <v>413</v>
      </c>
      <c r="G54" s="33" t="str">
        <f t="shared" si="6"/>
        <v>20052</v>
      </c>
      <c r="H54" s="34">
        <v>1.05</v>
      </c>
      <c r="I54" s="34" t="str">
        <f t="shared" si="0"/>
        <v>134</v>
      </c>
      <c r="J54" s="33">
        <v>10103</v>
      </c>
      <c r="K54" s="33">
        <v>3</v>
      </c>
      <c r="L54" s="33">
        <v>10104</v>
      </c>
      <c r="M54" s="33">
        <v>8</v>
      </c>
      <c r="N54" s="33" t="str">
        <f t="shared" si="1"/>
        <v>&lt;Mission Id="13010" Name="MissionName13010" Background="Home_Backgrond_desert daze (10)" Model="13010" NimIcon="atom_icon0115" QuestId="20052" dailyGoalPercent="1.05" AwardCoin="134"&gt;
  &lt;TreasureBox BoxId="10103" Height="3" /&gt;
  &lt;TreasureBox BoxId="10104" Height="8" /&gt;
&lt;/Mission&gt;</v>
      </c>
      <c r="O54" s="21" t="s">
        <v>968</v>
      </c>
    </row>
    <row r="55" spans="1:15" s="21" customFormat="1">
      <c r="A55" s="36"/>
      <c r="B55" s="32" t="str">
        <f t="shared" si="2"/>
        <v>13011</v>
      </c>
      <c r="C55" s="33" t="str">
        <f t="shared" si="3"/>
        <v>MissionName13011</v>
      </c>
      <c r="D55" s="33" t="str">
        <f t="shared" si="4"/>
        <v>Home_Backgrond_desert daze (11)</v>
      </c>
      <c r="E55" s="33" t="str">
        <f t="shared" si="5"/>
        <v>13011</v>
      </c>
      <c r="F55" s="33" t="s">
        <v>415</v>
      </c>
      <c r="G55" s="33" t="str">
        <f t="shared" si="6"/>
        <v>20053</v>
      </c>
      <c r="H55" s="34">
        <v>1.05</v>
      </c>
      <c r="I55" s="34" t="str">
        <f t="shared" si="0"/>
        <v>136</v>
      </c>
      <c r="J55" s="33">
        <v>10105</v>
      </c>
      <c r="K55" s="33">
        <v>3</v>
      </c>
      <c r="L55" s="33">
        <v>10106</v>
      </c>
      <c r="M55" s="33">
        <v>8</v>
      </c>
      <c r="N55" s="33" t="str">
        <f t="shared" si="1"/>
        <v>&lt;Mission Id="13011" Name="MissionName13011" Background="Home_Backgrond_desert daze (11)" Model="13011" NimIcon="atom_icon0116" QuestId="20053" dailyGoalPercent="1.05" AwardCoin="136"&gt;
  &lt;TreasureBox BoxId="10105" Height="3" /&gt;
  &lt;TreasureBox BoxId="10106" Height="8" /&gt;
&lt;/Mission&gt;</v>
      </c>
      <c r="O55" s="21" t="s">
        <v>969</v>
      </c>
    </row>
    <row r="56" spans="1:15" s="21" customFormat="1">
      <c r="A56" s="36"/>
      <c r="B56" s="32" t="str">
        <f t="shared" si="2"/>
        <v>13012</v>
      </c>
      <c r="C56" s="33" t="str">
        <f t="shared" si="3"/>
        <v>MissionName13012</v>
      </c>
      <c r="D56" s="33" t="str">
        <f t="shared" si="4"/>
        <v>Home_Backgrond_desert daze (12)</v>
      </c>
      <c r="E56" s="33" t="str">
        <f t="shared" si="5"/>
        <v>13012</v>
      </c>
      <c r="F56" s="33" t="s">
        <v>417</v>
      </c>
      <c r="G56" s="33" t="str">
        <f t="shared" si="6"/>
        <v>20054</v>
      </c>
      <c r="H56" s="34">
        <v>1.1000000000000001</v>
      </c>
      <c r="I56" s="34" t="str">
        <f t="shared" si="0"/>
        <v>138</v>
      </c>
      <c r="J56" s="33">
        <v>10107</v>
      </c>
      <c r="K56" s="33">
        <v>3</v>
      </c>
      <c r="L56" s="33">
        <v>10108</v>
      </c>
      <c r="M56" s="33">
        <v>8</v>
      </c>
      <c r="N56" s="33" t="str">
        <f t="shared" si="1"/>
        <v>&lt;Mission Id="13012" Name="MissionName13012" Background="Home_Backgrond_desert daze (12)" Model="13012" NimIcon="atom_icon0117" QuestId="20054" dailyGoalPercent="1.1" AwardCoin="138"&gt;
  &lt;TreasureBox BoxId="10107" Height="3" /&gt;
  &lt;TreasureBox BoxId="10108" Height="8" /&gt;
&lt;/Mission&gt;</v>
      </c>
      <c r="O56" s="21" t="s">
        <v>970</v>
      </c>
    </row>
    <row r="57" spans="1:15" s="21" customFormat="1">
      <c r="A57" s="36"/>
      <c r="B57" s="32" t="str">
        <f t="shared" si="2"/>
        <v>13013</v>
      </c>
      <c r="C57" s="33" t="str">
        <f t="shared" si="3"/>
        <v>MissionName13013</v>
      </c>
      <c r="D57" s="33" t="str">
        <f t="shared" si="4"/>
        <v>Home_Backgrond_desert daze (13)</v>
      </c>
      <c r="E57" s="33" t="str">
        <f t="shared" si="5"/>
        <v>13013</v>
      </c>
      <c r="F57" s="33" t="s">
        <v>418</v>
      </c>
      <c r="G57" s="33" t="str">
        <f t="shared" si="6"/>
        <v>20055</v>
      </c>
      <c r="H57" s="34">
        <v>1.1000000000000001</v>
      </c>
      <c r="I57" s="34" t="str">
        <f t="shared" si="0"/>
        <v>140</v>
      </c>
      <c r="J57" s="33">
        <v>10109</v>
      </c>
      <c r="K57" s="33">
        <v>3</v>
      </c>
      <c r="L57" s="33">
        <v>10110</v>
      </c>
      <c r="M57" s="33">
        <v>8</v>
      </c>
      <c r="N57" s="33" t="str">
        <f t="shared" si="1"/>
        <v>&lt;Mission Id="13013" Name="MissionName13013" Background="Home_Backgrond_desert daze (13)" Model="13013" NimIcon="atom_icon0118" QuestId="20055" dailyGoalPercent="1.1" AwardCoin="140"&gt;
  &lt;TreasureBox BoxId="10109" Height="3" /&gt;
  &lt;TreasureBox BoxId="10110" Height="8" /&gt;
&lt;/Mission&gt;</v>
      </c>
      <c r="O57" s="21" t="s">
        <v>971</v>
      </c>
    </row>
    <row r="58" spans="1:15" s="21" customFormat="1">
      <c r="A58" s="36"/>
      <c r="B58" s="32" t="str">
        <f t="shared" si="2"/>
        <v>13014</v>
      </c>
      <c r="C58" s="33" t="str">
        <f t="shared" si="3"/>
        <v>MissionName13014</v>
      </c>
      <c r="D58" s="33" t="str">
        <f t="shared" si="4"/>
        <v>Home_Backgrond_desert daze (14)</v>
      </c>
      <c r="E58" s="33" t="str">
        <f t="shared" si="5"/>
        <v>13014</v>
      </c>
      <c r="F58" s="33" t="s">
        <v>420</v>
      </c>
      <c r="G58" s="33" t="str">
        <f t="shared" si="6"/>
        <v>20056</v>
      </c>
      <c r="H58" s="34">
        <v>1.1000000000000001</v>
      </c>
      <c r="I58" s="34" t="str">
        <f t="shared" si="0"/>
        <v>142</v>
      </c>
      <c r="J58" s="33">
        <v>10111</v>
      </c>
      <c r="K58" s="33">
        <v>3</v>
      </c>
      <c r="L58" s="33">
        <v>10112</v>
      </c>
      <c r="M58" s="33">
        <v>8</v>
      </c>
      <c r="N58" s="33" t="str">
        <f t="shared" si="1"/>
        <v>&lt;Mission Id="13014" Name="MissionName13014" Background="Home_Backgrond_desert daze (14)" Model="13014" NimIcon="atom_icon0119" QuestId="20056" dailyGoalPercent="1.1" AwardCoin="142"&gt;
  &lt;TreasureBox BoxId="10111" Height="3" /&gt;
  &lt;TreasureBox BoxId="10112" Height="8" /&gt;
&lt;/Mission&gt;</v>
      </c>
      <c r="O58" s="21" t="s">
        <v>972</v>
      </c>
    </row>
    <row r="59" spans="1:15" s="21" customFormat="1">
      <c r="A59" s="36"/>
      <c r="B59" s="32" t="str">
        <f t="shared" si="2"/>
        <v>13015</v>
      </c>
      <c r="C59" s="33" t="str">
        <f t="shared" si="3"/>
        <v>MissionName13015</v>
      </c>
      <c r="D59" s="33" t="str">
        <f t="shared" si="4"/>
        <v>Home_Backgrond_desert daze (15)</v>
      </c>
      <c r="E59" s="33" t="str">
        <f t="shared" si="5"/>
        <v>13015</v>
      </c>
      <c r="F59" s="33" t="s">
        <v>422</v>
      </c>
      <c r="G59" s="33" t="str">
        <f t="shared" si="6"/>
        <v>20057</v>
      </c>
      <c r="H59" s="34">
        <v>1.1499999999999999</v>
      </c>
      <c r="I59" s="34" t="str">
        <f t="shared" si="0"/>
        <v>144</v>
      </c>
      <c r="J59" s="33">
        <v>10113</v>
      </c>
      <c r="K59" s="33">
        <v>3</v>
      </c>
      <c r="L59" s="33">
        <v>10114</v>
      </c>
      <c r="M59" s="33">
        <v>8</v>
      </c>
      <c r="N59" s="33" t="str">
        <f t="shared" si="1"/>
        <v>&lt;Mission Id="13015" Name="MissionName13015" Background="Home_Backgrond_desert daze (15)" Model="13015" NimIcon="atom_icon0120" QuestId="20057" dailyGoalPercent="1.15" AwardCoin="144"&gt;
  &lt;TreasureBox BoxId="10113" Height="3" /&gt;
  &lt;TreasureBox BoxId="10114" Height="8" /&gt;
&lt;/Mission&gt;</v>
      </c>
      <c r="O59" s="21" t="s">
        <v>973</v>
      </c>
    </row>
    <row r="60" spans="1:15" s="21" customFormat="1">
      <c r="A60" s="36"/>
      <c r="B60" s="32" t="str">
        <f t="shared" si="2"/>
        <v>13016</v>
      </c>
      <c r="C60" s="33" t="str">
        <f t="shared" si="3"/>
        <v>MissionName13016</v>
      </c>
      <c r="D60" s="33" t="str">
        <f t="shared" si="4"/>
        <v>Home_Backgrond_desert daze (16)</v>
      </c>
      <c r="E60" s="33" t="str">
        <f t="shared" si="5"/>
        <v>13016</v>
      </c>
      <c r="F60" s="33" t="s">
        <v>424</v>
      </c>
      <c r="G60" s="33" t="str">
        <f t="shared" si="6"/>
        <v>20058</v>
      </c>
      <c r="H60" s="34">
        <v>1.1499999999999999</v>
      </c>
      <c r="I60" s="34" t="str">
        <f t="shared" si="0"/>
        <v>146</v>
      </c>
      <c r="J60" s="33">
        <v>10115</v>
      </c>
      <c r="K60" s="33">
        <v>3</v>
      </c>
      <c r="L60" s="33">
        <v>10116</v>
      </c>
      <c r="M60" s="33">
        <v>8</v>
      </c>
      <c r="N60" s="33" t="str">
        <f t="shared" si="1"/>
        <v>&lt;Mission Id="13016" Name="MissionName13016" Background="Home_Backgrond_desert daze (16)" Model="13016" NimIcon="atom_icon0121" QuestId="20058" dailyGoalPercent="1.15" AwardCoin="146"&gt;
  &lt;TreasureBox BoxId="10115" Height="3" /&gt;
  &lt;TreasureBox BoxId="10116" Height="8" /&gt;
&lt;/Mission&gt;</v>
      </c>
      <c r="O60" s="21" t="s">
        <v>974</v>
      </c>
    </row>
    <row r="61" spans="1:15" s="21" customFormat="1">
      <c r="A61" s="36"/>
      <c r="B61" s="32" t="str">
        <f t="shared" si="2"/>
        <v>13017</v>
      </c>
      <c r="C61" s="33" t="str">
        <f t="shared" si="3"/>
        <v>MissionName13017</v>
      </c>
      <c r="D61" s="33" t="str">
        <f t="shared" si="4"/>
        <v>Home_Backgrond_desert daze (17)</v>
      </c>
      <c r="E61" s="33" t="str">
        <f t="shared" si="5"/>
        <v>13017</v>
      </c>
      <c r="F61" s="33" t="s">
        <v>426</v>
      </c>
      <c r="G61" s="33" t="str">
        <f t="shared" si="6"/>
        <v>20059</v>
      </c>
      <c r="H61" s="34">
        <v>1.1499999999999999</v>
      </c>
      <c r="I61" s="34" t="str">
        <f t="shared" si="0"/>
        <v>148</v>
      </c>
      <c r="J61" s="33">
        <v>10117</v>
      </c>
      <c r="K61" s="33">
        <v>3</v>
      </c>
      <c r="L61" s="33">
        <v>10118</v>
      </c>
      <c r="M61" s="33">
        <v>8</v>
      </c>
      <c r="N61" s="33" t="str">
        <f t="shared" si="1"/>
        <v>&lt;Mission Id="13017" Name="MissionName13017" Background="Home_Backgrond_desert daze (17)" Model="13017" NimIcon="atom_icon0122" QuestId="20059" dailyGoalPercent="1.15" AwardCoin="148"&gt;
  &lt;TreasureBox BoxId="10117" Height="3" /&gt;
  &lt;TreasureBox BoxId="10118" Height="8" /&gt;
&lt;/Mission&gt;</v>
      </c>
      <c r="O61" s="21" t="s">
        <v>975</v>
      </c>
    </row>
    <row r="62" spans="1:15" s="21" customFormat="1">
      <c r="A62" s="36"/>
      <c r="B62" s="32" t="str">
        <f t="shared" si="2"/>
        <v>13018</v>
      </c>
      <c r="C62" s="33" t="str">
        <f t="shared" si="3"/>
        <v>MissionName13018</v>
      </c>
      <c r="D62" s="33" t="str">
        <f t="shared" si="4"/>
        <v>Home_Backgrond_desert daze (18)</v>
      </c>
      <c r="E62" s="33" t="str">
        <f t="shared" si="5"/>
        <v>13018</v>
      </c>
      <c r="F62" s="33" t="s">
        <v>428</v>
      </c>
      <c r="G62" s="33" t="str">
        <f t="shared" si="6"/>
        <v>20060</v>
      </c>
      <c r="H62" s="34">
        <v>1.2</v>
      </c>
      <c r="I62" s="34" t="str">
        <f t="shared" si="0"/>
        <v>150</v>
      </c>
      <c r="J62" s="33">
        <v>10119</v>
      </c>
      <c r="K62" s="33">
        <v>3</v>
      </c>
      <c r="L62" s="33">
        <v>10120</v>
      </c>
      <c r="M62" s="33">
        <v>8</v>
      </c>
      <c r="N62" s="33" t="str">
        <f t="shared" si="1"/>
        <v>&lt;Mission Id="13018" Name="MissionName13018" Background="Home_Backgrond_desert daze (18)" Model="13018" NimIcon="atom_icon0123" QuestId="20060" dailyGoalPercent="1.2" AwardCoin="150"&gt;
  &lt;TreasureBox BoxId="10119" Height="3" /&gt;
  &lt;TreasureBox BoxId="10120" Height="8" /&gt;
&lt;/Mission&gt;</v>
      </c>
      <c r="O62" s="21" t="s">
        <v>976</v>
      </c>
    </row>
    <row r="63" spans="1:15" s="21" customFormat="1">
      <c r="A63" s="36"/>
      <c r="B63" s="32" t="str">
        <f t="shared" si="2"/>
        <v>13019</v>
      </c>
      <c r="C63" s="33" t="str">
        <f t="shared" si="3"/>
        <v>MissionName13019</v>
      </c>
      <c r="D63" s="33" t="str">
        <f t="shared" si="4"/>
        <v>Home_Backgrond_desert daze (19)</v>
      </c>
      <c r="E63" s="33" t="str">
        <f t="shared" si="5"/>
        <v>13019</v>
      </c>
      <c r="F63" s="33" t="s">
        <v>430</v>
      </c>
      <c r="G63" s="33" t="str">
        <f t="shared" si="6"/>
        <v>20061</v>
      </c>
      <c r="H63" s="34">
        <v>1.2</v>
      </c>
      <c r="I63" s="34" t="str">
        <f t="shared" si="0"/>
        <v>152</v>
      </c>
      <c r="J63" s="33">
        <v>10121</v>
      </c>
      <c r="K63" s="33">
        <v>3</v>
      </c>
      <c r="L63" s="33">
        <v>10122</v>
      </c>
      <c r="M63" s="33">
        <v>8</v>
      </c>
      <c r="N63" s="33" t="str">
        <f t="shared" si="1"/>
        <v>&lt;Mission Id="13019" Name="MissionName13019" Background="Home_Backgrond_desert daze (19)" Model="13019" NimIcon="atom_icon0124" QuestId="20061" dailyGoalPercent="1.2" AwardCoin="152"&gt;
  &lt;TreasureBox BoxId="10121" Height="3" /&gt;
  &lt;TreasureBox BoxId="10122" Height="8" /&gt;
&lt;/Mission&gt;</v>
      </c>
      <c r="O63" s="21" t="s">
        <v>977</v>
      </c>
    </row>
    <row r="64" spans="1:15" s="21" customFormat="1">
      <c r="A64" s="36"/>
      <c r="B64" s="32" t="str">
        <f t="shared" si="2"/>
        <v>13020</v>
      </c>
      <c r="C64" s="33" t="str">
        <f t="shared" si="3"/>
        <v>MissionName13020</v>
      </c>
      <c r="D64" s="33" t="str">
        <f t="shared" si="4"/>
        <v>Home_Backgrond_desert daze (20)</v>
      </c>
      <c r="E64" s="33" t="str">
        <f t="shared" si="5"/>
        <v>13020</v>
      </c>
      <c r="F64" s="33" t="s">
        <v>432</v>
      </c>
      <c r="G64" s="33" t="str">
        <f t="shared" si="6"/>
        <v>20062</v>
      </c>
      <c r="H64" s="34">
        <v>1.2</v>
      </c>
      <c r="I64" s="34" t="str">
        <f t="shared" si="0"/>
        <v>154</v>
      </c>
      <c r="J64" s="33">
        <v>10123</v>
      </c>
      <c r="K64" s="33">
        <v>3</v>
      </c>
      <c r="L64" s="33">
        <v>10124</v>
      </c>
      <c r="M64" s="33">
        <v>8</v>
      </c>
      <c r="N64" s="33" t="str">
        <f t="shared" si="1"/>
        <v>&lt;Mission Id="13020" Name="MissionName13020" Background="Home_Backgrond_desert daze (20)" Model="13020" NimIcon="atom_icon0125" QuestId="20062" dailyGoalPercent="1.2" AwardCoin="154"&gt;
  &lt;TreasureBox BoxId="10123" Height="3" /&gt;
  &lt;TreasureBox BoxId="10124" Height="8" /&gt;
&lt;/Mission&gt;</v>
      </c>
      <c r="O64" s="21" t="s">
        <v>978</v>
      </c>
    </row>
    <row r="65" spans="1:16" s="21" customFormat="1">
      <c r="A65" s="36"/>
      <c r="B65" s="32" t="str">
        <f t="shared" si="2"/>
        <v>13021</v>
      </c>
      <c r="C65" s="33" t="str">
        <f t="shared" si="3"/>
        <v>MissionName13021</v>
      </c>
      <c r="D65" s="33" t="str">
        <f t="shared" si="4"/>
        <v>Home_Backgrond_desert daze (21)</v>
      </c>
      <c r="E65" s="33" t="str">
        <f t="shared" si="5"/>
        <v>13021</v>
      </c>
      <c r="F65" s="33" t="s">
        <v>434</v>
      </c>
      <c r="G65" s="33" t="str">
        <f t="shared" si="6"/>
        <v>20063</v>
      </c>
      <c r="H65" s="34">
        <v>1.25</v>
      </c>
      <c r="I65" s="34" t="str">
        <f t="shared" si="0"/>
        <v>156</v>
      </c>
      <c r="J65" s="33">
        <v>10125</v>
      </c>
      <c r="K65" s="33">
        <v>3</v>
      </c>
      <c r="L65" s="33">
        <v>10126</v>
      </c>
      <c r="M65" s="33">
        <v>8</v>
      </c>
      <c r="N65" s="33" t="str">
        <f t="shared" si="1"/>
        <v>&lt;Mission Id="13021" Name="MissionName13021" Background="Home_Backgrond_desert daze (21)" Model="13021" NimIcon="atom_icon0126" QuestId="20063" dailyGoalPercent="1.25" AwardCoin="156"&gt;
  &lt;TreasureBox BoxId="10125" Height="3" /&gt;
  &lt;TreasureBox BoxId="10126" Height="8" /&gt;
&lt;/Mission&gt;</v>
      </c>
      <c r="O65" s="21" t="s">
        <v>979</v>
      </c>
    </row>
    <row r="66" spans="1:16" s="21" customFormat="1">
      <c r="A66" s="37"/>
      <c r="B66" s="32" t="str">
        <f t="shared" si="2"/>
        <v>14001</v>
      </c>
      <c r="C66" s="33" t="str">
        <f t="shared" si="3"/>
        <v>MissionName14001</v>
      </c>
      <c r="D66" s="33" t="str">
        <f t="shared" si="4"/>
        <v>Home_Backgrond__mystery red0001</v>
      </c>
      <c r="E66" s="33" t="str">
        <f t="shared" si="5"/>
        <v>14001</v>
      </c>
      <c r="F66" s="33" t="s">
        <v>1005</v>
      </c>
      <c r="G66" s="33" t="str">
        <f t="shared" si="6"/>
        <v>20064</v>
      </c>
      <c r="H66" s="34">
        <v>1.25</v>
      </c>
      <c r="I66" s="34">
        <v>158</v>
      </c>
      <c r="J66" s="33">
        <v>10127</v>
      </c>
      <c r="K66" s="33">
        <v>3</v>
      </c>
      <c r="L66" s="33">
        <v>10128</v>
      </c>
      <c r="M66" s="33">
        <v>8</v>
      </c>
      <c r="N66" s="33" t="str">
        <f t="shared" si="1"/>
        <v>&lt;Mission Id="14001" Name="MissionName14001" Background="Home_Backgrond__mystery red0001" Model="14001" NimIcon="atom_icon0157" QuestId="20064" dailyGoalPercent="1.25" AwardCoin="158"&gt;
  &lt;TreasureBox BoxId="10127" Height="3" /&gt;
  &lt;TreasureBox BoxId="10128" Height="8" /&gt;
&lt;/Mission&gt;</v>
      </c>
      <c r="O66" s="21" t="s">
        <v>981</v>
      </c>
    </row>
    <row r="67" spans="1:16" s="21" customFormat="1">
      <c r="A67" s="37"/>
      <c r="B67" s="32" t="str">
        <f t="shared" si="2"/>
        <v>14002</v>
      </c>
      <c r="C67" s="33" t="str">
        <f t="shared" si="3"/>
        <v>MissionName14002</v>
      </c>
      <c r="D67" s="33" t="str">
        <f t="shared" si="4"/>
        <v>Home_Backgrond__mystery red0002</v>
      </c>
      <c r="E67" s="33" t="str">
        <f t="shared" si="5"/>
        <v>14002</v>
      </c>
      <c r="F67" s="33" t="s">
        <v>870</v>
      </c>
      <c r="G67" s="33" t="str">
        <f t="shared" si="6"/>
        <v>20065</v>
      </c>
      <c r="H67" s="34">
        <v>1.3</v>
      </c>
      <c r="I67" s="34">
        <v>160</v>
      </c>
      <c r="J67" s="33">
        <v>10129</v>
      </c>
      <c r="K67" s="33">
        <v>3</v>
      </c>
      <c r="L67" s="33">
        <v>10130</v>
      </c>
      <c r="M67" s="33">
        <v>8</v>
      </c>
      <c r="N67" s="33" t="str">
        <f t="shared" ref="N67:N79" si="8">IF(B67&lt;&gt;"","&lt;Mission Id="""&amp;B67&amp;""" Name="""&amp;C67&amp;""" Background="""&amp;D67&amp;""" Model="""&amp;E67&amp;""" NimIcon="""&amp;F67&amp;""" QuestId="""&amp;G67&amp;""" dailyGoalPercent="""&amp;H67&amp;""" AwardCoin="""&amp;I67&amp;"""&gt;"&amp;CHAR(10)&amp;"  &lt;TreasureBox BoxId="""&amp;J67&amp;""" Height="""&amp;K67&amp;""" /&gt;"&amp;CHAR(10)&amp;"  &lt;TreasureBox BoxId="""&amp;L67&amp;""" Height="""&amp;M67&amp;""" /&gt;"&amp;CHAR(10)&amp;"&lt;/Mission&gt;","")</f>
        <v>&lt;Mission Id="14002" Name="MissionName14002" Background="Home_Backgrond__mystery red0002" Model="14002" NimIcon="atom_icon0158" QuestId="20065" dailyGoalPercent="1.3" AwardCoin="160"&gt;
  &lt;TreasureBox BoxId="10129" Height="3" /&gt;
  &lt;TreasureBox BoxId="10130" Height="8" /&gt;
&lt;/Mission&gt;</v>
      </c>
      <c r="O67" s="21" t="s">
        <v>982</v>
      </c>
    </row>
    <row r="68" spans="1:16" s="21" customFormat="1">
      <c r="A68" s="37"/>
      <c r="B68" s="32" t="str">
        <f t="shared" ref="B68:B75" si="9">MID(O68,FIND("Id=",O68)+4,FIND(""" Name=",O68)-FIND("Id=",O68)-4)</f>
        <v>14003</v>
      </c>
      <c r="C68" s="33" t="str">
        <f t="shared" ref="C68:C75" si="10">MID(O68,FIND("Name=",O68)+6,FIND(""" Background=",O68)-FIND("Name=",O68)-6)</f>
        <v>MissionName14003</v>
      </c>
      <c r="D68" s="33" t="str">
        <f t="shared" ref="D68:D75" si="11">MID(O68,FIND("Background=",O68)+12,FIND(""" Model=",O68)-FIND("Background=",O68)-12)</f>
        <v>Home_Backgrond__mystery red0003</v>
      </c>
      <c r="E68" s="33" t="str">
        <f t="shared" ref="E68:E75" si="12">MID(O68,FIND("Model=",O68)+7,FIND(""" NimIcon=",O68)-FIND("Model=",O68)-7)</f>
        <v>14003</v>
      </c>
      <c r="F68" s="33" t="s">
        <v>873</v>
      </c>
      <c r="G68" s="33" t="str">
        <f t="shared" ref="G68:G75" si="13">MID(O68,FIND("QuestId=",O68)+9,FIND(""" dailyGoalPercent=",O68)-FIND("QuestId=",O68)-9)</f>
        <v>20066</v>
      </c>
      <c r="H68" s="34">
        <v>1.3</v>
      </c>
      <c r="I68" s="34">
        <v>162</v>
      </c>
      <c r="J68" s="33">
        <v>10131</v>
      </c>
      <c r="K68" s="33">
        <v>3</v>
      </c>
      <c r="L68" s="33">
        <v>10132</v>
      </c>
      <c r="M68" s="33">
        <v>8</v>
      </c>
      <c r="N68" s="33" t="str">
        <f t="shared" si="8"/>
        <v>&lt;Mission Id="14003" Name="MissionName14003" Background="Home_Backgrond__mystery red0003" Model="14003" NimIcon="atom_icon0159" QuestId="20066" dailyGoalPercent="1.3" AwardCoin="162"&gt;
  &lt;TreasureBox BoxId="10131" Height="3" /&gt;
  &lt;TreasureBox BoxId="10132" Height="8" /&gt;
&lt;/Mission&gt;</v>
      </c>
      <c r="O68" s="21" t="s">
        <v>983</v>
      </c>
    </row>
    <row r="69" spans="1:16" s="21" customFormat="1">
      <c r="A69" s="37"/>
      <c r="B69" s="32" t="str">
        <f t="shared" si="9"/>
        <v>14004</v>
      </c>
      <c r="C69" s="33" t="str">
        <f t="shared" si="10"/>
        <v>MissionName14004</v>
      </c>
      <c r="D69" s="33" t="str">
        <f t="shared" si="11"/>
        <v>Home_Backgrond__mystery red0004</v>
      </c>
      <c r="E69" s="33" t="str">
        <f t="shared" si="12"/>
        <v>14004</v>
      </c>
      <c r="F69" s="33" t="s">
        <v>875</v>
      </c>
      <c r="G69" s="33" t="str">
        <f t="shared" si="13"/>
        <v>20067</v>
      </c>
      <c r="H69" s="34">
        <v>1.35</v>
      </c>
      <c r="I69" s="34">
        <v>164</v>
      </c>
      <c r="J69" s="33">
        <v>10133</v>
      </c>
      <c r="K69" s="33">
        <v>3</v>
      </c>
      <c r="L69" s="33">
        <v>10134</v>
      </c>
      <c r="M69" s="33">
        <v>8</v>
      </c>
      <c r="N69" s="33" t="str">
        <f t="shared" si="8"/>
        <v>&lt;Mission Id="14004" Name="MissionName14004" Background="Home_Backgrond__mystery red0004" Model="14004" NimIcon="atom_icon0160" QuestId="20067" dailyGoalPercent="1.35" AwardCoin="164"&gt;
  &lt;TreasureBox BoxId="10133" Height="3" /&gt;
  &lt;TreasureBox BoxId="10134" Height="8" /&gt;
&lt;/Mission&gt;</v>
      </c>
      <c r="O69" s="21" t="s">
        <v>984</v>
      </c>
    </row>
    <row r="70" spans="1:16" s="21" customFormat="1">
      <c r="A70" s="37"/>
      <c r="B70" s="32" t="str">
        <f t="shared" si="9"/>
        <v>14005</v>
      </c>
      <c r="C70" s="33" t="str">
        <f t="shared" si="10"/>
        <v>MissionName14005</v>
      </c>
      <c r="D70" s="33" t="str">
        <f t="shared" si="11"/>
        <v>Home_Backgrond__mystery red0005</v>
      </c>
      <c r="E70" s="33" t="str">
        <f t="shared" si="12"/>
        <v>14005</v>
      </c>
      <c r="F70" s="33" t="s">
        <v>877</v>
      </c>
      <c r="G70" s="33" t="str">
        <f t="shared" si="13"/>
        <v>20068</v>
      </c>
      <c r="H70" s="34">
        <v>1.35</v>
      </c>
      <c r="I70" s="34">
        <v>166</v>
      </c>
      <c r="J70" s="33">
        <v>10135</v>
      </c>
      <c r="K70" s="33">
        <v>3</v>
      </c>
      <c r="L70" s="33">
        <v>10136</v>
      </c>
      <c r="M70" s="33">
        <v>8</v>
      </c>
      <c r="N70" s="33" t="str">
        <f t="shared" si="8"/>
        <v>&lt;Mission Id="14005" Name="MissionName14005" Background="Home_Backgrond__mystery red0005" Model="14005" NimIcon="atom_icon0161" QuestId="20068" dailyGoalPercent="1.35" AwardCoin="166"&gt;
  &lt;TreasureBox BoxId="10135" Height="3" /&gt;
  &lt;TreasureBox BoxId="10136" Height="8" /&gt;
&lt;/Mission&gt;</v>
      </c>
      <c r="O70" s="21" t="s">
        <v>985</v>
      </c>
    </row>
    <row r="71" spans="1:16" s="21" customFormat="1">
      <c r="A71" s="37"/>
      <c r="B71" s="32" t="str">
        <f t="shared" si="9"/>
        <v>14006</v>
      </c>
      <c r="C71" s="33" t="str">
        <f t="shared" si="10"/>
        <v>MissionName14006</v>
      </c>
      <c r="D71" s="33" t="str">
        <f t="shared" si="11"/>
        <v>Home_Backgrond__mystery red0006</v>
      </c>
      <c r="E71" s="33" t="str">
        <f t="shared" si="12"/>
        <v>14006</v>
      </c>
      <c r="F71" s="33" t="s">
        <v>879</v>
      </c>
      <c r="G71" s="33" t="str">
        <f t="shared" si="13"/>
        <v>20069</v>
      </c>
      <c r="H71" s="34">
        <v>1.4</v>
      </c>
      <c r="I71" s="34">
        <v>168</v>
      </c>
      <c r="J71" s="33">
        <v>10137</v>
      </c>
      <c r="K71" s="33">
        <v>3</v>
      </c>
      <c r="L71" s="33">
        <v>10138</v>
      </c>
      <c r="M71" s="33">
        <v>8</v>
      </c>
      <c r="N71" s="33" t="str">
        <f t="shared" si="8"/>
        <v>&lt;Mission Id="14006" Name="MissionName14006" Background="Home_Backgrond__mystery red0006" Model="14006" NimIcon="atom_icon0162" QuestId="20069" dailyGoalPercent="1.4" AwardCoin="168"&gt;
  &lt;TreasureBox BoxId="10137" Height="3" /&gt;
  &lt;TreasureBox BoxId="10138" Height="8" /&gt;
&lt;/Mission&gt;</v>
      </c>
      <c r="O71" s="21" t="s">
        <v>986</v>
      </c>
    </row>
    <row r="72" spans="1:16" s="21" customFormat="1">
      <c r="A72" s="37"/>
      <c r="B72" s="32" t="str">
        <f t="shared" si="9"/>
        <v>14007</v>
      </c>
      <c r="C72" s="33" t="str">
        <f t="shared" si="10"/>
        <v>MissionName14007</v>
      </c>
      <c r="D72" s="33" t="str">
        <f t="shared" si="11"/>
        <v>Home_Backgrond__mystery red0007</v>
      </c>
      <c r="E72" s="33" t="str">
        <f t="shared" si="12"/>
        <v>14007</v>
      </c>
      <c r="F72" s="33" t="s">
        <v>881</v>
      </c>
      <c r="G72" s="33" t="str">
        <f t="shared" si="13"/>
        <v>20070</v>
      </c>
      <c r="H72" s="34">
        <v>1.4</v>
      </c>
      <c r="I72" s="34">
        <v>170</v>
      </c>
      <c r="J72" s="33">
        <v>10139</v>
      </c>
      <c r="K72" s="33">
        <v>3</v>
      </c>
      <c r="L72" s="33">
        <v>10140</v>
      </c>
      <c r="M72" s="33">
        <v>8</v>
      </c>
      <c r="N72" s="33" t="str">
        <f t="shared" si="8"/>
        <v>&lt;Mission Id="14007" Name="MissionName14007" Background="Home_Backgrond__mystery red0007" Model="14007" NimIcon="atom_icon0163" QuestId="20070" dailyGoalPercent="1.4" AwardCoin="170"&gt;
  &lt;TreasureBox BoxId="10139" Height="3" /&gt;
  &lt;TreasureBox BoxId="10140" Height="8" /&gt;
&lt;/Mission&gt;</v>
      </c>
      <c r="O72" s="21" t="s">
        <v>987</v>
      </c>
    </row>
    <row r="73" spans="1:16" s="21" customFormat="1">
      <c r="A73" s="37"/>
      <c r="B73" s="32" t="str">
        <f t="shared" si="9"/>
        <v>14008</v>
      </c>
      <c r="C73" s="33" t="str">
        <f t="shared" si="10"/>
        <v>MissionName14008</v>
      </c>
      <c r="D73" s="33" t="str">
        <f t="shared" si="11"/>
        <v>Home_Backgrond__mystery red0008</v>
      </c>
      <c r="E73" s="33" t="str">
        <f t="shared" si="12"/>
        <v>14008</v>
      </c>
      <c r="F73" s="33" t="s">
        <v>883</v>
      </c>
      <c r="G73" s="33" t="str">
        <f t="shared" si="13"/>
        <v>20071</v>
      </c>
      <c r="H73" s="34">
        <v>1.45</v>
      </c>
      <c r="I73" s="34">
        <v>172</v>
      </c>
      <c r="J73" s="33">
        <v>10141</v>
      </c>
      <c r="K73" s="33">
        <v>3</v>
      </c>
      <c r="L73" s="33">
        <v>10142</v>
      </c>
      <c r="M73" s="33">
        <v>8</v>
      </c>
      <c r="N73" s="33" t="str">
        <f t="shared" si="8"/>
        <v>&lt;Mission Id="14008" Name="MissionName14008" Background="Home_Backgrond__mystery red0008" Model="14008" NimIcon="atom_icon0164" QuestId="20071" dailyGoalPercent="1.45" AwardCoin="172"&gt;
  &lt;TreasureBox BoxId="10141" Height="3" /&gt;
  &lt;TreasureBox BoxId="10142" Height="8" /&gt;
&lt;/Mission&gt;</v>
      </c>
      <c r="O73" s="21" t="s">
        <v>988</v>
      </c>
    </row>
    <row r="74" spans="1:16" s="21" customFormat="1">
      <c r="A74" s="37"/>
      <c r="B74" s="32" t="str">
        <f t="shared" si="9"/>
        <v>14009</v>
      </c>
      <c r="C74" s="33" t="str">
        <f t="shared" si="10"/>
        <v>MissionName14009</v>
      </c>
      <c r="D74" s="33" t="str">
        <f t="shared" si="11"/>
        <v>Home_Backgrond__mystery red0009</v>
      </c>
      <c r="E74" s="33" t="str">
        <f t="shared" si="12"/>
        <v>14009</v>
      </c>
      <c r="F74" s="33" t="s">
        <v>885</v>
      </c>
      <c r="G74" s="33" t="str">
        <f t="shared" si="13"/>
        <v>20072</v>
      </c>
      <c r="H74" s="34">
        <v>1.45</v>
      </c>
      <c r="I74" s="34">
        <v>174</v>
      </c>
      <c r="J74" s="33">
        <v>10143</v>
      </c>
      <c r="K74" s="33">
        <v>3</v>
      </c>
      <c r="L74" s="33">
        <v>10144</v>
      </c>
      <c r="M74" s="33">
        <v>8</v>
      </c>
      <c r="N74" s="33" t="str">
        <f t="shared" si="8"/>
        <v>&lt;Mission Id="14009" Name="MissionName14009" Background="Home_Backgrond__mystery red0009" Model="14009" NimIcon="atom_icon0165" QuestId="20072" dailyGoalPercent="1.45" AwardCoin="174"&gt;
  &lt;TreasureBox BoxId="10143" Height="3" /&gt;
  &lt;TreasureBox BoxId="10144" Height="8" /&gt;
&lt;/Mission&gt;</v>
      </c>
      <c r="O74" s="21" t="s">
        <v>989</v>
      </c>
    </row>
    <row r="75" spans="1:16" s="21" customFormat="1">
      <c r="A75" s="37"/>
      <c r="B75" s="32" t="str">
        <f t="shared" si="9"/>
        <v>14010</v>
      </c>
      <c r="C75" s="33" t="str">
        <f t="shared" si="10"/>
        <v>MissionName14010</v>
      </c>
      <c r="D75" s="33" t="str">
        <f t="shared" si="11"/>
        <v>Home_Backgrond__mystery red0010</v>
      </c>
      <c r="E75" s="33" t="str">
        <f t="shared" si="12"/>
        <v>14010</v>
      </c>
      <c r="F75" s="33" t="s">
        <v>887</v>
      </c>
      <c r="G75" s="33" t="str">
        <f t="shared" si="13"/>
        <v>20073</v>
      </c>
      <c r="H75" s="34">
        <v>1.5</v>
      </c>
      <c r="I75" s="34">
        <v>176</v>
      </c>
      <c r="J75" s="33">
        <v>10145</v>
      </c>
      <c r="K75" s="33">
        <v>3</v>
      </c>
      <c r="L75" s="33">
        <v>10146</v>
      </c>
      <c r="M75" s="33">
        <v>8</v>
      </c>
      <c r="N75" s="33" t="str">
        <f t="shared" si="8"/>
        <v>&lt;Mission Id="14010" Name="MissionName14010" Background="Home_Backgrond__mystery red0010" Model="14010" NimIcon="atom_icon0166" QuestId="20073" dailyGoalPercent="1.5" AwardCoin="176"&gt;
  &lt;TreasureBox BoxId="10145" Height="3" /&gt;
  &lt;TreasureBox BoxId="10146" Height="8" /&gt;
&lt;/Mission&gt;</v>
      </c>
      <c r="O75" s="21" t="s">
        <v>990</v>
      </c>
    </row>
    <row r="76" spans="1:16">
      <c r="A76" s="60"/>
      <c r="B76" s="39">
        <v>91001</v>
      </c>
      <c r="C76" s="38" t="str">
        <f>"MissionName"&amp;B76</f>
        <v>MissionName91001</v>
      </c>
      <c r="D76" s="38" t="s">
        <v>1234</v>
      </c>
      <c r="E76" s="39">
        <v>91001</v>
      </c>
      <c r="F76" s="38"/>
      <c r="G76" s="39">
        <v>20074</v>
      </c>
      <c r="H76" s="62">
        <v>0.5</v>
      </c>
      <c r="I76" s="62">
        <v>50</v>
      </c>
      <c r="J76" s="33">
        <v>91001</v>
      </c>
      <c r="K76" s="33">
        <v>3</v>
      </c>
      <c r="L76" s="33">
        <v>91002</v>
      </c>
      <c r="M76" s="33">
        <v>8</v>
      </c>
      <c r="N76" s="33" t="str">
        <f t="shared" si="8"/>
        <v>&lt;Mission Id="91001" Name="MissionName91001" Background="Home_Backgrond_nationalday_01" Model="91001" NimIcon="" QuestId="20074" dailyGoalPercent="0.5" AwardCoin="50"&gt;
  &lt;TreasureBox BoxId="91001" Height="3" /&gt;
  &lt;TreasureBox BoxId="91002" Height="8" /&gt;
&lt;/Mission&gt;</v>
      </c>
    </row>
    <row r="77" spans="1:16">
      <c r="A77" s="60"/>
      <c r="B77" s="39">
        <v>91002</v>
      </c>
      <c r="C77" s="38" t="str">
        <f t="shared" ref="C77:C79" si="14">"MissionName"&amp;B77</f>
        <v>MissionName91002</v>
      </c>
      <c r="D77" s="38" t="s">
        <v>1235</v>
      </c>
      <c r="E77" s="39">
        <v>91001</v>
      </c>
      <c r="F77" s="38"/>
      <c r="G77" s="39">
        <v>20075</v>
      </c>
      <c r="H77" s="62">
        <v>0.5</v>
      </c>
      <c r="I77" s="62">
        <v>50</v>
      </c>
      <c r="J77" s="33">
        <v>91003</v>
      </c>
      <c r="K77" s="33">
        <v>3</v>
      </c>
      <c r="L77" s="33">
        <v>91004</v>
      </c>
      <c r="M77" s="33">
        <v>8</v>
      </c>
      <c r="N77" s="33" t="str">
        <f t="shared" si="8"/>
        <v>&lt;Mission Id="91002" Name="MissionName91002" Background="Home_Backgrond_nationalday_02" Model="91001" NimIcon="" QuestId="20075" dailyGoalPercent="0.5" AwardCoin="50"&gt;
  &lt;TreasureBox BoxId="91003" Height="3" /&gt;
  &lt;TreasureBox BoxId="91004" Height="8" /&gt;
&lt;/Mission&gt;</v>
      </c>
      <c r="P77" s="21"/>
    </row>
    <row r="78" spans="1:16">
      <c r="A78" s="60"/>
      <c r="B78" s="39">
        <v>91003</v>
      </c>
      <c r="C78" s="38" t="str">
        <f t="shared" si="14"/>
        <v>MissionName91003</v>
      </c>
      <c r="D78" s="38" t="s">
        <v>1236</v>
      </c>
      <c r="E78" s="39">
        <v>91001</v>
      </c>
      <c r="F78" s="38"/>
      <c r="G78" s="39">
        <v>20076</v>
      </c>
      <c r="H78" s="62">
        <v>0.5</v>
      </c>
      <c r="I78" s="62">
        <v>50</v>
      </c>
      <c r="J78" s="33">
        <v>91005</v>
      </c>
      <c r="K78" s="33">
        <v>3</v>
      </c>
      <c r="L78" s="33">
        <v>91006</v>
      </c>
      <c r="M78" s="33">
        <v>8</v>
      </c>
      <c r="N78" s="33" t="str">
        <f t="shared" si="8"/>
        <v>&lt;Mission Id="91003" Name="MissionName91003" Background="Home_Backgrond_nationalday_03" Model="91001" NimIcon="" QuestId="20076" dailyGoalPercent="0.5" AwardCoin="50"&gt;
  &lt;TreasureBox BoxId="91005" Height="3" /&gt;
  &lt;TreasureBox BoxId="91006" Height="8" /&gt;
&lt;/Mission&gt;</v>
      </c>
    </row>
    <row r="79" spans="1:16">
      <c r="A79" s="60"/>
      <c r="B79" s="39">
        <v>91004</v>
      </c>
      <c r="C79" s="38" t="str">
        <f t="shared" si="14"/>
        <v>MissionName91004</v>
      </c>
      <c r="D79" s="38" t="s">
        <v>1237</v>
      </c>
      <c r="E79" s="39">
        <v>91001</v>
      </c>
      <c r="F79" s="38"/>
      <c r="G79" s="39">
        <v>20077</v>
      </c>
      <c r="H79" s="62">
        <v>0.5</v>
      </c>
      <c r="I79" s="62">
        <v>50</v>
      </c>
      <c r="J79" s="33">
        <v>91007</v>
      </c>
      <c r="K79" s="33">
        <v>3</v>
      </c>
      <c r="L79" s="33">
        <v>91008</v>
      </c>
      <c r="M79" s="33">
        <v>8</v>
      </c>
      <c r="N79" s="33" t="str">
        <f t="shared" si="8"/>
        <v>&lt;Mission Id="91004" Name="MissionName91004" Background="Home_Backgrond_nationalday_04" Model="91001" NimIcon="" QuestId="20077" dailyGoalPercent="0.5" AwardCoin="50"&gt;
  &lt;TreasureBox BoxId="91007" Height="3" /&gt;
  &lt;TreasureBox BoxId="91008" Height="8" /&gt;
&lt;/Mission&gt;</v>
      </c>
    </row>
    <row r="80" spans="1:16">
      <c r="A80" s="38"/>
      <c r="B80" s="39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</row>
    <row r="81" spans="1:14">
      <c r="A81" s="38"/>
      <c r="B81" s="39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</row>
    <row r="82" spans="1:14">
      <c r="A82" s="38"/>
      <c r="B82" s="39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</row>
    <row r="83" spans="1:14">
      <c r="A83" s="38"/>
      <c r="B83" s="39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</row>
    <row r="84" spans="1:14">
      <c r="A84" s="38"/>
      <c r="B84" s="39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</row>
    <row r="85" spans="1:14">
      <c r="A85" s="38"/>
      <c r="B85" s="39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</row>
    <row r="86" spans="1:14">
      <c r="A86" s="38"/>
      <c r="B86" s="39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</row>
    <row r="87" spans="1:14">
      <c r="A87" s="38"/>
      <c r="B87" s="39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</row>
    <row r="88" spans="1:14">
      <c r="A88" s="38"/>
      <c r="B88" s="39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</row>
    <row r="89" spans="1:14">
      <c r="A89" s="38"/>
      <c r="B89" s="39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</row>
    <row r="90" spans="1:14">
      <c r="A90" s="38"/>
      <c r="B90" s="39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</row>
    <row r="91" spans="1:14">
      <c r="A91" s="38"/>
      <c r="B91" s="39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</row>
    <row r="92" spans="1:14">
      <c r="A92" s="38"/>
      <c r="B92" s="39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</row>
    <row r="93" spans="1:14">
      <c r="A93" s="38"/>
      <c r="B93" s="39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</row>
    <row r="94" spans="1:14">
      <c r="A94" s="38"/>
      <c r="B94" s="39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</row>
    <row r="95" spans="1:14">
      <c r="A95" s="38"/>
      <c r="B95" s="39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</row>
    <row r="96" spans="1:14">
      <c r="A96" s="38"/>
      <c r="B96" s="39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</row>
    <row r="97" spans="1:14">
      <c r="A97" s="38"/>
      <c r="B97" s="39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</row>
    <row r="98" spans="1:14">
      <c r="A98" s="38"/>
      <c r="B98" s="39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</row>
    <row r="99" spans="1:14">
      <c r="A99" s="38"/>
      <c r="B99" s="39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</row>
    <row r="100" spans="1:14">
      <c r="A100" s="38"/>
      <c r="B100" s="39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</row>
    <row r="101" spans="1:14">
      <c r="A101" s="38"/>
      <c r="B101" s="39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</row>
    <row r="102" spans="1:14">
      <c r="A102" s="38"/>
      <c r="B102" s="39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</row>
    <row r="103" spans="1:14">
      <c r="A103" s="38"/>
      <c r="B103" s="39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</row>
    <row r="104" spans="1:14">
      <c r="A104" s="38"/>
      <c r="B104" s="39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</row>
    <row r="105" spans="1:14">
      <c r="A105" s="38"/>
      <c r="B105" s="39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</row>
    <row r="106" spans="1:14">
      <c r="A106" s="38"/>
      <c r="B106" s="39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</row>
    <row r="107" spans="1:14">
      <c r="A107" s="38"/>
      <c r="B107" s="39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</row>
    <row r="108" spans="1:14">
      <c r="A108" s="38"/>
      <c r="B108" s="39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</row>
    <row r="109" spans="1:14">
      <c r="A109" s="38"/>
      <c r="B109" s="39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</row>
    <row r="110" spans="1:14">
      <c r="A110" s="38"/>
      <c r="B110" s="39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</row>
    <row r="111" spans="1:14">
      <c r="A111" s="38"/>
      <c r="B111" s="39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</row>
    <row r="112" spans="1:14">
      <c r="A112" s="38"/>
      <c r="B112" s="39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</row>
    <row r="113" spans="1:14">
      <c r="A113" s="38"/>
      <c r="B113" s="39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</row>
    <row r="114" spans="1:14">
      <c r="A114" s="38"/>
      <c r="B114" s="39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</row>
    <row r="115" spans="1:14">
      <c r="A115" s="38"/>
      <c r="B115" s="39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</row>
    <row r="116" spans="1:14">
      <c r="A116" s="38"/>
      <c r="B116" s="39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</row>
    <row r="117" spans="1:14">
      <c r="A117" s="38"/>
      <c r="B117" s="39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</row>
    <row r="118" spans="1:14">
      <c r="A118" s="38"/>
      <c r="B118" s="39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</row>
    <row r="119" spans="1:14">
      <c r="A119" s="38"/>
      <c r="B119" s="39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</row>
    <row r="120" spans="1:14">
      <c r="A120" s="38"/>
      <c r="B120" s="39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</row>
    <row r="121" spans="1:14">
      <c r="A121" s="38"/>
      <c r="B121" s="39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</row>
    <row r="122" spans="1:14">
      <c r="A122" s="38"/>
      <c r="B122" s="39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</row>
    <row r="123" spans="1:14">
      <c r="A123" s="38"/>
      <c r="B123" s="39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</row>
    <row r="124" spans="1:14">
      <c r="A124" s="38"/>
      <c r="B124" s="39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</row>
    <row r="125" spans="1:14">
      <c r="A125" s="38"/>
      <c r="B125" s="39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</row>
    <row r="126" spans="1:14">
      <c r="A126" s="38"/>
      <c r="B126" s="39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</row>
    <row r="127" spans="1:14">
      <c r="A127" s="38"/>
      <c r="B127" s="39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</row>
    <row r="128" spans="1:14">
      <c r="A128" s="38"/>
      <c r="B128" s="39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</row>
    <row r="129" spans="1:14">
      <c r="A129" s="38"/>
      <c r="B129" s="39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</row>
    <row r="130" spans="1:14">
      <c r="A130" s="38"/>
      <c r="B130" s="39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</row>
    <row r="131" spans="1:14">
      <c r="A131" s="38"/>
      <c r="B131" s="39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</row>
    <row r="132" spans="1:14">
      <c r="A132" s="38"/>
      <c r="B132" s="39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</row>
    <row r="133" spans="1:14">
      <c r="A133" s="38"/>
      <c r="B133" s="39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</row>
    <row r="134" spans="1:14">
      <c r="A134" s="38"/>
      <c r="B134" s="39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</row>
    <row r="135" spans="1:14">
      <c r="A135" s="38"/>
      <c r="B135" s="39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</row>
    <row r="136" spans="1:14">
      <c r="A136" s="38"/>
      <c r="B136" s="39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</row>
    <row r="137" spans="1:14">
      <c r="A137" s="38"/>
      <c r="B137" s="39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</row>
    <row r="138" spans="1:14">
      <c r="A138" s="38"/>
      <c r="B138" s="39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</row>
    <row r="139" spans="1:14">
      <c r="A139" s="38"/>
      <c r="B139" s="39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</row>
    <row r="140" spans="1:14">
      <c r="A140" s="38"/>
      <c r="B140" s="39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</row>
    <row r="141" spans="1:14">
      <c r="A141" s="38"/>
      <c r="B141" s="39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</row>
    <row r="142" spans="1:14">
      <c r="A142" s="38"/>
      <c r="B142" s="39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</row>
    <row r="143" spans="1:14">
      <c r="A143" s="38"/>
      <c r="B143" s="39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</row>
    <row r="144" spans="1:14">
      <c r="A144" s="38"/>
      <c r="B144" s="39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</row>
    <row r="145" spans="1:14">
      <c r="A145" s="38"/>
      <c r="B145" s="39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</row>
    <row r="146" spans="1:14">
      <c r="A146" s="38"/>
      <c r="B146" s="39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</row>
    <row r="147" spans="1:14">
      <c r="A147" s="38"/>
      <c r="B147" s="39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</row>
    <row r="148" spans="1:14">
      <c r="A148" s="38"/>
      <c r="B148" s="39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</row>
    <row r="149" spans="1:14">
      <c r="A149" s="38"/>
      <c r="B149" s="39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</row>
    <row r="150" spans="1:14">
      <c r="A150" s="38"/>
      <c r="B150" s="39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</row>
    <row r="151" spans="1:14">
      <c r="A151" s="38"/>
      <c r="B151" s="39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</row>
    <row r="152" spans="1:14">
      <c r="A152" s="38"/>
      <c r="B152" s="39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</row>
    <row r="153" spans="1:14">
      <c r="A153" s="38"/>
      <c r="B153" s="39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</row>
    <row r="154" spans="1:14">
      <c r="A154" s="38"/>
      <c r="B154" s="39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</row>
    <row r="155" spans="1:14">
      <c r="A155" s="38"/>
      <c r="B155" s="39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</row>
    <row r="156" spans="1:14">
      <c r="A156" s="38"/>
      <c r="B156" s="39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</row>
    <row r="157" spans="1:14">
      <c r="A157" s="38"/>
      <c r="B157" s="39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</row>
    <row r="158" spans="1:14">
      <c r="A158" s="38"/>
      <c r="B158" s="39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</row>
    <row r="159" spans="1:14">
      <c r="A159" s="38"/>
      <c r="B159" s="39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</row>
    <row r="160" spans="1:14">
      <c r="A160" s="38"/>
      <c r="B160" s="39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</row>
    <row r="161" spans="1:14">
      <c r="A161" s="38"/>
      <c r="B161" s="39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</row>
    <row r="162" spans="1:14">
      <c r="A162" s="38"/>
      <c r="B162" s="39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</row>
    <row r="163" spans="1:14">
      <c r="A163" s="38"/>
      <c r="B163" s="39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</row>
    <row r="164" spans="1:14">
      <c r="A164" s="38"/>
      <c r="B164" s="39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</row>
    <row r="165" spans="1:14">
      <c r="A165" s="38"/>
      <c r="B165" s="39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</row>
    <row r="166" spans="1:14">
      <c r="A166" s="38"/>
      <c r="B166" s="39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</row>
    <row r="167" spans="1:14">
      <c r="A167" s="38"/>
      <c r="B167" s="39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</row>
    <row r="168" spans="1:14">
      <c r="A168" s="38"/>
      <c r="B168" s="39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</row>
    <row r="169" spans="1:14">
      <c r="A169" s="38"/>
      <c r="B169" s="39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</row>
    <row r="170" spans="1:14">
      <c r="A170" s="38"/>
      <c r="B170" s="39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</row>
    <row r="171" spans="1:14">
      <c r="A171" s="38"/>
      <c r="B171" s="39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</row>
    <row r="172" spans="1:14">
      <c r="A172" s="38"/>
      <c r="B172" s="39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</row>
    <row r="173" spans="1:14">
      <c r="A173" s="38"/>
      <c r="B173" s="39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</row>
    <row r="174" spans="1:14">
      <c r="A174" s="38"/>
      <c r="B174" s="39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</row>
    <row r="175" spans="1:14">
      <c r="A175" s="38"/>
      <c r="B175" s="39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</row>
    <row r="176" spans="1:14">
      <c r="A176" s="38"/>
      <c r="B176" s="39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</row>
    <row r="177" spans="1:14">
      <c r="A177" s="38"/>
      <c r="B177" s="39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</row>
    <row r="178" spans="1:14">
      <c r="A178" s="38"/>
      <c r="B178" s="39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</row>
    <row r="179" spans="1:14">
      <c r="A179" s="38"/>
      <c r="B179" s="39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</row>
    <row r="180" spans="1:14">
      <c r="A180" s="38"/>
      <c r="B180" s="39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</row>
    <row r="181" spans="1:14">
      <c r="A181" s="38"/>
      <c r="B181" s="39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</row>
    <row r="182" spans="1:14">
      <c r="A182" s="38"/>
      <c r="B182" s="39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</row>
    <row r="183" spans="1:14">
      <c r="A183" s="38"/>
      <c r="B183" s="39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</row>
    <row r="184" spans="1:14">
      <c r="A184" s="38"/>
      <c r="B184" s="39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</row>
    <row r="185" spans="1:14">
      <c r="A185" s="38"/>
      <c r="B185" s="39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</row>
    <row r="186" spans="1:14">
      <c r="A186" s="38"/>
      <c r="B186" s="39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</row>
    <row r="187" spans="1:14">
      <c r="A187" s="38"/>
      <c r="B187" s="39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</row>
    <row r="188" spans="1:14">
      <c r="A188" s="38"/>
      <c r="B188" s="39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</row>
    <row r="189" spans="1:14">
      <c r="A189" s="38"/>
      <c r="B189" s="39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</row>
    <row r="190" spans="1:14">
      <c r="A190" s="38"/>
      <c r="B190" s="39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</row>
    <row r="191" spans="1:14">
      <c r="A191" s="38"/>
      <c r="B191" s="39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</row>
    <row r="192" spans="1:14">
      <c r="A192" s="38"/>
      <c r="B192" s="39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</row>
    <row r="193" spans="1:14">
      <c r="A193" s="38"/>
      <c r="B193" s="39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</row>
    <row r="194" spans="1:14">
      <c r="A194" s="38"/>
      <c r="B194" s="39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</row>
    <row r="195" spans="1:14">
      <c r="A195" s="38"/>
      <c r="B195" s="39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</row>
    <row r="196" spans="1:14">
      <c r="A196" s="38"/>
      <c r="B196" s="39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</row>
    <row r="197" spans="1:14">
      <c r="A197" s="38"/>
      <c r="B197" s="39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</row>
    <row r="198" spans="1:14">
      <c r="A198" s="38"/>
      <c r="B198" s="39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</row>
    <row r="199" spans="1:14">
      <c r="A199" s="38"/>
      <c r="B199" s="39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</row>
    <row r="200" spans="1:14">
      <c r="A200" s="38"/>
      <c r="B200" s="39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</row>
    <row r="201" spans="1:14">
      <c r="A201" s="38"/>
      <c r="B201" s="39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</row>
    <row r="202" spans="1:14">
      <c r="A202" s="38"/>
      <c r="B202" s="39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</row>
    <row r="203" spans="1:14">
      <c r="A203" s="38"/>
      <c r="B203" s="39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</row>
    <row r="204" spans="1:14">
      <c r="A204" s="38"/>
      <c r="B204" s="39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</row>
    <row r="205" spans="1:14">
      <c r="A205" s="38"/>
      <c r="B205" s="39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</row>
    <row r="206" spans="1:14">
      <c r="A206" s="38"/>
      <c r="B206" s="39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</row>
    <row r="207" spans="1:14">
      <c r="A207" s="38"/>
      <c r="B207" s="39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</row>
    <row r="208" spans="1:14">
      <c r="A208" s="38"/>
      <c r="B208" s="39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</row>
    <row r="209" spans="1:14">
      <c r="A209" s="38"/>
      <c r="B209" s="39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</row>
    <row r="210" spans="1:14">
      <c r="A210" s="38"/>
      <c r="B210" s="39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</row>
    <row r="211" spans="1:14">
      <c r="A211" s="38"/>
      <c r="B211" s="39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</row>
    <row r="212" spans="1:14">
      <c r="A212" s="38"/>
      <c r="B212" s="39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</row>
    <row r="213" spans="1:14">
      <c r="A213" s="38"/>
      <c r="B213" s="39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</row>
    <row r="214" spans="1:14">
      <c r="A214" s="38"/>
      <c r="B214" s="39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</row>
    <row r="215" spans="1:14">
      <c r="A215" s="38"/>
      <c r="B215" s="39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</row>
    <row r="216" spans="1:14">
      <c r="A216" s="38"/>
      <c r="B216" s="39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</row>
    <row r="217" spans="1:14">
      <c r="A217" s="38"/>
      <c r="B217" s="39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</row>
    <row r="218" spans="1:14">
      <c r="A218" s="38"/>
      <c r="B218" s="39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</row>
    <row r="219" spans="1:14">
      <c r="A219" s="38"/>
      <c r="B219" s="39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</row>
    <row r="220" spans="1:14">
      <c r="A220" s="38"/>
      <c r="B220" s="39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</row>
    <row r="221" spans="1:14">
      <c r="A221" s="38"/>
      <c r="B221" s="39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</row>
    <row r="222" spans="1:14">
      <c r="A222" s="38"/>
      <c r="B222" s="39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</row>
    <row r="223" spans="1:14">
      <c r="A223" s="38"/>
      <c r="B223" s="39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</row>
    <row r="224" spans="1:14">
      <c r="A224" s="38"/>
      <c r="B224" s="39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</row>
    <row r="225" spans="1:14">
      <c r="A225" s="38"/>
      <c r="B225" s="39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</row>
    <row r="226" spans="1:14">
      <c r="A226" s="38"/>
      <c r="B226" s="39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</row>
    <row r="227" spans="1:14">
      <c r="A227" s="38"/>
      <c r="B227" s="39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</row>
    <row r="228" spans="1:14">
      <c r="A228" s="38"/>
      <c r="B228" s="39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</row>
    <row r="229" spans="1:14">
      <c r="A229" s="38"/>
      <c r="B229" s="39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</row>
    <row r="230" spans="1:14">
      <c r="A230" s="38"/>
      <c r="B230" s="39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</row>
    <row r="231" spans="1:14">
      <c r="A231" s="38"/>
      <c r="B231" s="39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</row>
    <row r="232" spans="1:14">
      <c r="A232" s="38"/>
      <c r="B232" s="39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</row>
    <row r="233" spans="1:14">
      <c r="A233" s="38"/>
      <c r="B233" s="39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</row>
    <row r="234" spans="1:14">
      <c r="A234" s="38"/>
      <c r="B234" s="39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</row>
    <row r="235" spans="1:14">
      <c r="A235" s="38"/>
      <c r="B235" s="39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</row>
    <row r="236" spans="1:14">
      <c r="A236" s="38"/>
      <c r="B236" s="39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</row>
    <row r="237" spans="1:14">
      <c r="A237" s="38"/>
      <c r="B237" s="39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</row>
    <row r="238" spans="1:14">
      <c r="A238" s="38"/>
      <c r="B238" s="39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</row>
    <row r="239" spans="1:14">
      <c r="A239" s="38"/>
      <c r="B239" s="39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</row>
    <row r="240" spans="1:14">
      <c r="A240" s="38"/>
      <c r="B240" s="39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</row>
    <row r="241" spans="1:14">
      <c r="A241" s="38"/>
      <c r="B241" s="39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</row>
    <row r="242" spans="1:14">
      <c r="A242" s="38"/>
      <c r="B242" s="39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</row>
    <row r="243" spans="1:14">
      <c r="A243" s="38"/>
      <c r="B243" s="39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</row>
    <row r="244" spans="1:14">
      <c r="A244" s="38"/>
      <c r="B244" s="39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</row>
    <row r="245" spans="1:14">
      <c r="A245" s="38"/>
      <c r="B245" s="39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</row>
    <row r="246" spans="1:14">
      <c r="A246" s="38"/>
      <c r="B246" s="39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</row>
    <row r="247" spans="1:14">
      <c r="A247" s="38"/>
      <c r="B247" s="39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</row>
    <row r="248" spans="1:14">
      <c r="A248" s="38"/>
      <c r="B248" s="39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</row>
    <row r="249" spans="1:14">
      <c r="A249" s="38"/>
      <c r="B249" s="39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</row>
    <row r="250" spans="1:14">
      <c r="A250" s="38"/>
      <c r="B250" s="39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</row>
    <row r="251" spans="1:14">
      <c r="A251" s="38"/>
      <c r="B251" s="39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</row>
    <row r="252" spans="1:14">
      <c r="A252" s="38"/>
      <c r="B252" s="39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</row>
    <row r="253" spans="1:14">
      <c r="A253" s="38"/>
      <c r="B253" s="39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</row>
    <row r="254" spans="1:14">
      <c r="A254" s="38"/>
      <c r="B254" s="39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</row>
    <row r="255" spans="1:14">
      <c r="A255" s="38"/>
      <c r="B255" s="39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</row>
    <row r="256" spans="1:14">
      <c r="A256" s="38"/>
      <c r="B256" s="39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</row>
    <row r="257" spans="1:14">
      <c r="A257" s="38"/>
      <c r="B257" s="39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</row>
    <row r="258" spans="1:14">
      <c r="A258" s="38"/>
      <c r="B258" s="39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</row>
    <row r="259" spans="1:14">
      <c r="A259" s="38"/>
      <c r="B259" s="39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</row>
    <row r="260" spans="1:14">
      <c r="A260" s="38"/>
      <c r="B260" s="39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</row>
    <row r="261" spans="1:14">
      <c r="A261" s="38"/>
      <c r="B261" s="39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</row>
    <row r="262" spans="1:14">
      <c r="A262" s="38"/>
      <c r="B262" s="39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</row>
    <row r="263" spans="1:14">
      <c r="A263" s="38"/>
      <c r="B263" s="39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</row>
    <row r="264" spans="1:14">
      <c r="A264" s="38"/>
      <c r="B264" s="39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</row>
    <row r="265" spans="1:14">
      <c r="A265" s="38"/>
      <c r="B265" s="39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</row>
    <row r="266" spans="1:14">
      <c r="A266" s="38"/>
      <c r="B266" s="39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</row>
    <row r="267" spans="1:14">
      <c r="A267" s="38"/>
      <c r="B267" s="39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</row>
    <row r="268" spans="1:14">
      <c r="A268" s="38"/>
      <c r="B268" s="39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</row>
    <row r="269" spans="1:14">
      <c r="A269" s="38"/>
      <c r="B269" s="39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</row>
    <row r="270" spans="1:14">
      <c r="A270" s="38"/>
      <c r="B270" s="39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</row>
    <row r="271" spans="1:14">
      <c r="A271" s="38"/>
      <c r="B271" s="39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</row>
    <row r="272" spans="1:14">
      <c r="A272" s="38"/>
      <c r="B272" s="39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</row>
    <row r="273" spans="1:14">
      <c r="A273" s="38"/>
      <c r="B273" s="39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</row>
    <row r="274" spans="1:14">
      <c r="A274" s="38"/>
      <c r="B274" s="39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</row>
    <row r="275" spans="1:14">
      <c r="A275" s="38"/>
      <c r="B275" s="39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</row>
    <row r="276" spans="1:14">
      <c r="A276" s="38"/>
      <c r="B276" s="39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</row>
    <row r="277" spans="1:14">
      <c r="A277" s="38"/>
      <c r="B277" s="39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</row>
    <row r="278" spans="1:14">
      <c r="A278" s="38"/>
      <c r="B278" s="39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</row>
    <row r="279" spans="1:14">
      <c r="A279" s="38"/>
      <c r="B279" s="39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</row>
    <row r="280" spans="1:14">
      <c r="A280" s="38"/>
      <c r="B280" s="39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</row>
    <row r="281" spans="1:14">
      <c r="A281" s="38"/>
      <c r="B281" s="39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</row>
    <row r="282" spans="1:14">
      <c r="A282" s="38"/>
      <c r="B282" s="39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</row>
    <row r="283" spans="1:14">
      <c r="A283" s="38"/>
      <c r="B283" s="39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</row>
    <row r="284" spans="1:14">
      <c r="A284" s="38"/>
      <c r="B284" s="39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</row>
    <row r="285" spans="1:14">
      <c r="A285" s="38"/>
      <c r="B285" s="39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</row>
    <row r="286" spans="1:14">
      <c r="A286" s="38"/>
      <c r="B286" s="39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</row>
    <row r="287" spans="1:14">
      <c r="A287" s="38"/>
      <c r="B287" s="39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</row>
    <row r="288" spans="1:14">
      <c r="A288" s="38"/>
      <c r="B288" s="39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</row>
    <row r="289" spans="1:14">
      <c r="A289" s="38"/>
      <c r="B289" s="39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</row>
    <row r="290" spans="1:14">
      <c r="A290" s="38"/>
      <c r="B290" s="39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</row>
    <row r="291" spans="1:14">
      <c r="A291" s="38"/>
      <c r="B291" s="39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</row>
    <row r="292" spans="1:14">
      <c r="A292" s="38"/>
      <c r="B292" s="39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</row>
    <row r="293" spans="1:14">
      <c r="A293" s="38"/>
      <c r="B293" s="39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</row>
    <row r="294" spans="1:14">
      <c r="A294" s="38"/>
      <c r="B294" s="39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</row>
    <row r="295" spans="1:14">
      <c r="A295" s="38"/>
      <c r="B295" s="39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</row>
    <row r="296" spans="1:14">
      <c r="A296" s="38"/>
      <c r="B296" s="39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5"/>
  <sheetViews>
    <sheetView workbookViewId="0">
      <pane ySplit="1" topLeftCell="A138" activePane="bottomLeft" state="frozen"/>
      <selection pane="bottomLeft" activeCell="H1" sqref="H1"/>
    </sheetView>
  </sheetViews>
  <sheetFormatPr defaultColWidth="8.875" defaultRowHeight="14.25"/>
  <cols>
    <col min="1" max="1" width="1.625" style="10" customWidth="1"/>
    <col min="2" max="2" width="7.125" style="11" bestFit="1" customWidth="1"/>
    <col min="3" max="3" width="9.5" style="1" bestFit="1" customWidth="1"/>
    <col min="4" max="4" width="10.5" style="10" bestFit="1" customWidth="1"/>
    <col min="5" max="5" width="10.875" style="10" bestFit="1" customWidth="1"/>
    <col min="6" max="6" width="10" style="1" bestFit="1" customWidth="1"/>
    <col min="7" max="7" width="94.125" style="10" bestFit="1" customWidth="1"/>
    <col min="8" max="16384" width="8.875" style="10"/>
  </cols>
  <sheetData>
    <row r="1" spans="1:7" s="1" customFormat="1">
      <c r="B1" s="23" t="s">
        <v>991</v>
      </c>
      <c r="C1" s="23" t="s">
        <v>2</v>
      </c>
      <c r="D1" s="23" t="s">
        <v>3</v>
      </c>
      <c r="E1" s="23" t="s">
        <v>1006</v>
      </c>
      <c r="F1" s="23" t="s">
        <v>1007</v>
      </c>
      <c r="G1" s="24" t="s">
        <v>137</v>
      </c>
    </row>
    <row r="2" spans="1:7" s="21" customFormat="1">
      <c r="A2" s="22"/>
      <c r="B2" s="20">
        <v>10001</v>
      </c>
      <c r="C2" s="25">
        <v>1</v>
      </c>
      <c r="E2" s="21">
        <v>40001</v>
      </c>
      <c r="F2" s="25">
        <v>1</v>
      </c>
      <c r="G2" s="21" t="str">
        <f>IF(B2&lt;&gt;"","&lt;TreasureBox Id="""&amp;B2&amp;""" Type="""&amp;C2&amp;""" Name="""&amp;D2&amp;"""&gt;"&amp;CHAR(10)&amp;" &lt;Treasure ItemId="""&amp;E2&amp;""" Value="""&amp;F2&amp;""" /&gt;"&amp;CHAR(10)&amp;"&lt;/TreasureBox&gt;","")</f>
        <v>&lt;TreasureBox Id="10001" Type="1" Name=""&gt;
 &lt;Treasure ItemId="40001" Value="1" /&gt;
&lt;/TreasureBox&gt;</v>
      </c>
    </row>
    <row r="3" spans="1:7" s="21" customFormat="1">
      <c r="A3" s="22"/>
      <c r="B3" s="20">
        <v>10002</v>
      </c>
      <c r="C3" s="25">
        <v>1</v>
      </c>
      <c r="E3" s="21">
        <v>40002</v>
      </c>
      <c r="F3" s="25">
        <v>1</v>
      </c>
      <c r="G3" s="21" t="str">
        <f t="shared" ref="G3:G66" si="0">IF(B3&lt;&gt;"","&lt;TreasureBox Id="""&amp;B3&amp;""" Type="""&amp;C3&amp;""" Name="""&amp;D3&amp;"""&gt;"&amp;CHAR(10)&amp;" &lt;Treasure ItemId="""&amp;E3&amp;""" Value="""&amp;F3&amp;""" /&gt;"&amp;CHAR(10)&amp;"&lt;/TreasureBox&gt;","")</f>
        <v>&lt;TreasureBox Id="10002" Type="1" Name=""&gt;
 &lt;Treasure ItemId="40002" Value="1" /&gt;
&lt;/TreasureBox&gt;</v>
      </c>
    </row>
    <row r="4" spans="1:7" s="21" customFormat="1">
      <c r="A4" s="22"/>
      <c r="B4" s="20">
        <v>10003</v>
      </c>
      <c r="C4" s="25">
        <v>1</v>
      </c>
      <c r="E4" s="21">
        <v>40003</v>
      </c>
      <c r="F4" s="25">
        <v>1</v>
      </c>
      <c r="G4" s="21" t="str">
        <f t="shared" si="0"/>
        <v>&lt;TreasureBox Id="10003" Type="1" Name=""&gt;
 &lt;Treasure ItemId="40003" Value="1" /&gt;
&lt;/TreasureBox&gt;</v>
      </c>
    </row>
    <row r="5" spans="1:7" s="21" customFormat="1">
      <c r="A5" s="22"/>
      <c r="B5" s="20">
        <v>10004</v>
      </c>
      <c r="C5" s="25">
        <v>1</v>
      </c>
      <c r="E5" s="21">
        <v>40004</v>
      </c>
      <c r="F5" s="25">
        <v>1</v>
      </c>
      <c r="G5" s="21" t="str">
        <f t="shared" si="0"/>
        <v>&lt;TreasureBox Id="10004" Type="1" Name=""&gt;
 &lt;Treasure ItemId="40004" Value="1" /&gt;
&lt;/TreasureBox&gt;</v>
      </c>
    </row>
    <row r="6" spans="1:7" s="21" customFormat="1">
      <c r="A6" s="22"/>
      <c r="B6" s="20">
        <v>10005</v>
      </c>
      <c r="C6" s="25">
        <v>1</v>
      </c>
      <c r="E6" s="21">
        <v>40005</v>
      </c>
      <c r="F6" s="25">
        <v>1</v>
      </c>
      <c r="G6" s="21" t="str">
        <f t="shared" si="0"/>
        <v>&lt;TreasureBox Id="10005" Type="1" Name=""&gt;
 &lt;Treasure ItemId="40005" Value="1" /&gt;
&lt;/TreasureBox&gt;</v>
      </c>
    </row>
    <row r="7" spans="1:7" s="21" customFormat="1">
      <c r="A7" s="22"/>
      <c r="B7" s="20">
        <v>10006</v>
      </c>
      <c r="C7" s="25">
        <v>1</v>
      </c>
      <c r="E7" s="21">
        <v>40006</v>
      </c>
      <c r="F7" s="25">
        <v>1</v>
      </c>
      <c r="G7" s="21" t="str">
        <f t="shared" si="0"/>
        <v>&lt;TreasureBox Id="10006" Type="1" Name=""&gt;
 &lt;Treasure ItemId="40006" Value="1" /&gt;
&lt;/TreasureBox&gt;</v>
      </c>
    </row>
    <row r="8" spans="1:7" s="21" customFormat="1">
      <c r="A8" s="22"/>
      <c r="B8" s="20">
        <v>10007</v>
      </c>
      <c r="C8" s="25">
        <v>1</v>
      </c>
      <c r="E8" s="21">
        <v>40007</v>
      </c>
      <c r="F8" s="25">
        <v>1</v>
      </c>
      <c r="G8" s="21" t="str">
        <f t="shared" si="0"/>
        <v>&lt;TreasureBox Id="10007" Type="1" Name=""&gt;
 &lt;Treasure ItemId="40007" Value="1" /&gt;
&lt;/TreasureBox&gt;</v>
      </c>
    </row>
    <row r="9" spans="1:7" s="21" customFormat="1">
      <c r="A9" s="22"/>
      <c r="B9" s="20">
        <v>10008</v>
      </c>
      <c r="C9" s="25">
        <v>1</v>
      </c>
      <c r="E9" s="21">
        <v>40008</v>
      </c>
      <c r="F9" s="25">
        <v>1</v>
      </c>
      <c r="G9" s="21" t="str">
        <f t="shared" si="0"/>
        <v>&lt;TreasureBox Id="10008" Type="1" Name=""&gt;
 &lt;Treasure ItemId="40008" Value="1" /&gt;
&lt;/TreasureBox&gt;</v>
      </c>
    </row>
    <row r="10" spans="1:7" s="21" customFormat="1">
      <c r="A10" s="22"/>
      <c r="B10" s="20">
        <v>10009</v>
      </c>
      <c r="C10" s="25">
        <v>1</v>
      </c>
      <c r="E10" s="21">
        <v>40009</v>
      </c>
      <c r="F10" s="25">
        <v>1</v>
      </c>
      <c r="G10" s="21" t="str">
        <f t="shared" si="0"/>
        <v>&lt;TreasureBox Id="10009" Type="1" Name=""&gt;
 &lt;Treasure ItemId="40009" Value="1" /&gt;
&lt;/TreasureBox&gt;</v>
      </c>
    </row>
    <row r="11" spans="1:7" s="21" customFormat="1">
      <c r="A11" s="22"/>
      <c r="B11" s="20">
        <v>10010</v>
      </c>
      <c r="C11" s="25">
        <v>1</v>
      </c>
      <c r="E11" s="21">
        <v>40010</v>
      </c>
      <c r="F11" s="25">
        <v>1</v>
      </c>
      <c r="G11" s="21" t="str">
        <f t="shared" si="0"/>
        <v>&lt;TreasureBox Id="10010" Type="1" Name=""&gt;
 &lt;Treasure ItemId="40010" Value="1" /&gt;
&lt;/TreasureBox&gt;</v>
      </c>
    </row>
    <row r="12" spans="1:7" s="21" customFormat="1">
      <c r="A12" s="22"/>
      <c r="B12" s="20">
        <v>10011</v>
      </c>
      <c r="C12" s="25">
        <v>1</v>
      </c>
      <c r="E12" s="21">
        <v>40011</v>
      </c>
      <c r="F12" s="25">
        <v>1</v>
      </c>
      <c r="G12" s="21" t="str">
        <f t="shared" si="0"/>
        <v>&lt;TreasureBox Id="10011" Type="1" Name=""&gt;
 &lt;Treasure ItemId="40011" Value="1" /&gt;
&lt;/TreasureBox&gt;</v>
      </c>
    </row>
    <row r="13" spans="1:7" s="21" customFormat="1">
      <c r="A13" s="22"/>
      <c r="B13" s="20">
        <v>10012</v>
      </c>
      <c r="C13" s="25">
        <v>1</v>
      </c>
      <c r="E13" s="21">
        <v>40012</v>
      </c>
      <c r="F13" s="25">
        <v>1</v>
      </c>
      <c r="G13" s="21" t="str">
        <f t="shared" si="0"/>
        <v>&lt;TreasureBox Id="10012" Type="1" Name=""&gt;
 &lt;Treasure ItemId="40012" Value="1" /&gt;
&lt;/TreasureBox&gt;</v>
      </c>
    </row>
    <row r="14" spans="1:7" s="21" customFormat="1">
      <c r="A14" s="22"/>
      <c r="B14" s="20">
        <v>10013</v>
      </c>
      <c r="C14" s="25">
        <v>1</v>
      </c>
      <c r="E14" s="21">
        <v>40013</v>
      </c>
      <c r="F14" s="25">
        <v>1</v>
      </c>
      <c r="G14" s="21" t="str">
        <f t="shared" si="0"/>
        <v>&lt;TreasureBox Id="10013" Type="1" Name=""&gt;
 &lt;Treasure ItemId="40013" Value="1" /&gt;
&lt;/TreasureBox&gt;</v>
      </c>
    </row>
    <row r="15" spans="1:7" s="21" customFormat="1">
      <c r="A15" s="22"/>
      <c r="B15" s="20">
        <v>10014</v>
      </c>
      <c r="C15" s="25">
        <v>1</v>
      </c>
      <c r="E15" s="21">
        <v>40014</v>
      </c>
      <c r="F15" s="25">
        <v>1</v>
      </c>
      <c r="G15" s="21" t="str">
        <f t="shared" si="0"/>
        <v>&lt;TreasureBox Id="10014" Type="1" Name=""&gt;
 &lt;Treasure ItemId="40014" Value="1" /&gt;
&lt;/TreasureBox&gt;</v>
      </c>
    </row>
    <row r="16" spans="1:7" s="21" customFormat="1">
      <c r="A16" s="22"/>
      <c r="B16" s="20">
        <v>10015</v>
      </c>
      <c r="C16" s="25">
        <v>1</v>
      </c>
      <c r="E16" s="21">
        <v>40015</v>
      </c>
      <c r="F16" s="25">
        <v>1</v>
      </c>
      <c r="G16" s="21" t="str">
        <f t="shared" si="0"/>
        <v>&lt;TreasureBox Id="10015" Type="1" Name=""&gt;
 &lt;Treasure ItemId="40015" Value="1" /&gt;
&lt;/TreasureBox&gt;</v>
      </c>
    </row>
    <row r="17" spans="1:7" s="21" customFormat="1">
      <c r="A17" s="22"/>
      <c r="B17" s="20">
        <v>10016</v>
      </c>
      <c r="C17" s="25">
        <v>1</v>
      </c>
      <c r="E17" s="21">
        <v>40016</v>
      </c>
      <c r="F17" s="25">
        <v>1</v>
      </c>
      <c r="G17" s="21" t="str">
        <f t="shared" si="0"/>
        <v>&lt;TreasureBox Id="10016" Type="1" Name=""&gt;
 &lt;Treasure ItemId="40016" Value="1" /&gt;
&lt;/TreasureBox&gt;</v>
      </c>
    </row>
    <row r="18" spans="1:7" s="21" customFormat="1">
      <c r="A18" s="22"/>
      <c r="B18" s="20">
        <v>10017</v>
      </c>
      <c r="C18" s="25">
        <v>1</v>
      </c>
      <c r="E18" s="21">
        <v>40017</v>
      </c>
      <c r="F18" s="25">
        <v>1</v>
      </c>
      <c r="G18" s="21" t="str">
        <f t="shared" si="0"/>
        <v>&lt;TreasureBox Id="10017" Type="1" Name=""&gt;
 &lt;Treasure ItemId="40017" Value="1" /&gt;
&lt;/TreasureBox&gt;</v>
      </c>
    </row>
    <row r="19" spans="1:7" s="21" customFormat="1">
      <c r="A19" s="22"/>
      <c r="B19" s="20">
        <v>10018</v>
      </c>
      <c r="C19" s="25">
        <v>1</v>
      </c>
      <c r="E19" s="21">
        <v>40018</v>
      </c>
      <c r="F19" s="25">
        <v>1</v>
      </c>
      <c r="G19" s="21" t="str">
        <f t="shared" si="0"/>
        <v>&lt;TreasureBox Id="10018" Type="1" Name=""&gt;
 &lt;Treasure ItemId="40018" Value="1" /&gt;
&lt;/TreasureBox&gt;</v>
      </c>
    </row>
    <row r="20" spans="1:7" s="21" customFormat="1">
      <c r="A20" s="22"/>
      <c r="B20" s="20">
        <v>10019</v>
      </c>
      <c r="C20" s="25">
        <v>1</v>
      </c>
      <c r="E20" s="21">
        <v>40019</v>
      </c>
      <c r="F20" s="25">
        <v>1</v>
      </c>
      <c r="G20" s="21" t="str">
        <f t="shared" si="0"/>
        <v>&lt;TreasureBox Id="10019" Type="1" Name=""&gt;
 &lt;Treasure ItemId="40019" Value="1" /&gt;
&lt;/TreasureBox&gt;</v>
      </c>
    </row>
    <row r="21" spans="1:7" s="21" customFormat="1">
      <c r="A21" s="22"/>
      <c r="B21" s="20">
        <v>10020</v>
      </c>
      <c r="C21" s="25">
        <v>1</v>
      </c>
      <c r="E21" s="21">
        <v>40020</v>
      </c>
      <c r="F21" s="25">
        <v>1</v>
      </c>
      <c r="G21" s="21" t="str">
        <f t="shared" si="0"/>
        <v>&lt;TreasureBox Id="10020" Type="1" Name=""&gt;
 &lt;Treasure ItemId="40020" Value="1" /&gt;
&lt;/TreasureBox&gt;</v>
      </c>
    </row>
    <row r="22" spans="1:7" s="21" customFormat="1">
      <c r="A22" s="22"/>
      <c r="B22" s="20">
        <v>10021</v>
      </c>
      <c r="C22" s="25">
        <v>1</v>
      </c>
      <c r="E22" s="21">
        <v>40021</v>
      </c>
      <c r="F22" s="25">
        <v>1</v>
      </c>
      <c r="G22" s="21" t="str">
        <f t="shared" si="0"/>
        <v>&lt;TreasureBox Id="10021" Type="1" Name=""&gt;
 &lt;Treasure ItemId="40021" Value="1" /&gt;
&lt;/TreasureBox&gt;</v>
      </c>
    </row>
    <row r="23" spans="1:7" s="21" customFormat="1">
      <c r="A23" s="22"/>
      <c r="B23" s="20">
        <v>10022</v>
      </c>
      <c r="C23" s="25">
        <v>1</v>
      </c>
      <c r="E23" s="21">
        <v>40022</v>
      </c>
      <c r="F23" s="25">
        <v>1</v>
      </c>
      <c r="G23" s="21" t="str">
        <f t="shared" si="0"/>
        <v>&lt;TreasureBox Id="10022" Type="1" Name=""&gt;
 &lt;Treasure ItemId="40022" Value="1" /&gt;
&lt;/TreasureBox&gt;</v>
      </c>
    </row>
    <row r="24" spans="1:7" s="21" customFormat="1">
      <c r="A24" s="22"/>
      <c r="B24" s="20">
        <v>10023</v>
      </c>
      <c r="C24" s="25">
        <v>1</v>
      </c>
      <c r="E24" s="21">
        <v>40023</v>
      </c>
      <c r="F24" s="25">
        <v>1</v>
      </c>
      <c r="G24" s="21" t="str">
        <f t="shared" si="0"/>
        <v>&lt;TreasureBox Id="10023" Type="1" Name=""&gt;
 &lt;Treasure ItemId="40023" Value="1" /&gt;
&lt;/TreasureBox&gt;</v>
      </c>
    </row>
    <row r="25" spans="1:7" s="21" customFormat="1">
      <c r="A25" s="22"/>
      <c r="B25" s="20">
        <v>10024</v>
      </c>
      <c r="C25" s="25">
        <v>1</v>
      </c>
      <c r="E25" s="21">
        <v>40024</v>
      </c>
      <c r="F25" s="25">
        <v>1</v>
      </c>
      <c r="G25" s="21" t="str">
        <f t="shared" si="0"/>
        <v>&lt;TreasureBox Id="10024" Type="1" Name=""&gt;
 &lt;Treasure ItemId="40024" Value="1" /&gt;
&lt;/TreasureBox&gt;</v>
      </c>
    </row>
    <row r="26" spans="1:7" s="21" customFormat="1">
      <c r="A26" s="22"/>
      <c r="B26" s="20">
        <v>10025</v>
      </c>
      <c r="C26" s="25">
        <v>1</v>
      </c>
      <c r="E26" s="21">
        <v>40025</v>
      </c>
      <c r="F26" s="25">
        <v>1</v>
      </c>
      <c r="G26" s="21" t="str">
        <f t="shared" si="0"/>
        <v>&lt;TreasureBox Id="10025" Type="1" Name=""&gt;
 &lt;Treasure ItemId="40025" Value="1" /&gt;
&lt;/TreasureBox&gt;</v>
      </c>
    </row>
    <row r="27" spans="1:7" s="21" customFormat="1">
      <c r="A27" s="22"/>
      <c r="B27" s="20">
        <v>10026</v>
      </c>
      <c r="C27" s="25">
        <v>1</v>
      </c>
      <c r="E27" s="21">
        <v>40026</v>
      </c>
      <c r="F27" s="25">
        <v>1</v>
      </c>
      <c r="G27" s="21" t="str">
        <f t="shared" si="0"/>
        <v>&lt;TreasureBox Id="10026" Type="1" Name=""&gt;
 &lt;Treasure ItemId="40026" Value="1" /&gt;
&lt;/TreasureBox&gt;</v>
      </c>
    </row>
    <row r="28" spans="1:7" s="21" customFormat="1">
      <c r="A28" s="22"/>
      <c r="B28" s="20">
        <v>10027</v>
      </c>
      <c r="C28" s="25">
        <v>1</v>
      </c>
      <c r="E28" s="21">
        <v>40027</v>
      </c>
      <c r="F28" s="25">
        <v>1</v>
      </c>
      <c r="G28" s="21" t="str">
        <f t="shared" si="0"/>
        <v>&lt;TreasureBox Id="10027" Type="1" Name=""&gt;
 &lt;Treasure ItemId="40027" Value="1" /&gt;
&lt;/TreasureBox&gt;</v>
      </c>
    </row>
    <row r="29" spans="1:7" s="21" customFormat="1">
      <c r="A29" s="22"/>
      <c r="B29" s="20">
        <v>10028</v>
      </c>
      <c r="C29" s="25">
        <v>1</v>
      </c>
      <c r="E29" s="21">
        <v>40028</v>
      </c>
      <c r="F29" s="25">
        <v>1</v>
      </c>
      <c r="G29" s="21" t="str">
        <f t="shared" si="0"/>
        <v>&lt;TreasureBox Id="10028" Type="1" Name=""&gt;
 &lt;Treasure ItemId="40028" Value="1" /&gt;
&lt;/TreasureBox&gt;</v>
      </c>
    </row>
    <row r="30" spans="1:7" s="21" customFormat="1">
      <c r="A30" s="22"/>
      <c r="B30" s="20">
        <v>10029</v>
      </c>
      <c r="C30" s="25">
        <v>1</v>
      </c>
      <c r="E30" s="21">
        <v>40029</v>
      </c>
      <c r="F30" s="25">
        <v>1</v>
      </c>
      <c r="G30" s="21" t="str">
        <f t="shared" si="0"/>
        <v>&lt;TreasureBox Id="10029" Type="1" Name=""&gt;
 &lt;Treasure ItemId="40029" Value="1" /&gt;
&lt;/TreasureBox&gt;</v>
      </c>
    </row>
    <row r="31" spans="1:7" s="21" customFormat="1">
      <c r="A31" s="22"/>
      <c r="B31" s="20">
        <v>10030</v>
      </c>
      <c r="C31" s="25">
        <v>1</v>
      </c>
      <c r="E31" s="21">
        <v>40030</v>
      </c>
      <c r="F31" s="25">
        <v>1</v>
      </c>
      <c r="G31" s="21" t="str">
        <f t="shared" si="0"/>
        <v>&lt;TreasureBox Id="10030" Type="1" Name=""&gt;
 &lt;Treasure ItemId="40030" Value="1" /&gt;
&lt;/TreasureBox&gt;</v>
      </c>
    </row>
    <row r="32" spans="1:7" s="21" customFormat="1">
      <c r="A32" s="22"/>
      <c r="B32" s="20">
        <v>10031</v>
      </c>
      <c r="C32" s="25">
        <v>1</v>
      </c>
      <c r="E32" s="21">
        <v>40031</v>
      </c>
      <c r="F32" s="25">
        <v>1</v>
      </c>
      <c r="G32" s="21" t="str">
        <f t="shared" si="0"/>
        <v>&lt;TreasureBox Id="10031" Type="1" Name=""&gt;
 &lt;Treasure ItemId="40031" Value="1" /&gt;
&lt;/TreasureBox&gt;</v>
      </c>
    </row>
    <row r="33" spans="1:7" s="21" customFormat="1">
      <c r="A33" s="22"/>
      <c r="B33" s="20">
        <v>10032</v>
      </c>
      <c r="C33" s="25">
        <v>1</v>
      </c>
      <c r="E33" s="21">
        <v>40032</v>
      </c>
      <c r="F33" s="25">
        <v>1</v>
      </c>
      <c r="G33" s="21" t="str">
        <f t="shared" si="0"/>
        <v>&lt;TreasureBox Id="10032" Type="1" Name=""&gt;
 &lt;Treasure ItemId="40032" Value="1" /&gt;
&lt;/TreasureBox&gt;</v>
      </c>
    </row>
    <row r="34" spans="1:7" s="21" customFormat="1">
      <c r="A34" s="22"/>
      <c r="B34" s="20">
        <v>10033</v>
      </c>
      <c r="C34" s="25">
        <v>1</v>
      </c>
      <c r="E34" s="21">
        <v>40033</v>
      </c>
      <c r="F34" s="25">
        <v>1</v>
      </c>
      <c r="G34" s="21" t="str">
        <f t="shared" si="0"/>
        <v>&lt;TreasureBox Id="10033" Type="1" Name=""&gt;
 &lt;Treasure ItemId="40033" Value="1" /&gt;
&lt;/TreasureBox&gt;</v>
      </c>
    </row>
    <row r="35" spans="1:7" s="21" customFormat="1">
      <c r="A35" s="22"/>
      <c r="B35" s="20">
        <v>10034</v>
      </c>
      <c r="C35" s="25">
        <v>1</v>
      </c>
      <c r="E35" s="21">
        <v>40034</v>
      </c>
      <c r="F35" s="25">
        <v>1</v>
      </c>
      <c r="G35" s="21" t="str">
        <f t="shared" si="0"/>
        <v>&lt;TreasureBox Id="10034" Type="1" Name=""&gt;
 &lt;Treasure ItemId="40034" Value="1" /&gt;
&lt;/TreasureBox&gt;</v>
      </c>
    </row>
    <row r="36" spans="1:7" s="21" customFormat="1">
      <c r="A36" s="22"/>
      <c r="B36" s="20">
        <v>10035</v>
      </c>
      <c r="C36" s="25">
        <v>1</v>
      </c>
      <c r="E36" s="21">
        <v>40035</v>
      </c>
      <c r="F36" s="25">
        <v>1</v>
      </c>
      <c r="G36" s="21" t="str">
        <f t="shared" si="0"/>
        <v>&lt;TreasureBox Id="10035" Type="1" Name=""&gt;
 &lt;Treasure ItemId="40035" Value="1" /&gt;
&lt;/TreasureBox&gt;</v>
      </c>
    </row>
    <row r="37" spans="1:7" s="21" customFormat="1">
      <c r="A37" s="22"/>
      <c r="B37" s="20">
        <v>10036</v>
      </c>
      <c r="C37" s="25">
        <v>1</v>
      </c>
      <c r="E37" s="21">
        <v>40036</v>
      </c>
      <c r="F37" s="25">
        <v>1</v>
      </c>
      <c r="G37" s="21" t="str">
        <f t="shared" si="0"/>
        <v>&lt;TreasureBox Id="10036" Type="1" Name=""&gt;
 &lt;Treasure ItemId="40036" Value="1" /&gt;
&lt;/TreasureBox&gt;</v>
      </c>
    </row>
    <row r="38" spans="1:7" s="21" customFormat="1">
      <c r="A38" s="22"/>
      <c r="B38" s="20">
        <v>10037</v>
      </c>
      <c r="C38" s="25">
        <v>1</v>
      </c>
      <c r="E38" s="21">
        <v>40037</v>
      </c>
      <c r="F38" s="25">
        <v>1</v>
      </c>
      <c r="G38" s="21" t="str">
        <f t="shared" si="0"/>
        <v>&lt;TreasureBox Id="10037" Type="1" Name=""&gt;
 &lt;Treasure ItemId="40037" Value="1" /&gt;
&lt;/TreasureBox&gt;</v>
      </c>
    </row>
    <row r="39" spans="1:7" s="21" customFormat="1">
      <c r="A39" s="22"/>
      <c r="B39" s="20">
        <v>10038</v>
      </c>
      <c r="C39" s="25">
        <v>1</v>
      </c>
      <c r="E39" s="21">
        <v>40038</v>
      </c>
      <c r="F39" s="25">
        <v>1</v>
      </c>
      <c r="G39" s="21" t="str">
        <f t="shared" si="0"/>
        <v>&lt;TreasureBox Id="10038" Type="1" Name=""&gt;
 &lt;Treasure ItemId="40038" Value="1" /&gt;
&lt;/TreasureBox&gt;</v>
      </c>
    </row>
    <row r="40" spans="1:7" s="21" customFormat="1">
      <c r="A40" s="22"/>
      <c r="B40" s="20">
        <v>10039</v>
      </c>
      <c r="C40" s="25">
        <v>1</v>
      </c>
      <c r="E40" s="21">
        <v>40039</v>
      </c>
      <c r="F40" s="25">
        <v>1</v>
      </c>
      <c r="G40" s="21" t="str">
        <f t="shared" si="0"/>
        <v>&lt;TreasureBox Id="10039" Type="1" Name=""&gt;
 &lt;Treasure ItemId="40039" Value="1" /&gt;
&lt;/TreasureBox&gt;</v>
      </c>
    </row>
    <row r="41" spans="1:7" s="21" customFormat="1">
      <c r="A41" s="22"/>
      <c r="B41" s="20">
        <v>10040</v>
      </c>
      <c r="C41" s="25">
        <v>1</v>
      </c>
      <c r="E41" s="21">
        <v>40040</v>
      </c>
      <c r="F41" s="25">
        <v>1</v>
      </c>
      <c r="G41" s="21" t="str">
        <f t="shared" si="0"/>
        <v>&lt;TreasureBox Id="10040" Type="1" Name=""&gt;
 &lt;Treasure ItemId="40040" Value="1" /&gt;
&lt;/TreasureBox&gt;</v>
      </c>
    </row>
    <row r="42" spans="1:7" s="21" customFormat="1">
      <c r="A42" s="22"/>
      <c r="B42" s="20">
        <v>10041</v>
      </c>
      <c r="C42" s="25">
        <v>1</v>
      </c>
      <c r="E42" s="21">
        <v>40041</v>
      </c>
      <c r="F42" s="25">
        <v>1</v>
      </c>
      <c r="G42" s="21" t="str">
        <f t="shared" si="0"/>
        <v>&lt;TreasureBox Id="10041" Type="1" Name=""&gt;
 &lt;Treasure ItemId="40041" Value="1" /&gt;
&lt;/TreasureBox&gt;</v>
      </c>
    </row>
    <row r="43" spans="1:7" s="21" customFormat="1">
      <c r="A43" s="22"/>
      <c r="B43" s="20">
        <v>10042</v>
      </c>
      <c r="C43" s="25">
        <v>1</v>
      </c>
      <c r="E43" s="21">
        <v>40042</v>
      </c>
      <c r="F43" s="25">
        <v>1</v>
      </c>
      <c r="G43" s="21" t="str">
        <f t="shared" si="0"/>
        <v>&lt;TreasureBox Id="10042" Type="1" Name=""&gt;
 &lt;Treasure ItemId="40042" Value="1" /&gt;
&lt;/TreasureBox&gt;</v>
      </c>
    </row>
    <row r="44" spans="1:7" s="21" customFormat="1">
      <c r="A44" s="15"/>
      <c r="B44" s="20">
        <v>10043</v>
      </c>
      <c r="C44" s="25">
        <v>1</v>
      </c>
      <c r="E44" s="21">
        <v>40043</v>
      </c>
      <c r="F44" s="25">
        <v>1</v>
      </c>
      <c r="G44" s="21" t="str">
        <f t="shared" si="0"/>
        <v>&lt;TreasureBox Id="10043" Type="1" Name=""&gt;
 &lt;Treasure ItemId="40043" Value="1" /&gt;
&lt;/TreasureBox&gt;</v>
      </c>
    </row>
    <row r="45" spans="1:7" s="21" customFormat="1">
      <c r="A45" s="15"/>
      <c r="B45" s="20">
        <v>10044</v>
      </c>
      <c r="C45" s="25">
        <v>1</v>
      </c>
      <c r="E45" s="21">
        <v>40044</v>
      </c>
      <c r="F45" s="25">
        <v>1</v>
      </c>
      <c r="G45" s="21" t="str">
        <f t="shared" si="0"/>
        <v>&lt;TreasureBox Id="10044" Type="1" Name=""&gt;
 &lt;Treasure ItemId="40044" Value="1" /&gt;
&lt;/TreasureBox&gt;</v>
      </c>
    </row>
    <row r="46" spans="1:7" s="21" customFormat="1">
      <c r="A46" s="15"/>
      <c r="B46" s="20">
        <v>10045</v>
      </c>
      <c r="C46" s="25">
        <v>1</v>
      </c>
      <c r="E46" s="21">
        <v>40045</v>
      </c>
      <c r="F46" s="25">
        <v>1</v>
      </c>
      <c r="G46" s="21" t="str">
        <f t="shared" si="0"/>
        <v>&lt;TreasureBox Id="10045" Type="1" Name=""&gt;
 &lt;Treasure ItemId="40045" Value="1" /&gt;
&lt;/TreasureBox&gt;</v>
      </c>
    </row>
    <row r="47" spans="1:7" s="21" customFormat="1">
      <c r="A47" s="15"/>
      <c r="B47" s="20">
        <v>10046</v>
      </c>
      <c r="C47" s="25">
        <v>1</v>
      </c>
      <c r="E47" s="21">
        <v>40046</v>
      </c>
      <c r="F47" s="25">
        <v>1</v>
      </c>
      <c r="G47" s="21" t="str">
        <f t="shared" si="0"/>
        <v>&lt;TreasureBox Id="10046" Type="1" Name=""&gt;
 &lt;Treasure ItemId="40046" Value="1" /&gt;
&lt;/TreasureBox&gt;</v>
      </c>
    </row>
    <row r="48" spans="1:7" s="21" customFormat="1">
      <c r="A48" s="15"/>
      <c r="B48" s="20">
        <v>10047</v>
      </c>
      <c r="C48" s="25">
        <v>1</v>
      </c>
      <c r="E48" s="21">
        <v>40047</v>
      </c>
      <c r="F48" s="25">
        <v>1</v>
      </c>
      <c r="G48" s="21" t="str">
        <f t="shared" si="0"/>
        <v>&lt;TreasureBox Id="10047" Type="1" Name=""&gt;
 &lt;Treasure ItemId="40047" Value="1" /&gt;
&lt;/TreasureBox&gt;</v>
      </c>
    </row>
    <row r="49" spans="1:7" s="21" customFormat="1">
      <c r="A49" s="15"/>
      <c r="B49" s="20">
        <v>10048</v>
      </c>
      <c r="C49" s="25">
        <v>1</v>
      </c>
      <c r="E49" s="21">
        <v>40048</v>
      </c>
      <c r="F49" s="25">
        <v>1</v>
      </c>
      <c r="G49" s="21" t="str">
        <f t="shared" si="0"/>
        <v>&lt;TreasureBox Id="10048" Type="1" Name=""&gt;
 &lt;Treasure ItemId="40048" Value="1" /&gt;
&lt;/TreasureBox&gt;</v>
      </c>
    </row>
    <row r="50" spans="1:7" s="21" customFormat="1">
      <c r="A50" s="15"/>
      <c r="B50" s="20">
        <v>10049</v>
      </c>
      <c r="C50" s="25">
        <v>1</v>
      </c>
      <c r="E50" s="21">
        <v>40049</v>
      </c>
      <c r="F50" s="25">
        <v>1</v>
      </c>
      <c r="G50" s="21" t="str">
        <f t="shared" si="0"/>
        <v>&lt;TreasureBox Id="10049" Type="1" Name=""&gt;
 &lt;Treasure ItemId="40049" Value="1" /&gt;
&lt;/TreasureBox&gt;</v>
      </c>
    </row>
    <row r="51" spans="1:7" s="21" customFormat="1">
      <c r="A51" s="15"/>
      <c r="B51" s="20">
        <v>10050</v>
      </c>
      <c r="C51" s="25">
        <v>1</v>
      </c>
      <c r="E51" s="21">
        <v>40050</v>
      </c>
      <c r="F51" s="25">
        <v>1</v>
      </c>
      <c r="G51" s="21" t="str">
        <f t="shared" si="0"/>
        <v>&lt;TreasureBox Id="10050" Type="1" Name=""&gt;
 &lt;Treasure ItemId="40050" Value="1" /&gt;
&lt;/TreasureBox&gt;</v>
      </c>
    </row>
    <row r="52" spans="1:7" s="21" customFormat="1">
      <c r="A52" s="15"/>
      <c r="B52" s="20">
        <v>10051</v>
      </c>
      <c r="C52" s="25">
        <v>1</v>
      </c>
      <c r="E52" s="21">
        <v>40051</v>
      </c>
      <c r="F52" s="25">
        <v>1</v>
      </c>
      <c r="G52" s="21" t="str">
        <f t="shared" si="0"/>
        <v>&lt;TreasureBox Id="10051" Type="1" Name=""&gt;
 &lt;Treasure ItemId="40051" Value="1" /&gt;
&lt;/TreasureBox&gt;</v>
      </c>
    </row>
    <row r="53" spans="1:7" s="21" customFormat="1">
      <c r="A53" s="15"/>
      <c r="B53" s="20">
        <v>10052</v>
      </c>
      <c r="C53" s="25">
        <v>1</v>
      </c>
      <c r="E53" s="21">
        <v>40052</v>
      </c>
      <c r="F53" s="25">
        <v>1</v>
      </c>
      <c r="G53" s="21" t="str">
        <f t="shared" si="0"/>
        <v>&lt;TreasureBox Id="10052" Type="1" Name=""&gt;
 &lt;Treasure ItemId="40052" Value="1" /&gt;
&lt;/TreasureBox&gt;</v>
      </c>
    </row>
    <row r="54" spans="1:7" s="21" customFormat="1">
      <c r="A54" s="15"/>
      <c r="B54" s="20">
        <v>10053</v>
      </c>
      <c r="C54" s="25">
        <v>1</v>
      </c>
      <c r="E54" s="21">
        <v>40053</v>
      </c>
      <c r="F54" s="25">
        <v>1</v>
      </c>
      <c r="G54" s="21" t="str">
        <f t="shared" si="0"/>
        <v>&lt;TreasureBox Id="10053" Type="1" Name=""&gt;
 &lt;Treasure ItemId="40053" Value="1" /&gt;
&lt;/TreasureBox&gt;</v>
      </c>
    </row>
    <row r="55" spans="1:7" s="21" customFormat="1">
      <c r="A55" s="15"/>
      <c r="B55" s="20">
        <v>10054</v>
      </c>
      <c r="C55" s="25">
        <v>1</v>
      </c>
      <c r="E55" s="21">
        <v>40054</v>
      </c>
      <c r="F55" s="25">
        <v>1</v>
      </c>
      <c r="G55" s="21" t="str">
        <f t="shared" si="0"/>
        <v>&lt;TreasureBox Id="10054" Type="1" Name=""&gt;
 &lt;Treasure ItemId="40054" Value="1" /&gt;
&lt;/TreasureBox&gt;</v>
      </c>
    </row>
    <row r="56" spans="1:7" s="21" customFormat="1">
      <c r="A56" s="15"/>
      <c r="B56" s="20">
        <v>10055</v>
      </c>
      <c r="C56" s="25">
        <v>1</v>
      </c>
      <c r="E56" s="21">
        <v>40055</v>
      </c>
      <c r="F56" s="25">
        <v>1</v>
      </c>
      <c r="G56" s="21" t="str">
        <f t="shared" si="0"/>
        <v>&lt;TreasureBox Id="10055" Type="1" Name=""&gt;
 &lt;Treasure ItemId="40055" Value="1" /&gt;
&lt;/TreasureBox&gt;</v>
      </c>
    </row>
    <row r="57" spans="1:7" s="21" customFormat="1">
      <c r="A57" s="15"/>
      <c r="B57" s="20">
        <v>10056</v>
      </c>
      <c r="C57" s="25">
        <v>1</v>
      </c>
      <c r="E57" s="21">
        <v>40056</v>
      </c>
      <c r="F57" s="25">
        <v>1</v>
      </c>
      <c r="G57" s="21" t="str">
        <f t="shared" si="0"/>
        <v>&lt;TreasureBox Id="10056" Type="1" Name=""&gt;
 &lt;Treasure ItemId="40056" Value="1" /&gt;
&lt;/TreasureBox&gt;</v>
      </c>
    </row>
    <row r="58" spans="1:7" s="21" customFormat="1">
      <c r="A58" s="15"/>
      <c r="B58" s="20">
        <v>10057</v>
      </c>
      <c r="C58" s="25">
        <v>1</v>
      </c>
      <c r="E58" s="21">
        <v>40057</v>
      </c>
      <c r="F58" s="25">
        <v>1</v>
      </c>
      <c r="G58" s="21" t="str">
        <f t="shared" si="0"/>
        <v>&lt;TreasureBox Id="10057" Type="1" Name=""&gt;
 &lt;Treasure ItemId="40057" Value="1" /&gt;
&lt;/TreasureBox&gt;</v>
      </c>
    </row>
    <row r="59" spans="1:7" s="21" customFormat="1">
      <c r="A59" s="15"/>
      <c r="B59" s="20">
        <v>10058</v>
      </c>
      <c r="C59" s="25">
        <v>1</v>
      </c>
      <c r="E59" s="21">
        <v>40058</v>
      </c>
      <c r="F59" s="25">
        <v>1</v>
      </c>
      <c r="G59" s="21" t="str">
        <f t="shared" si="0"/>
        <v>&lt;TreasureBox Id="10058" Type="1" Name=""&gt;
 &lt;Treasure ItemId="40058" Value="1" /&gt;
&lt;/TreasureBox&gt;</v>
      </c>
    </row>
    <row r="60" spans="1:7" s="21" customFormat="1">
      <c r="A60" s="15"/>
      <c r="B60" s="20">
        <v>10059</v>
      </c>
      <c r="C60" s="25">
        <v>1</v>
      </c>
      <c r="E60" s="21">
        <v>40059</v>
      </c>
      <c r="F60" s="25">
        <v>1</v>
      </c>
      <c r="G60" s="21" t="str">
        <f t="shared" si="0"/>
        <v>&lt;TreasureBox Id="10059" Type="1" Name=""&gt;
 &lt;Treasure ItemId="40059" Value="1" /&gt;
&lt;/TreasureBox&gt;</v>
      </c>
    </row>
    <row r="61" spans="1:7" s="21" customFormat="1">
      <c r="A61" s="15"/>
      <c r="B61" s="20">
        <v>10060</v>
      </c>
      <c r="C61" s="25">
        <v>1</v>
      </c>
      <c r="E61" s="21">
        <v>40060</v>
      </c>
      <c r="F61" s="25">
        <v>1</v>
      </c>
      <c r="G61" s="21" t="str">
        <f t="shared" si="0"/>
        <v>&lt;TreasureBox Id="10060" Type="1" Name=""&gt;
 &lt;Treasure ItemId="40060" Value="1" /&gt;
&lt;/TreasureBox&gt;</v>
      </c>
    </row>
    <row r="62" spans="1:7" s="21" customFormat="1">
      <c r="A62" s="15"/>
      <c r="B62" s="20">
        <v>10061</v>
      </c>
      <c r="C62" s="25">
        <v>1</v>
      </c>
      <c r="E62" s="21">
        <v>40061</v>
      </c>
      <c r="F62" s="25">
        <v>1</v>
      </c>
      <c r="G62" s="21" t="str">
        <f t="shared" si="0"/>
        <v>&lt;TreasureBox Id="10061" Type="1" Name=""&gt;
 &lt;Treasure ItemId="40061" Value="1" /&gt;
&lt;/TreasureBox&gt;</v>
      </c>
    </row>
    <row r="63" spans="1:7" s="21" customFormat="1">
      <c r="A63" s="15"/>
      <c r="B63" s="20">
        <v>10062</v>
      </c>
      <c r="C63" s="25">
        <v>1</v>
      </c>
      <c r="E63" s="21">
        <v>40062</v>
      </c>
      <c r="F63" s="25">
        <v>1</v>
      </c>
      <c r="G63" s="21" t="str">
        <f t="shared" si="0"/>
        <v>&lt;TreasureBox Id="10062" Type="1" Name=""&gt;
 &lt;Treasure ItemId="40062" Value="1" /&gt;
&lt;/TreasureBox&gt;</v>
      </c>
    </row>
    <row r="64" spans="1:7" s="21" customFormat="1">
      <c r="A64" s="15"/>
      <c r="B64" s="20">
        <v>10063</v>
      </c>
      <c r="C64" s="25">
        <v>1</v>
      </c>
      <c r="E64" s="21">
        <v>40063</v>
      </c>
      <c r="F64" s="25">
        <v>1</v>
      </c>
      <c r="G64" s="21" t="str">
        <f t="shared" si="0"/>
        <v>&lt;TreasureBox Id="10063" Type="1" Name=""&gt;
 &lt;Treasure ItemId="40063" Value="1" /&gt;
&lt;/TreasureBox&gt;</v>
      </c>
    </row>
    <row r="65" spans="1:8" s="21" customFormat="1">
      <c r="A65" s="15"/>
      <c r="B65" s="20">
        <v>10064</v>
      </c>
      <c r="C65" s="25">
        <v>1</v>
      </c>
      <c r="E65" s="21">
        <v>40064</v>
      </c>
      <c r="F65" s="25">
        <v>1</v>
      </c>
      <c r="G65" s="21" t="str">
        <f t="shared" si="0"/>
        <v>&lt;TreasureBox Id="10064" Type="1" Name=""&gt;
 &lt;Treasure ItemId="40064" Value="1" /&gt;
&lt;/TreasureBox&gt;</v>
      </c>
    </row>
    <row r="66" spans="1:8" s="21" customFormat="1">
      <c r="A66" s="15"/>
      <c r="B66" s="20">
        <v>10065</v>
      </c>
      <c r="C66" s="25">
        <v>1</v>
      </c>
      <c r="E66" s="21">
        <v>40065</v>
      </c>
      <c r="F66" s="25">
        <v>1</v>
      </c>
      <c r="G66" s="21" t="str">
        <f t="shared" si="0"/>
        <v>&lt;TreasureBox Id="10065" Type="1" Name=""&gt;
 &lt;Treasure ItemId="40065" Value="1" /&gt;
&lt;/TreasureBox&gt;</v>
      </c>
    </row>
    <row r="67" spans="1:8" s="21" customFormat="1">
      <c r="A67" s="15"/>
      <c r="B67" s="20">
        <v>10066</v>
      </c>
      <c r="C67" s="25">
        <v>1</v>
      </c>
      <c r="E67" s="21">
        <v>40066</v>
      </c>
      <c r="F67" s="25">
        <v>1</v>
      </c>
      <c r="G67" s="21" t="str">
        <f t="shared" ref="G67:G130" si="1">IF(B67&lt;&gt;"","&lt;TreasureBox Id="""&amp;B67&amp;""" Type="""&amp;C67&amp;""" Name="""&amp;D67&amp;"""&gt;"&amp;CHAR(10)&amp;" &lt;Treasure ItemId="""&amp;E67&amp;""" Value="""&amp;F67&amp;""" /&gt;"&amp;CHAR(10)&amp;"&lt;/TreasureBox&gt;","")</f>
        <v>&lt;TreasureBox Id="10066" Type="1" Name=""&gt;
 &lt;Treasure ItemId="40066" Value="1" /&gt;
&lt;/TreasureBox&gt;</v>
      </c>
    </row>
    <row r="68" spans="1:8" s="21" customFormat="1">
      <c r="A68" s="15"/>
      <c r="B68" s="20">
        <v>10067</v>
      </c>
      <c r="C68" s="25">
        <v>1</v>
      </c>
      <c r="E68" s="21">
        <v>40067</v>
      </c>
      <c r="F68" s="25">
        <v>1</v>
      </c>
      <c r="G68" s="21" t="str">
        <f t="shared" si="1"/>
        <v>&lt;TreasureBox Id="10067" Type="1" Name=""&gt;
 &lt;Treasure ItemId="40067" Value="1" /&gt;
&lt;/TreasureBox&gt;</v>
      </c>
    </row>
    <row r="69" spans="1:8" s="21" customFormat="1">
      <c r="A69" s="15"/>
      <c r="B69" s="20">
        <v>10068</v>
      </c>
      <c r="C69" s="25">
        <v>1</v>
      </c>
      <c r="E69" s="21">
        <v>40068</v>
      </c>
      <c r="F69" s="25">
        <v>1</v>
      </c>
      <c r="G69" s="21" t="str">
        <f t="shared" si="1"/>
        <v>&lt;TreasureBox Id="10068" Type="1" Name=""&gt;
 &lt;Treasure ItemId="40068" Value="1" /&gt;
&lt;/TreasureBox&gt;</v>
      </c>
    </row>
    <row r="70" spans="1:8" s="21" customFormat="1">
      <c r="A70" s="15"/>
      <c r="B70" s="20">
        <v>10069</v>
      </c>
      <c r="C70" s="25">
        <v>1</v>
      </c>
      <c r="E70" s="21">
        <v>40069</v>
      </c>
      <c r="F70" s="25">
        <v>1</v>
      </c>
      <c r="G70" s="21" t="str">
        <f t="shared" si="1"/>
        <v>&lt;TreasureBox Id="10069" Type="1" Name=""&gt;
 &lt;Treasure ItemId="40069" Value="1" /&gt;
&lt;/TreasureBox&gt;</v>
      </c>
    </row>
    <row r="71" spans="1:8" s="21" customFormat="1">
      <c r="A71" s="15"/>
      <c r="B71" s="20">
        <v>10070</v>
      </c>
      <c r="C71" s="25">
        <v>1</v>
      </c>
      <c r="E71" s="21">
        <v>40070</v>
      </c>
      <c r="F71" s="25">
        <v>1</v>
      </c>
      <c r="G71" s="21" t="str">
        <f t="shared" si="1"/>
        <v>&lt;TreasureBox Id="10070" Type="1" Name=""&gt;
 &lt;Treasure ItemId="40070" Value="1" /&gt;
&lt;/TreasureBox&gt;</v>
      </c>
    </row>
    <row r="72" spans="1:8" s="21" customFormat="1">
      <c r="A72" s="15"/>
      <c r="B72" s="20">
        <v>10071</v>
      </c>
      <c r="C72" s="25">
        <v>1</v>
      </c>
      <c r="E72" s="21">
        <v>40071</v>
      </c>
      <c r="F72" s="25">
        <v>1</v>
      </c>
      <c r="G72" s="21" t="str">
        <f t="shared" si="1"/>
        <v>&lt;TreasureBox Id="10071" Type="1" Name=""&gt;
 &lt;Treasure ItemId="40071" Value="1" /&gt;
&lt;/TreasureBox&gt;</v>
      </c>
    </row>
    <row r="73" spans="1:8" s="21" customFormat="1">
      <c r="A73" s="15"/>
      <c r="B73" s="20">
        <v>10072</v>
      </c>
      <c r="C73" s="25">
        <v>1</v>
      </c>
      <c r="E73" s="21">
        <v>40072</v>
      </c>
      <c r="F73" s="25">
        <v>1</v>
      </c>
      <c r="G73" s="21" t="str">
        <f t="shared" si="1"/>
        <v>&lt;TreasureBox Id="10072" Type="1" Name=""&gt;
 &lt;Treasure ItemId="40072" Value="1" /&gt;
&lt;/TreasureBox&gt;</v>
      </c>
    </row>
    <row r="74" spans="1:8" s="21" customFormat="1">
      <c r="A74" s="15"/>
      <c r="B74" s="20">
        <v>10073</v>
      </c>
      <c r="C74" s="25">
        <v>1</v>
      </c>
      <c r="E74" s="21">
        <v>40073</v>
      </c>
      <c r="F74" s="25">
        <v>1</v>
      </c>
      <c r="G74" s="21" t="str">
        <f t="shared" si="1"/>
        <v>&lt;TreasureBox Id="10073" Type="1" Name=""&gt;
 &lt;Treasure ItemId="40073" Value="1" /&gt;
&lt;/TreasureBox&gt;</v>
      </c>
    </row>
    <row r="75" spans="1:8" s="21" customFormat="1">
      <c r="A75" s="15"/>
      <c r="B75" s="20">
        <v>10074</v>
      </c>
      <c r="C75" s="25">
        <v>1</v>
      </c>
      <c r="E75" s="21">
        <v>40074</v>
      </c>
      <c r="F75" s="25">
        <v>1</v>
      </c>
      <c r="G75" s="21" t="str">
        <f t="shared" si="1"/>
        <v>&lt;TreasureBox Id="10074" Type="1" Name=""&gt;
 &lt;Treasure ItemId="40074" Value="1" /&gt;
&lt;/TreasureBox&gt;</v>
      </c>
    </row>
    <row r="76" spans="1:8">
      <c r="A76" s="15"/>
      <c r="B76" s="20">
        <v>10075</v>
      </c>
      <c r="C76" s="25">
        <v>1</v>
      </c>
      <c r="E76" s="21">
        <v>40075</v>
      </c>
      <c r="F76" s="25">
        <v>1</v>
      </c>
      <c r="G76" s="21" t="str">
        <f t="shared" si="1"/>
        <v>&lt;TreasureBox Id="10075" Type="1" Name=""&gt;
 &lt;Treasure ItemId="40075" Value="1" /&gt;
&lt;/TreasureBox&gt;</v>
      </c>
    </row>
    <row r="77" spans="1:8">
      <c r="A77" s="15"/>
      <c r="B77" s="20">
        <v>10076</v>
      </c>
      <c r="C77" s="25">
        <v>1</v>
      </c>
      <c r="E77" s="21">
        <v>40076</v>
      </c>
      <c r="F77" s="25">
        <v>1</v>
      </c>
      <c r="G77" s="21" t="str">
        <f t="shared" si="1"/>
        <v>&lt;TreasureBox Id="10076" Type="1" Name=""&gt;
 &lt;Treasure ItemId="40076" Value="1" /&gt;
&lt;/TreasureBox&gt;</v>
      </c>
      <c r="H77" s="21"/>
    </row>
    <row r="78" spans="1:8">
      <c r="A78" s="15"/>
      <c r="B78" s="20">
        <v>10077</v>
      </c>
      <c r="C78" s="25">
        <v>1</v>
      </c>
      <c r="E78" s="21">
        <v>40077</v>
      </c>
      <c r="F78" s="25">
        <v>1</v>
      </c>
      <c r="G78" s="21" t="str">
        <f t="shared" si="1"/>
        <v>&lt;TreasureBox Id="10077" Type="1" Name=""&gt;
 &lt;Treasure ItemId="40077" Value="1" /&gt;
&lt;/TreasureBox&gt;</v>
      </c>
    </row>
    <row r="79" spans="1:8">
      <c r="A79" s="15"/>
      <c r="B79" s="20">
        <v>10078</v>
      </c>
      <c r="C79" s="25">
        <v>1</v>
      </c>
      <c r="E79" s="21">
        <v>40078</v>
      </c>
      <c r="F79" s="25">
        <v>1</v>
      </c>
      <c r="G79" s="21" t="str">
        <f t="shared" si="1"/>
        <v>&lt;TreasureBox Id="10078" Type="1" Name=""&gt;
 &lt;Treasure ItemId="40078" Value="1" /&gt;
&lt;/TreasureBox&gt;</v>
      </c>
    </row>
    <row r="80" spans="1:8">
      <c r="A80" s="15"/>
      <c r="B80" s="20">
        <v>10079</v>
      </c>
      <c r="C80" s="25">
        <v>1</v>
      </c>
      <c r="E80" s="21">
        <v>40079</v>
      </c>
      <c r="F80" s="25">
        <v>1</v>
      </c>
      <c r="G80" s="21" t="str">
        <f t="shared" si="1"/>
        <v>&lt;TreasureBox Id="10079" Type="1" Name=""&gt;
 &lt;Treasure ItemId="40079" Value="1" /&gt;
&lt;/TreasureBox&gt;</v>
      </c>
    </row>
    <row r="81" spans="1:7">
      <c r="A81" s="15"/>
      <c r="B81" s="20">
        <v>10080</v>
      </c>
      <c r="C81" s="25">
        <v>1</v>
      </c>
      <c r="E81" s="21">
        <v>40080</v>
      </c>
      <c r="F81" s="25">
        <v>1</v>
      </c>
      <c r="G81" s="21" t="str">
        <f t="shared" si="1"/>
        <v>&lt;TreasureBox Id="10080" Type="1" Name=""&gt;
 &lt;Treasure ItemId="40080" Value="1" /&gt;
&lt;/TreasureBox&gt;</v>
      </c>
    </row>
    <row r="82" spans="1:7">
      <c r="A82" s="15"/>
      <c r="B82" s="20">
        <v>10081</v>
      </c>
      <c r="C82" s="25">
        <v>1</v>
      </c>
      <c r="E82" s="21">
        <v>40081</v>
      </c>
      <c r="F82" s="25">
        <v>1</v>
      </c>
      <c r="G82" s="21" t="str">
        <f t="shared" si="1"/>
        <v>&lt;TreasureBox Id="10081" Type="1" Name=""&gt;
 &lt;Treasure ItemId="40081" Value="1" /&gt;
&lt;/TreasureBox&gt;</v>
      </c>
    </row>
    <row r="83" spans="1:7">
      <c r="A83" s="15"/>
      <c r="B83" s="20">
        <v>10082</v>
      </c>
      <c r="C83" s="25">
        <v>1</v>
      </c>
      <c r="E83" s="21">
        <v>40082</v>
      </c>
      <c r="F83" s="25">
        <v>1</v>
      </c>
      <c r="G83" s="21" t="str">
        <f t="shared" si="1"/>
        <v>&lt;TreasureBox Id="10082" Type="1" Name=""&gt;
 &lt;Treasure ItemId="40082" Value="1" /&gt;
&lt;/TreasureBox&gt;</v>
      </c>
    </row>
    <row r="84" spans="1:7">
      <c r="A84" s="15"/>
      <c r="B84" s="20">
        <v>10083</v>
      </c>
      <c r="C84" s="25">
        <v>1</v>
      </c>
      <c r="E84" s="21">
        <v>40083</v>
      </c>
      <c r="F84" s="25">
        <v>1</v>
      </c>
      <c r="G84" s="21" t="str">
        <f t="shared" si="1"/>
        <v>&lt;TreasureBox Id="10083" Type="1" Name=""&gt;
 &lt;Treasure ItemId="40083" Value="1" /&gt;
&lt;/TreasureBox&gt;</v>
      </c>
    </row>
    <row r="85" spans="1:7">
      <c r="A85" s="15"/>
      <c r="B85" s="20">
        <v>10084</v>
      </c>
      <c r="C85" s="25">
        <v>1</v>
      </c>
      <c r="E85" s="21">
        <v>40084</v>
      </c>
      <c r="F85" s="25">
        <v>1</v>
      </c>
      <c r="G85" s="21" t="str">
        <f t="shared" si="1"/>
        <v>&lt;TreasureBox Id="10084" Type="1" Name=""&gt;
 &lt;Treasure ItemId="40084" Value="1" /&gt;
&lt;/TreasureBox&gt;</v>
      </c>
    </row>
    <row r="86" spans="1:7">
      <c r="A86" s="26"/>
      <c r="B86" s="20">
        <v>10085</v>
      </c>
      <c r="C86" s="25">
        <v>1</v>
      </c>
      <c r="E86" s="21">
        <v>40085</v>
      </c>
      <c r="F86" s="25">
        <v>1</v>
      </c>
      <c r="G86" s="21" t="str">
        <f t="shared" si="1"/>
        <v>&lt;TreasureBox Id="10085" Type="1" Name=""&gt;
 &lt;Treasure ItemId="40085" Value="1" /&gt;
&lt;/TreasureBox&gt;</v>
      </c>
    </row>
    <row r="87" spans="1:7">
      <c r="A87" s="26"/>
      <c r="B87" s="20">
        <v>10086</v>
      </c>
      <c r="C87" s="25">
        <v>1</v>
      </c>
      <c r="E87" s="21">
        <v>40086</v>
      </c>
      <c r="F87" s="25">
        <v>1</v>
      </c>
      <c r="G87" s="21" t="str">
        <f t="shared" si="1"/>
        <v>&lt;TreasureBox Id="10086" Type="1" Name=""&gt;
 &lt;Treasure ItemId="40086" Value="1" /&gt;
&lt;/TreasureBox&gt;</v>
      </c>
    </row>
    <row r="88" spans="1:7">
      <c r="A88" s="26"/>
      <c r="B88" s="20">
        <v>10087</v>
      </c>
      <c r="C88" s="25">
        <v>1</v>
      </c>
      <c r="E88" s="21">
        <v>40087</v>
      </c>
      <c r="F88" s="25">
        <v>1</v>
      </c>
      <c r="G88" s="21" t="str">
        <f t="shared" si="1"/>
        <v>&lt;TreasureBox Id="10087" Type="1" Name=""&gt;
 &lt;Treasure ItemId="40087" Value="1" /&gt;
&lt;/TreasureBox&gt;</v>
      </c>
    </row>
    <row r="89" spans="1:7">
      <c r="A89" s="26"/>
      <c r="B89" s="20">
        <v>10088</v>
      </c>
      <c r="C89" s="25">
        <v>1</v>
      </c>
      <c r="E89" s="21">
        <v>40088</v>
      </c>
      <c r="F89" s="25">
        <v>1</v>
      </c>
      <c r="G89" s="21" t="str">
        <f t="shared" si="1"/>
        <v>&lt;TreasureBox Id="10088" Type="1" Name=""&gt;
 &lt;Treasure ItemId="40088" Value="1" /&gt;
&lt;/TreasureBox&gt;</v>
      </c>
    </row>
    <row r="90" spans="1:7">
      <c r="A90" s="26"/>
      <c r="B90" s="20">
        <v>10089</v>
      </c>
      <c r="C90" s="25">
        <v>1</v>
      </c>
      <c r="E90" s="21">
        <v>40089</v>
      </c>
      <c r="F90" s="25">
        <v>1</v>
      </c>
      <c r="G90" s="21" t="str">
        <f t="shared" si="1"/>
        <v>&lt;TreasureBox Id="10089" Type="1" Name=""&gt;
 &lt;Treasure ItemId="40089" Value="1" /&gt;
&lt;/TreasureBox&gt;</v>
      </c>
    </row>
    <row r="91" spans="1:7">
      <c r="A91" s="26"/>
      <c r="B91" s="20">
        <v>10090</v>
      </c>
      <c r="C91" s="25">
        <v>1</v>
      </c>
      <c r="E91" s="21">
        <v>40090</v>
      </c>
      <c r="F91" s="25">
        <v>1</v>
      </c>
      <c r="G91" s="21" t="str">
        <f t="shared" si="1"/>
        <v>&lt;TreasureBox Id="10090" Type="1" Name=""&gt;
 &lt;Treasure ItemId="40090" Value="1" /&gt;
&lt;/TreasureBox&gt;</v>
      </c>
    </row>
    <row r="92" spans="1:7">
      <c r="A92" s="26"/>
      <c r="B92" s="20">
        <v>10091</v>
      </c>
      <c r="C92" s="25">
        <v>1</v>
      </c>
      <c r="E92" s="21">
        <v>40091</v>
      </c>
      <c r="F92" s="25">
        <v>1</v>
      </c>
      <c r="G92" s="21" t="str">
        <f t="shared" si="1"/>
        <v>&lt;TreasureBox Id="10091" Type="1" Name=""&gt;
 &lt;Treasure ItemId="40091" Value="1" /&gt;
&lt;/TreasureBox&gt;</v>
      </c>
    </row>
    <row r="93" spans="1:7">
      <c r="A93" s="26"/>
      <c r="B93" s="20">
        <v>10092</v>
      </c>
      <c r="C93" s="25">
        <v>1</v>
      </c>
      <c r="E93" s="21">
        <v>40092</v>
      </c>
      <c r="F93" s="25">
        <v>1</v>
      </c>
      <c r="G93" s="21" t="str">
        <f t="shared" si="1"/>
        <v>&lt;TreasureBox Id="10092" Type="1" Name=""&gt;
 &lt;Treasure ItemId="40092" Value="1" /&gt;
&lt;/TreasureBox&gt;</v>
      </c>
    </row>
    <row r="94" spans="1:7">
      <c r="A94" s="26"/>
      <c r="B94" s="20">
        <v>10093</v>
      </c>
      <c r="C94" s="25">
        <v>1</v>
      </c>
      <c r="E94" s="21">
        <v>40093</v>
      </c>
      <c r="F94" s="25">
        <v>1</v>
      </c>
      <c r="G94" s="21" t="str">
        <f t="shared" si="1"/>
        <v>&lt;TreasureBox Id="10093" Type="1" Name=""&gt;
 &lt;Treasure ItemId="40093" Value="1" /&gt;
&lt;/TreasureBox&gt;</v>
      </c>
    </row>
    <row r="95" spans="1:7">
      <c r="A95" s="26"/>
      <c r="B95" s="20">
        <v>10094</v>
      </c>
      <c r="C95" s="25">
        <v>1</v>
      </c>
      <c r="E95" s="21">
        <v>40094</v>
      </c>
      <c r="F95" s="25">
        <v>1</v>
      </c>
      <c r="G95" s="21" t="str">
        <f t="shared" si="1"/>
        <v>&lt;TreasureBox Id="10094" Type="1" Name=""&gt;
 &lt;Treasure ItemId="40094" Value="1" /&gt;
&lt;/TreasureBox&gt;</v>
      </c>
    </row>
    <row r="96" spans="1:7">
      <c r="A96" s="26"/>
      <c r="B96" s="20">
        <v>10095</v>
      </c>
      <c r="C96" s="25">
        <v>1</v>
      </c>
      <c r="E96" s="21">
        <v>40095</v>
      </c>
      <c r="F96" s="25">
        <v>1</v>
      </c>
      <c r="G96" s="21" t="str">
        <f t="shared" si="1"/>
        <v>&lt;TreasureBox Id="10095" Type="1" Name=""&gt;
 &lt;Treasure ItemId="40095" Value="1" /&gt;
&lt;/TreasureBox&gt;</v>
      </c>
    </row>
    <row r="97" spans="1:7">
      <c r="A97" s="26"/>
      <c r="B97" s="20">
        <v>10096</v>
      </c>
      <c r="C97" s="25">
        <v>1</v>
      </c>
      <c r="E97" s="21">
        <v>40096</v>
      </c>
      <c r="F97" s="25">
        <v>1</v>
      </c>
      <c r="G97" s="21" t="str">
        <f t="shared" si="1"/>
        <v>&lt;TreasureBox Id="10096" Type="1" Name=""&gt;
 &lt;Treasure ItemId="40096" Value="1" /&gt;
&lt;/TreasureBox&gt;</v>
      </c>
    </row>
    <row r="98" spans="1:7">
      <c r="A98" s="26"/>
      <c r="B98" s="20">
        <v>10097</v>
      </c>
      <c r="C98" s="25">
        <v>1</v>
      </c>
      <c r="E98" s="21">
        <v>40097</v>
      </c>
      <c r="F98" s="25">
        <v>1</v>
      </c>
      <c r="G98" s="21" t="str">
        <f t="shared" si="1"/>
        <v>&lt;TreasureBox Id="10097" Type="1" Name=""&gt;
 &lt;Treasure ItemId="40097" Value="1" /&gt;
&lt;/TreasureBox&gt;</v>
      </c>
    </row>
    <row r="99" spans="1:7">
      <c r="A99" s="26"/>
      <c r="B99" s="20">
        <v>10098</v>
      </c>
      <c r="C99" s="25">
        <v>1</v>
      </c>
      <c r="E99" s="21">
        <v>40098</v>
      </c>
      <c r="F99" s="25">
        <v>1</v>
      </c>
      <c r="G99" s="21" t="str">
        <f t="shared" si="1"/>
        <v>&lt;TreasureBox Id="10098" Type="1" Name=""&gt;
 &lt;Treasure ItemId="40098" Value="1" /&gt;
&lt;/TreasureBox&gt;</v>
      </c>
    </row>
    <row r="100" spans="1:7">
      <c r="A100" s="26"/>
      <c r="B100" s="20">
        <v>10099</v>
      </c>
      <c r="C100" s="25">
        <v>1</v>
      </c>
      <c r="E100" s="21">
        <v>40099</v>
      </c>
      <c r="F100" s="25">
        <v>1</v>
      </c>
      <c r="G100" s="21" t="str">
        <f t="shared" si="1"/>
        <v>&lt;TreasureBox Id="10099" Type="1" Name=""&gt;
 &lt;Treasure ItemId="40099" Value="1" /&gt;
&lt;/TreasureBox&gt;</v>
      </c>
    </row>
    <row r="101" spans="1:7">
      <c r="A101" s="26"/>
      <c r="B101" s="20">
        <v>10100</v>
      </c>
      <c r="C101" s="25">
        <v>1</v>
      </c>
      <c r="E101" s="21">
        <v>40100</v>
      </c>
      <c r="F101" s="25">
        <v>1</v>
      </c>
      <c r="G101" s="21" t="str">
        <f t="shared" si="1"/>
        <v>&lt;TreasureBox Id="10100" Type="1" Name=""&gt;
 &lt;Treasure ItemId="40100" Value="1" /&gt;
&lt;/TreasureBox&gt;</v>
      </c>
    </row>
    <row r="102" spans="1:7">
      <c r="A102" s="26"/>
      <c r="B102" s="20">
        <v>10101</v>
      </c>
      <c r="C102" s="25">
        <v>1</v>
      </c>
      <c r="E102" s="21">
        <v>40101</v>
      </c>
      <c r="F102" s="25">
        <v>1</v>
      </c>
      <c r="G102" s="21" t="str">
        <f t="shared" si="1"/>
        <v>&lt;TreasureBox Id="10101" Type="1" Name=""&gt;
 &lt;Treasure ItemId="40101" Value="1" /&gt;
&lt;/TreasureBox&gt;</v>
      </c>
    </row>
    <row r="103" spans="1:7">
      <c r="A103" s="26"/>
      <c r="B103" s="20">
        <v>10102</v>
      </c>
      <c r="C103" s="25">
        <v>1</v>
      </c>
      <c r="E103" s="21">
        <v>40102</v>
      </c>
      <c r="F103" s="25">
        <v>1</v>
      </c>
      <c r="G103" s="21" t="str">
        <f t="shared" si="1"/>
        <v>&lt;TreasureBox Id="10102" Type="1" Name=""&gt;
 &lt;Treasure ItemId="40102" Value="1" /&gt;
&lt;/TreasureBox&gt;</v>
      </c>
    </row>
    <row r="104" spans="1:7">
      <c r="A104" s="26"/>
      <c r="B104" s="20">
        <v>10103</v>
      </c>
      <c r="C104" s="25">
        <v>1</v>
      </c>
      <c r="E104" s="21">
        <v>40103</v>
      </c>
      <c r="F104" s="25">
        <v>1</v>
      </c>
      <c r="G104" s="21" t="str">
        <f t="shared" si="1"/>
        <v>&lt;TreasureBox Id="10103" Type="1" Name=""&gt;
 &lt;Treasure ItemId="40103" Value="1" /&gt;
&lt;/TreasureBox&gt;</v>
      </c>
    </row>
    <row r="105" spans="1:7">
      <c r="A105" s="26"/>
      <c r="B105" s="20">
        <v>10104</v>
      </c>
      <c r="C105" s="25">
        <v>1</v>
      </c>
      <c r="E105" s="21">
        <v>40104</v>
      </c>
      <c r="F105" s="25">
        <v>1</v>
      </c>
      <c r="G105" s="21" t="str">
        <f t="shared" si="1"/>
        <v>&lt;TreasureBox Id="10104" Type="1" Name=""&gt;
 &lt;Treasure ItemId="40104" Value="1" /&gt;
&lt;/TreasureBox&gt;</v>
      </c>
    </row>
    <row r="106" spans="1:7">
      <c r="A106" s="26"/>
      <c r="B106" s="20">
        <v>10105</v>
      </c>
      <c r="C106" s="25">
        <v>1</v>
      </c>
      <c r="E106" s="21">
        <v>40105</v>
      </c>
      <c r="F106" s="25">
        <v>1</v>
      </c>
      <c r="G106" s="21" t="str">
        <f t="shared" si="1"/>
        <v>&lt;TreasureBox Id="10105" Type="1" Name=""&gt;
 &lt;Treasure ItemId="40105" Value="1" /&gt;
&lt;/TreasureBox&gt;</v>
      </c>
    </row>
    <row r="107" spans="1:7">
      <c r="A107" s="26"/>
      <c r="B107" s="20">
        <v>10106</v>
      </c>
      <c r="C107" s="25">
        <v>1</v>
      </c>
      <c r="E107" s="21">
        <v>40106</v>
      </c>
      <c r="F107" s="25">
        <v>1</v>
      </c>
      <c r="G107" s="21" t="str">
        <f t="shared" si="1"/>
        <v>&lt;TreasureBox Id="10106" Type="1" Name=""&gt;
 &lt;Treasure ItemId="40106" Value="1" /&gt;
&lt;/TreasureBox&gt;</v>
      </c>
    </row>
    <row r="108" spans="1:7">
      <c r="A108" s="26"/>
      <c r="B108" s="20">
        <v>10107</v>
      </c>
      <c r="C108" s="25">
        <v>1</v>
      </c>
      <c r="E108" s="21">
        <v>40107</v>
      </c>
      <c r="F108" s="25">
        <v>1</v>
      </c>
      <c r="G108" s="21" t="str">
        <f t="shared" si="1"/>
        <v>&lt;TreasureBox Id="10107" Type="1" Name=""&gt;
 &lt;Treasure ItemId="40107" Value="1" /&gt;
&lt;/TreasureBox&gt;</v>
      </c>
    </row>
    <row r="109" spans="1:7">
      <c r="A109" s="26"/>
      <c r="B109" s="20">
        <v>10108</v>
      </c>
      <c r="C109" s="25">
        <v>1</v>
      </c>
      <c r="E109" s="21">
        <v>40108</v>
      </c>
      <c r="F109" s="25">
        <v>1</v>
      </c>
      <c r="G109" s="21" t="str">
        <f t="shared" si="1"/>
        <v>&lt;TreasureBox Id="10108" Type="1" Name=""&gt;
 &lt;Treasure ItemId="40108" Value="1" /&gt;
&lt;/TreasureBox&gt;</v>
      </c>
    </row>
    <row r="110" spans="1:7">
      <c r="A110" s="26"/>
      <c r="B110" s="20">
        <v>10109</v>
      </c>
      <c r="C110" s="25">
        <v>1</v>
      </c>
      <c r="E110" s="21">
        <v>40109</v>
      </c>
      <c r="F110" s="25">
        <v>1</v>
      </c>
      <c r="G110" s="21" t="str">
        <f t="shared" si="1"/>
        <v>&lt;TreasureBox Id="10109" Type="1" Name=""&gt;
 &lt;Treasure ItemId="40109" Value="1" /&gt;
&lt;/TreasureBox&gt;</v>
      </c>
    </row>
    <row r="111" spans="1:7">
      <c r="A111" s="26"/>
      <c r="B111" s="20">
        <v>10110</v>
      </c>
      <c r="C111" s="25">
        <v>1</v>
      </c>
      <c r="E111" s="21">
        <v>40110</v>
      </c>
      <c r="F111" s="25">
        <v>1</v>
      </c>
      <c r="G111" s="21" t="str">
        <f t="shared" si="1"/>
        <v>&lt;TreasureBox Id="10110" Type="1" Name=""&gt;
 &lt;Treasure ItemId="40110" Value="1" /&gt;
&lt;/TreasureBox&gt;</v>
      </c>
    </row>
    <row r="112" spans="1:7">
      <c r="A112" s="26"/>
      <c r="B112" s="20">
        <v>10111</v>
      </c>
      <c r="C112" s="25">
        <v>1</v>
      </c>
      <c r="E112" s="21">
        <v>40111</v>
      </c>
      <c r="F112" s="25">
        <v>1</v>
      </c>
      <c r="G112" s="21" t="str">
        <f t="shared" si="1"/>
        <v>&lt;TreasureBox Id="10111" Type="1" Name=""&gt;
 &lt;Treasure ItemId="40111" Value="1" /&gt;
&lt;/TreasureBox&gt;</v>
      </c>
    </row>
    <row r="113" spans="1:7">
      <c r="A113" s="26"/>
      <c r="B113" s="20">
        <v>10112</v>
      </c>
      <c r="C113" s="25">
        <v>1</v>
      </c>
      <c r="E113" s="21">
        <v>40112</v>
      </c>
      <c r="F113" s="25">
        <v>1</v>
      </c>
      <c r="G113" s="21" t="str">
        <f t="shared" si="1"/>
        <v>&lt;TreasureBox Id="10112" Type="1" Name=""&gt;
 &lt;Treasure ItemId="40112" Value="1" /&gt;
&lt;/TreasureBox&gt;</v>
      </c>
    </row>
    <row r="114" spans="1:7">
      <c r="A114" s="26"/>
      <c r="B114" s="20">
        <v>10113</v>
      </c>
      <c r="C114" s="25">
        <v>1</v>
      </c>
      <c r="E114" s="21">
        <v>40113</v>
      </c>
      <c r="F114" s="25">
        <v>1</v>
      </c>
      <c r="G114" s="21" t="str">
        <f t="shared" si="1"/>
        <v>&lt;TreasureBox Id="10113" Type="1" Name=""&gt;
 &lt;Treasure ItemId="40113" Value="1" /&gt;
&lt;/TreasureBox&gt;</v>
      </c>
    </row>
    <row r="115" spans="1:7">
      <c r="A115" s="26"/>
      <c r="B115" s="20">
        <v>10114</v>
      </c>
      <c r="C115" s="25">
        <v>1</v>
      </c>
      <c r="E115" s="21">
        <v>40114</v>
      </c>
      <c r="F115" s="25">
        <v>1</v>
      </c>
      <c r="G115" s="21" t="str">
        <f t="shared" si="1"/>
        <v>&lt;TreasureBox Id="10114" Type="1" Name=""&gt;
 &lt;Treasure ItemId="40114" Value="1" /&gt;
&lt;/TreasureBox&gt;</v>
      </c>
    </row>
    <row r="116" spans="1:7">
      <c r="A116" s="26"/>
      <c r="B116" s="20">
        <v>10115</v>
      </c>
      <c r="C116" s="25">
        <v>1</v>
      </c>
      <c r="E116" s="21">
        <v>40115</v>
      </c>
      <c r="F116" s="25">
        <v>1</v>
      </c>
      <c r="G116" s="21" t="str">
        <f t="shared" si="1"/>
        <v>&lt;TreasureBox Id="10115" Type="1" Name=""&gt;
 &lt;Treasure ItemId="40115" Value="1" /&gt;
&lt;/TreasureBox&gt;</v>
      </c>
    </row>
    <row r="117" spans="1:7">
      <c r="A117" s="26"/>
      <c r="B117" s="20">
        <v>10116</v>
      </c>
      <c r="C117" s="25">
        <v>1</v>
      </c>
      <c r="E117" s="21">
        <v>40116</v>
      </c>
      <c r="F117" s="25">
        <v>1</v>
      </c>
      <c r="G117" s="21" t="str">
        <f t="shared" si="1"/>
        <v>&lt;TreasureBox Id="10116" Type="1" Name=""&gt;
 &lt;Treasure ItemId="40116" Value="1" /&gt;
&lt;/TreasureBox&gt;</v>
      </c>
    </row>
    <row r="118" spans="1:7">
      <c r="A118" s="26"/>
      <c r="B118" s="20">
        <v>10117</v>
      </c>
      <c r="C118" s="25">
        <v>1</v>
      </c>
      <c r="E118" s="21">
        <v>40117</v>
      </c>
      <c r="F118" s="25">
        <v>1</v>
      </c>
      <c r="G118" s="21" t="str">
        <f t="shared" si="1"/>
        <v>&lt;TreasureBox Id="10117" Type="1" Name=""&gt;
 &lt;Treasure ItemId="40117" Value="1" /&gt;
&lt;/TreasureBox&gt;</v>
      </c>
    </row>
    <row r="119" spans="1:7">
      <c r="A119" s="26"/>
      <c r="B119" s="20">
        <v>10118</v>
      </c>
      <c r="C119" s="25">
        <v>1</v>
      </c>
      <c r="E119" s="21">
        <v>40118</v>
      </c>
      <c r="F119" s="25">
        <v>1</v>
      </c>
      <c r="G119" s="21" t="str">
        <f t="shared" si="1"/>
        <v>&lt;TreasureBox Id="10118" Type="1" Name=""&gt;
 &lt;Treasure ItemId="40118" Value="1" /&gt;
&lt;/TreasureBox&gt;</v>
      </c>
    </row>
    <row r="120" spans="1:7">
      <c r="A120" s="26"/>
      <c r="B120" s="20">
        <v>10119</v>
      </c>
      <c r="C120" s="25">
        <v>1</v>
      </c>
      <c r="E120" s="21">
        <v>40119</v>
      </c>
      <c r="F120" s="25">
        <v>1</v>
      </c>
      <c r="G120" s="21" t="str">
        <f t="shared" si="1"/>
        <v>&lt;TreasureBox Id="10119" Type="1" Name=""&gt;
 &lt;Treasure ItemId="40119" Value="1" /&gt;
&lt;/TreasureBox&gt;</v>
      </c>
    </row>
    <row r="121" spans="1:7">
      <c r="A121" s="26"/>
      <c r="B121" s="20">
        <v>10120</v>
      </c>
      <c r="C121" s="25">
        <v>1</v>
      </c>
      <c r="E121" s="21">
        <v>40120</v>
      </c>
      <c r="F121" s="25">
        <v>1</v>
      </c>
      <c r="G121" s="21" t="str">
        <f t="shared" si="1"/>
        <v>&lt;TreasureBox Id="10120" Type="1" Name=""&gt;
 &lt;Treasure ItemId="40120" Value="1" /&gt;
&lt;/TreasureBox&gt;</v>
      </c>
    </row>
    <row r="122" spans="1:7">
      <c r="A122" s="26"/>
      <c r="B122" s="20">
        <v>10121</v>
      </c>
      <c r="C122" s="25">
        <v>1</v>
      </c>
      <c r="E122" s="21">
        <v>40121</v>
      </c>
      <c r="F122" s="25">
        <v>1</v>
      </c>
      <c r="G122" s="21" t="str">
        <f t="shared" si="1"/>
        <v>&lt;TreasureBox Id="10121" Type="1" Name=""&gt;
 &lt;Treasure ItemId="40121" Value="1" /&gt;
&lt;/TreasureBox&gt;</v>
      </c>
    </row>
    <row r="123" spans="1:7">
      <c r="A123" s="26"/>
      <c r="B123" s="20">
        <v>10122</v>
      </c>
      <c r="C123" s="25">
        <v>1</v>
      </c>
      <c r="E123" s="21">
        <v>40122</v>
      </c>
      <c r="F123" s="25">
        <v>1</v>
      </c>
      <c r="G123" s="21" t="str">
        <f t="shared" si="1"/>
        <v>&lt;TreasureBox Id="10122" Type="1" Name=""&gt;
 &lt;Treasure ItemId="40122" Value="1" /&gt;
&lt;/TreasureBox&gt;</v>
      </c>
    </row>
    <row r="124" spans="1:7">
      <c r="A124" s="26"/>
      <c r="B124" s="20">
        <v>10123</v>
      </c>
      <c r="C124" s="25">
        <v>1</v>
      </c>
      <c r="E124" s="21">
        <v>40123</v>
      </c>
      <c r="F124" s="25">
        <v>1</v>
      </c>
      <c r="G124" s="21" t="str">
        <f t="shared" si="1"/>
        <v>&lt;TreasureBox Id="10123" Type="1" Name=""&gt;
 &lt;Treasure ItemId="40123" Value="1" /&gt;
&lt;/TreasureBox&gt;</v>
      </c>
    </row>
    <row r="125" spans="1:7">
      <c r="A125" s="26"/>
      <c r="B125" s="20">
        <v>10124</v>
      </c>
      <c r="C125" s="25">
        <v>1</v>
      </c>
      <c r="E125" s="21">
        <v>40124</v>
      </c>
      <c r="F125" s="25">
        <v>1</v>
      </c>
      <c r="G125" s="21" t="str">
        <f t="shared" si="1"/>
        <v>&lt;TreasureBox Id="10124" Type="1" Name=""&gt;
 &lt;Treasure ItemId="40124" Value="1" /&gt;
&lt;/TreasureBox&gt;</v>
      </c>
    </row>
    <row r="126" spans="1:7">
      <c r="A126" s="26"/>
      <c r="B126" s="20">
        <v>10125</v>
      </c>
      <c r="C126" s="25">
        <v>1</v>
      </c>
      <c r="E126" s="21">
        <v>40125</v>
      </c>
      <c r="F126" s="25">
        <v>1</v>
      </c>
      <c r="G126" s="21" t="str">
        <f t="shared" si="1"/>
        <v>&lt;TreasureBox Id="10125" Type="1" Name=""&gt;
 &lt;Treasure ItemId="40125" Value="1" /&gt;
&lt;/TreasureBox&gt;</v>
      </c>
    </row>
    <row r="127" spans="1:7">
      <c r="A127" s="26"/>
      <c r="B127" s="20">
        <v>10126</v>
      </c>
      <c r="C127" s="25">
        <v>1</v>
      </c>
      <c r="E127" s="21">
        <v>40126</v>
      </c>
      <c r="F127" s="25">
        <v>1</v>
      </c>
      <c r="G127" s="21" t="str">
        <f t="shared" si="1"/>
        <v>&lt;TreasureBox Id="10126" Type="1" Name=""&gt;
 &lt;Treasure ItemId="40126" Value="1" /&gt;
&lt;/TreasureBox&gt;</v>
      </c>
    </row>
    <row r="128" spans="1:7">
      <c r="A128" s="19"/>
      <c r="B128" s="11">
        <v>10127</v>
      </c>
      <c r="C128" s="25">
        <v>1</v>
      </c>
      <c r="E128" s="10">
        <v>40147</v>
      </c>
      <c r="F128" s="25">
        <v>1</v>
      </c>
      <c r="G128" s="21" t="str">
        <f t="shared" si="1"/>
        <v>&lt;TreasureBox Id="10127" Type="1" Name=""&gt;
 &lt;Treasure ItemId="40147" Value="1" /&gt;
&lt;/TreasureBox&gt;</v>
      </c>
    </row>
    <row r="129" spans="1:7">
      <c r="A129" s="19"/>
      <c r="B129" s="11">
        <v>10128</v>
      </c>
      <c r="C129" s="25">
        <v>1</v>
      </c>
      <c r="E129" s="10">
        <v>40148</v>
      </c>
      <c r="F129" s="25">
        <v>1</v>
      </c>
      <c r="G129" s="21" t="str">
        <f t="shared" si="1"/>
        <v>&lt;TreasureBox Id="10128" Type="1" Name=""&gt;
 &lt;Treasure ItemId="40148" Value="1" /&gt;
&lt;/TreasureBox&gt;</v>
      </c>
    </row>
    <row r="130" spans="1:7">
      <c r="A130" s="19"/>
      <c r="B130" s="11">
        <v>10129</v>
      </c>
      <c r="C130" s="25">
        <v>1</v>
      </c>
      <c r="E130" s="10">
        <v>40149</v>
      </c>
      <c r="F130" s="25">
        <v>1</v>
      </c>
      <c r="G130" s="21" t="str">
        <f t="shared" si="1"/>
        <v>&lt;TreasureBox Id="10129" Type="1" Name=""&gt;
 &lt;Treasure ItemId="40149" Value="1" /&gt;
&lt;/TreasureBox&gt;</v>
      </c>
    </row>
    <row r="131" spans="1:7">
      <c r="A131" s="19"/>
      <c r="B131" s="11">
        <v>10130</v>
      </c>
      <c r="C131" s="25">
        <v>1</v>
      </c>
      <c r="E131" s="10">
        <v>40150</v>
      </c>
      <c r="F131" s="25">
        <v>1</v>
      </c>
      <c r="G131" s="21" t="str">
        <f t="shared" ref="G131:G155" si="2">IF(B131&lt;&gt;"","&lt;TreasureBox Id="""&amp;B131&amp;""" Type="""&amp;C131&amp;""" Name="""&amp;D131&amp;"""&gt;"&amp;CHAR(10)&amp;" &lt;Treasure ItemId="""&amp;E131&amp;""" Value="""&amp;F131&amp;""" /&gt;"&amp;CHAR(10)&amp;"&lt;/TreasureBox&gt;","")</f>
        <v>&lt;TreasureBox Id="10130" Type="1" Name=""&gt;
 &lt;Treasure ItemId="40150" Value="1" /&gt;
&lt;/TreasureBox&gt;</v>
      </c>
    </row>
    <row r="132" spans="1:7">
      <c r="A132" s="19"/>
      <c r="B132" s="11">
        <v>10131</v>
      </c>
      <c r="C132" s="25">
        <v>1</v>
      </c>
      <c r="E132" s="10">
        <v>40151</v>
      </c>
      <c r="F132" s="25">
        <v>1</v>
      </c>
      <c r="G132" s="21" t="str">
        <f t="shared" si="2"/>
        <v>&lt;TreasureBox Id="10131" Type="1" Name=""&gt;
 &lt;Treasure ItemId="40151" Value="1" /&gt;
&lt;/TreasureBox&gt;</v>
      </c>
    </row>
    <row r="133" spans="1:7">
      <c r="A133" s="19"/>
      <c r="B133" s="11">
        <v>10132</v>
      </c>
      <c r="C133" s="25">
        <v>1</v>
      </c>
      <c r="E133" s="10">
        <v>40152</v>
      </c>
      <c r="F133" s="25">
        <v>1</v>
      </c>
      <c r="G133" s="21" t="str">
        <f t="shared" si="2"/>
        <v>&lt;TreasureBox Id="10132" Type="1" Name=""&gt;
 &lt;Treasure ItemId="40152" Value="1" /&gt;
&lt;/TreasureBox&gt;</v>
      </c>
    </row>
    <row r="134" spans="1:7">
      <c r="A134" s="19"/>
      <c r="B134" s="11">
        <v>10133</v>
      </c>
      <c r="C134" s="25">
        <v>1</v>
      </c>
      <c r="E134" s="10">
        <v>40153</v>
      </c>
      <c r="F134" s="25">
        <v>1</v>
      </c>
      <c r="G134" s="21" t="str">
        <f t="shared" si="2"/>
        <v>&lt;TreasureBox Id="10133" Type="1" Name=""&gt;
 &lt;Treasure ItemId="40153" Value="1" /&gt;
&lt;/TreasureBox&gt;</v>
      </c>
    </row>
    <row r="135" spans="1:7">
      <c r="A135" s="19"/>
      <c r="B135" s="11">
        <v>10134</v>
      </c>
      <c r="C135" s="25">
        <v>1</v>
      </c>
      <c r="E135" s="10">
        <v>40154</v>
      </c>
      <c r="F135" s="25">
        <v>1</v>
      </c>
      <c r="G135" s="21" t="str">
        <f t="shared" si="2"/>
        <v>&lt;TreasureBox Id="10134" Type="1" Name=""&gt;
 &lt;Treasure ItemId="40154" Value="1" /&gt;
&lt;/TreasureBox&gt;</v>
      </c>
    </row>
    <row r="136" spans="1:7">
      <c r="A136" s="19"/>
      <c r="B136" s="11">
        <v>10135</v>
      </c>
      <c r="C136" s="25">
        <v>1</v>
      </c>
      <c r="E136" s="10">
        <v>40155</v>
      </c>
      <c r="F136" s="25">
        <v>1</v>
      </c>
      <c r="G136" s="21" t="str">
        <f t="shared" si="2"/>
        <v>&lt;TreasureBox Id="10135" Type="1" Name=""&gt;
 &lt;Treasure ItemId="40155" Value="1" /&gt;
&lt;/TreasureBox&gt;</v>
      </c>
    </row>
    <row r="137" spans="1:7">
      <c r="A137" s="19"/>
      <c r="B137" s="11">
        <v>10136</v>
      </c>
      <c r="C137" s="25">
        <v>1</v>
      </c>
      <c r="E137" s="10">
        <v>40156</v>
      </c>
      <c r="F137" s="25">
        <v>1</v>
      </c>
      <c r="G137" s="21" t="str">
        <f t="shared" si="2"/>
        <v>&lt;TreasureBox Id="10136" Type="1" Name=""&gt;
 &lt;Treasure ItemId="40156" Value="1" /&gt;
&lt;/TreasureBox&gt;</v>
      </c>
    </row>
    <row r="138" spans="1:7">
      <c r="A138" s="19"/>
      <c r="B138" s="11">
        <v>10137</v>
      </c>
      <c r="C138" s="25">
        <v>1</v>
      </c>
      <c r="E138" s="10">
        <v>40157</v>
      </c>
      <c r="F138" s="25">
        <v>1</v>
      </c>
      <c r="G138" s="21" t="str">
        <f t="shared" si="2"/>
        <v>&lt;TreasureBox Id="10137" Type="1" Name=""&gt;
 &lt;Treasure ItemId="40157" Value="1" /&gt;
&lt;/TreasureBox&gt;</v>
      </c>
    </row>
    <row r="139" spans="1:7">
      <c r="A139" s="19"/>
      <c r="B139" s="11">
        <v>10138</v>
      </c>
      <c r="C139" s="25">
        <v>1</v>
      </c>
      <c r="E139" s="10">
        <v>40158</v>
      </c>
      <c r="F139" s="25">
        <v>1</v>
      </c>
      <c r="G139" s="21" t="str">
        <f t="shared" si="2"/>
        <v>&lt;TreasureBox Id="10138" Type="1" Name=""&gt;
 &lt;Treasure ItemId="40158" Value="1" /&gt;
&lt;/TreasureBox&gt;</v>
      </c>
    </row>
    <row r="140" spans="1:7">
      <c r="A140" s="19"/>
      <c r="B140" s="11">
        <v>10139</v>
      </c>
      <c r="C140" s="25">
        <v>1</v>
      </c>
      <c r="E140" s="10">
        <v>40159</v>
      </c>
      <c r="F140" s="25">
        <v>1</v>
      </c>
      <c r="G140" s="21" t="str">
        <f t="shared" si="2"/>
        <v>&lt;TreasureBox Id="10139" Type="1" Name=""&gt;
 &lt;Treasure ItemId="40159" Value="1" /&gt;
&lt;/TreasureBox&gt;</v>
      </c>
    </row>
    <row r="141" spans="1:7">
      <c r="A141" s="19"/>
      <c r="B141" s="11">
        <v>10140</v>
      </c>
      <c r="C141" s="25">
        <v>1</v>
      </c>
      <c r="E141" s="10">
        <v>40160</v>
      </c>
      <c r="F141" s="25">
        <v>1</v>
      </c>
      <c r="G141" s="21" t="str">
        <f t="shared" si="2"/>
        <v>&lt;TreasureBox Id="10140" Type="1" Name=""&gt;
 &lt;Treasure ItemId="40160" Value="1" /&gt;
&lt;/TreasureBox&gt;</v>
      </c>
    </row>
    <row r="142" spans="1:7">
      <c r="A142" s="19"/>
      <c r="B142" s="11">
        <v>10141</v>
      </c>
      <c r="C142" s="25">
        <v>1</v>
      </c>
      <c r="E142" s="10">
        <v>40161</v>
      </c>
      <c r="F142" s="25">
        <v>1</v>
      </c>
      <c r="G142" s="21" t="str">
        <f t="shared" si="2"/>
        <v>&lt;TreasureBox Id="10141" Type="1" Name=""&gt;
 &lt;Treasure ItemId="40161" Value="1" /&gt;
&lt;/TreasureBox&gt;</v>
      </c>
    </row>
    <row r="143" spans="1:7">
      <c r="A143" s="19"/>
      <c r="B143" s="11">
        <v>10142</v>
      </c>
      <c r="C143" s="25">
        <v>1</v>
      </c>
      <c r="E143" s="10">
        <v>40162</v>
      </c>
      <c r="F143" s="25">
        <v>1</v>
      </c>
      <c r="G143" s="21" t="str">
        <f t="shared" si="2"/>
        <v>&lt;TreasureBox Id="10142" Type="1" Name=""&gt;
 &lt;Treasure ItemId="40162" Value="1" /&gt;
&lt;/TreasureBox&gt;</v>
      </c>
    </row>
    <row r="144" spans="1:7">
      <c r="A144" s="19"/>
      <c r="B144" s="11">
        <v>10143</v>
      </c>
      <c r="C144" s="25">
        <v>1</v>
      </c>
      <c r="E144" s="10">
        <v>40163</v>
      </c>
      <c r="F144" s="25">
        <v>1</v>
      </c>
      <c r="G144" s="21" t="str">
        <f t="shared" si="2"/>
        <v>&lt;TreasureBox Id="10143" Type="1" Name=""&gt;
 &lt;Treasure ItemId="40163" Value="1" /&gt;
&lt;/TreasureBox&gt;</v>
      </c>
    </row>
    <row r="145" spans="1:7">
      <c r="A145" s="19"/>
      <c r="B145" s="11">
        <v>10144</v>
      </c>
      <c r="C145" s="25">
        <v>1</v>
      </c>
      <c r="E145" s="10">
        <v>40164</v>
      </c>
      <c r="F145" s="25">
        <v>1</v>
      </c>
      <c r="G145" s="21" t="str">
        <f t="shared" si="2"/>
        <v>&lt;TreasureBox Id="10144" Type="1" Name=""&gt;
 &lt;Treasure ItemId="40164" Value="1" /&gt;
&lt;/TreasureBox&gt;</v>
      </c>
    </row>
    <row r="146" spans="1:7">
      <c r="A146" s="19"/>
      <c r="B146" s="11">
        <v>10145</v>
      </c>
      <c r="C146" s="25">
        <v>1</v>
      </c>
      <c r="E146" s="10">
        <v>40165</v>
      </c>
      <c r="F146" s="25">
        <v>1</v>
      </c>
      <c r="G146" s="21" t="str">
        <f t="shared" si="2"/>
        <v>&lt;TreasureBox Id="10145" Type="1" Name=""&gt;
 &lt;Treasure ItemId="40165" Value="1" /&gt;
&lt;/TreasureBox&gt;</v>
      </c>
    </row>
    <row r="147" spans="1:7">
      <c r="A147" s="19"/>
      <c r="B147" s="11">
        <v>10146</v>
      </c>
      <c r="C147" s="25">
        <v>1</v>
      </c>
      <c r="E147" s="10">
        <v>40166</v>
      </c>
      <c r="F147" s="25">
        <v>1</v>
      </c>
      <c r="G147" s="21" t="str">
        <f t="shared" si="2"/>
        <v>&lt;TreasureBox Id="10146" Type="1" Name=""&gt;
 &lt;Treasure ItemId="40166" Value="1" /&gt;
&lt;/TreasureBox&gt;</v>
      </c>
    </row>
    <row r="148" spans="1:7">
      <c r="A148" s="61"/>
      <c r="B148" s="11">
        <v>91001</v>
      </c>
      <c r="C148" s="1">
        <v>2</v>
      </c>
      <c r="E148" s="10">
        <v>69004</v>
      </c>
      <c r="F148" s="1">
        <v>1</v>
      </c>
      <c r="G148" s="21" t="str">
        <f t="shared" si="2"/>
        <v>&lt;TreasureBox Id="91001" Type="2" Name=""&gt;
 &lt;Treasure ItemId="69004" Value="1" /&gt;
&lt;/TreasureBox&gt;</v>
      </c>
    </row>
    <row r="149" spans="1:7">
      <c r="A149" s="61"/>
      <c r="B149" s="11">
        <v>91002</v>
      </c>
      <c r="C149" s="1">
        <v>2</v>
      </c>
      <c r="E149" s="10">
        <v>69004</v>
      </c>
      <c r="F149" s="1">
        <v>3</v>
      </c>
      <c r="G149" s="21" t="str">
        <f t="shared" si="2"/>
        <v>&lt;TreasureBox Id="91002" Type="2" Name=""&gt;
 &lt;Treasure ItemId="69004" Value="3" /&gt;
&lt;/TreasureBox&gt;</v>
      </c>
    </row>
    <row r="150" spans="1:7">
      <c r="A150" s="61"/>
      <c r="B150" s="11">
        <v>91003</v>
      </c>
      <c r="C150" s="1">
        <v>2</v>
      </c>
      <c r="E150" s="10">
        <v>69005</v>
      </c>
      <c r="F150" s="1">
        <v>1</v>
      </c>
      <c r="G150" s="21" t="str">
        <f t="shared" si="2"/>
        <v>&lt;TreasureBox Id="91003" Type="2" Name=""&gt;
 &lt;Treasure ItemId="69005" Value="1" /&gt;
&lt;/TreasureBox&gt;</v>
      </c>
    </row>
    <row r="151" spans="1:7">
      <c r="A151" s="61"/>
      <c r="B151" s="11">
        <v>91004</v>
      </c>
      <c r="C151" s="1">
        <v>2</v>
      </c>
      <c r="E151" s="10">
        <v>69005</v>
      </c>
      <c r="F151" s="1">
        <v>3</v>
      </c>
      <c r="G151" s="21" t="str">
        <f t="shared" si="2"/>
        <v>&lt;TreasureBox Id="91004" Type="2" Name=""&gt;
 &lt;Treasure ItemId="69005" Value="3" /&gt;
&lt;/TreasureBox&gt;</v>
      </c>
    </row>
    <row r="152" spans="1:7">
      <c r="A152" s="61"/>
      <c r="B152" s="11">
        <v>91005</v>
      </c>
      <c r="C152" s="1">
        <v>2</v>
      </c>
      <c r="E152" s="10">
        <v>69006</v>
      </c>
      <c r="F152" s="1">
        <v>1</v>
      </c>
      <c r="G152" s="21" t="str">
        <f t="shared" si="2"/>
        <v>&lt;TreasureBox Id="91005" Type="2" Name=""&gt;
 &lt;Treasure ItemId="69006" Value="1" /&gt;
&lt;/TreasureBox&gt;</v>
      </c>
    </row>
    <row r="153" spans="1:7">
      <c r="A153" s="61"/>
      <c r="B153" s="11">
        <v>91006</v>
      </c>
      <c r="C153" s="1">
        <v>2</v>
      </c>
      <c r="E153" s="10">
        <v>69006</v>
      </c>
      <c r="F153" s="1">
        <v>3</v>
      </c>
      <c r="G153" s="21" t="str">
        <f t="shared" si="2"/>
        <v>&lt;TreasureBox Id="91006" Type="2" Name=""&gt;
 &lt;Treasure ItemId="69006" Value="3" /&gt;
&lt;/TreasureBox&gt;</v>
      </c>
    </row>
    <row r="154" spans="1:7">
      <c r="A154" s="61"/>
      <c r="B154" s="11">
        <v>91007</v>
      </c>
      <c r="C154" s="1">
        <v>2</v>
      </c>
      <c r="E154" s="10">
        <v>69007</v>
      </c>
      <c r="F154" s="1">
        <v>1</v>
      </c>
      <c r="G154" s="21" t="str">
        <f t="shared" si="2"/>
        <v>&lt;TreasureBox Id="91007" Type="2" Name=""&gt;
 &lt;Treasure ItemId="69007" Value="1" /&gt;
&lt;/TreasureBox&gt;</v>
      </c>
    </row>
    <row r="155" spans="1:7">
      <c r="A155" s="61"/>
      <c r="B155" s="11">
        <v>91008</v>
      </c>
      <c r="C155" s="1">
        <v>2</v>
      </c>
      <c r="E155" s="10">
        <v>69007</v>
      </c>
      <c r="F155" s="1">
        <v>3</v>
      </c>
      <c r="G155" s="21" t="str">
        <f t="shared" si="2"/>
        <v>&lt;TreasureBox Id="91008" Type="2" Name=""&gt;
 &lt;Treasure ItemId="69007" Value="3" /&gt;
&lt;/TreasureBox&gt;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B45C-A46A-4578-97E5-19D9DDC97897}">
  <dimension ref="A1:AB10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O3" sqref="O3"/>
    </sheetView>
  </sheetViews>
  <sheetFormatPr defaultColWidth="8.875" defaultRowHeight="14.25"/>
  <cols>
    <col min="1" max="1" width="29.625" customWidth="1"/>
    <col min="2" max="2" width="5.125" bestFit="1" customWidth="1"/>
    <col min="3" max="3" width="8.5" bestFit="1" customWidth="1"/>
    <col min="4" max="4" width="1.625" customWidth="1"/>
    <col min="5" max="5" width="5.125" bestFit="1" customWidth="1"/>
    <col min="6" max="6" width="8.5" bestFit="1" customWidth="1"/>
    <col min="7" max="7" width="8.5" customWidth="1"/>
    <col min="8" max="11" width="7" bestFit="1" customWidth="1"/>
    <col min="12" max="14" width="6.625" bestFit="1" customWidth="1"/>
    <col min="15" max="15" width="9.125" bestFit="1" customWidth="1"/>
    <col min="16" max="17" width="7" bestFit="1" customWidth="1"/>
    <col min="18" max="19" width="6.625" bestFit="1" customWidth="1"/>
    <col min="20" max="21" width="7" bestFit="1" customWidth="1"/>
    <col min="22" max="23" width="6.625" bestFit="1" customWidth="1"/>
    <col min="24" max="25" width="7" bestFit="1" customWidth="1"/>
    <col min="26" max="27" width="6.625" bestFit="1" customWidth="1"/>
    <col min="28" max="28" width="30.625" customWidth="1"/>
  </cols>
  <sheetData>
    <row r="1" spans="1:28">
      <c r="A1" s="66" t="s">
        <v>1109</v>
      </c>
      <c r="B1" s="66"/>
      <c r="C1" s="66"/>
      <c r="D1" s="44"/>
      <c r="E1" s="67" t="s">
        <v>1110</v>
      </c>
      <c r="F1" s="67"/>
      <c r="G1" s="45" t="s">
        <v>1111</v>
      </c>
      <c r="H1" s="68" t="s">
        <v>1112</v>
      </c>
      <c r="I1" s="69"/>
      <c r="J1" s="70" t="s">
        <v>1113</v>
      </c>
      <c r="K1" s="70"/>
      <c r="L1" s="70"/>
      <c r="M1" s="70"/>
      <c r="N1" s="70"/>
      <c r="O1" s="70"/>
      <c r="P1" s="71" t="s">
        <v>1114</v>
      </c>
      <c r="Q1" s="71"/>
      <c r="R1" s="71"/>
      <c r="S1" s="71"/>
      <c r="T1" s="72" t="s">
        <v>1115</v>
      </c>
      <c r="U1" s="72"/>
      <c r="V1" s="72"/>
      <c r="W1" s="72"/>
      <c r="X1" s="63" t="s">
        <v>1116</v>
      </c>
      <c r="Y1" s="63"/>
      <c r="Z1" s="63"/>
      <c r="AA1" s="63"/>
      <c r="AB1" s="64" t="s">
        <v>1117</v>
      </c>
    </row>
    <row r="2" spans="1:28">
      <c r="A2" s="46" t="s">
        <v>1118</v>
      </c>
      <c r="B2" s="47" t="s">
        <v>1119</v>
      </c>
      <c r="C2" s="47" t="s">
        <v>1120</v>
      </c>
      <c r="D2" s="48"/>
      <c r="E2" s="49" t="s">
        <v>1119</v>
      </c>
      <c r="F2" s="49" t="s">
        <v>1120</v>
      </c>
      <c r="G2" s="49" t="s">
        <v>1121</v>
      </c>
      <c r="H2" s="50" t="s">
        <v>1122</v>
      </c>
      <c r="I2" s="50" t="s">
        <v>1123</v>
      </c>
      <c r="J2" s="51" t="s">
        <v>1122</v>
      </c>
      <c r="K2" s="51" t="s">
        <v>1123</v>
      </c>
      <c r="L2" s="51" t="s">
        <v>1124</v>
      </c>
      <c r="M2" s="51" t="s">
        <v>1125</v>
      </c>
      <c r="N2" s="51" t="s">
        <v>1126</v>
      </c>
      <c r="O2" s="51" t="s">
        <v>1127</v>
      </c>
      <c r="P2" s="52" t="s">
        <v>1122</v>
      </c>
      <c r="Q2" s="52" t="s">
        <v>1123</v>
      </c>
      <c r="R2" s="52" t="s">
        <v>1128</v>
      </c>
      <c r="S2" s="52" t="s">
        <v>1129</v>
      </c>
      <c r="T2" s="53" t="s">
        <v>1122</v>
      </c>
      <c r="U2" s="53" t="s">
        <v>1123</v>
      </c>
      <c r="V2" s="53" t="s">
        <v>1128</v>
      </c>
      <c r="W2" s="53" t="s">
        <v>1129</v>
      </c>
      <c r="X2" s="54" t="s">
        <v>1122</v>
      </c>
      <c r="Y2" s="54" t="s">
        <v>1123</v>
      </c>
      <c r="Z2" s="54" t="s">
        <v>1128</v>
      </c>
      <c r="AA2" s="54" t="s">
        <v>1129</v>
      </c>
      <c r="AB2" s="65"/>
    </row>
    <row r="3" spans="1:28">
      <c r="A3" s="55" t="s">
        <v>1130</v>
      </c>
      <c r="B3" s="55" t="str">
        <f>MID(A3,FIND("level=",A3)+7,FIND(""" exp=",A3)-FIND("level=",A3)-7)</f>
        <v>1</v>
      </c>
      <c r="C3" s="55" t="str">
        <f>MID(A3,FIND("exp=",A3)+5,FIND("""/&gt;",A3)-FIND("exp=",A3)-5)</f>
        <v>45</v>
      </c>
      <c r="D3" s="44"/>
      <c r="E3" s="56">
        <v>1</v>
      </c>
      <c r="F3" s="56">
        <v>45</v>
      </c>
      <c r="G3" s="56">
        <v>28</v>
      </c>
      <c r="H3" s="57">
        <v>42</v>
      </c>
      <c r="I3" s="57">
        <v>42</v>
      </c>
      <c r="J3" s="58">
        <v>1</v>
      </c>
      <c r="K3" s="58">
        <v>1</v>
      </c>
      <c r="L3" s="58">
        <v>2</v>
      </c>
      <c r="M3" s="58">
        <f>1+ROUNDDOWN(L3 * 0.15,0)</f>
        <v>1</v>
      </c>
      <c r="N3" s="58">
        <v>0.8</v>
      </c>
      <c r="O3" s="58">
        <v>0.1</v>
      </c>
      <c r="P3" s="59">
        <f>Q3-2</f>
        <v>20</v>
      </c>
      <c r="Q3" s="59">
        <v>22</v>
      </c>
      <c r="R3" s="59">
        <v>10</v>
      </c>
      <c r="S3" s="59">
        <v>10</v>
      </c>
      <c r="T3" s="53">
        <f>U3-4</f>
        <v>23</v>
      </c>
      <c r="U3" s="53">
        <v>27</v>
      </c>
      <c r="V3" s="53">
        <v>15</v>
      </c>
      <c r="W3" s="53">
        <v>15</v>
      </c>
      <c r="X3" s="54">
        <f>Y3-6</f>
        <v>41</v>
      </c>
      <c r="Y3" s="54">
        <v>47</v>
      </c>
      <c r="Z3" s="54">
        <v>20</v>
      </c>
      <c r="AA3" s="54">
        <v>20</v>
      </c>
      <c r="AB3" t="str">
        <f>IF(AND(H3&lt;&gt;"",I3&lt;&gt;""),"&lt;LevelUp level="""&amp;E3&amp;""" exp="""&amp;F3&amp;""" hunger="""&amp;G3&amp;""" coinDL="""&amp;H3&amp;""" coinUL="""&amp;I3&amp;"""&gt;"&amp;CHAR(10)&amp;"  &lt;DrinkWater coinDL="""&amp;J3&amp;""" coinUL="""&amp;K3&amp;""" expN="""&amp;L3&amp;""" expG="""&amp;M3&amp;""" rate30="""&amp;N3&amp;""" rateMore="""&amp;O3&amp;""" /&gt;"&amp;CHAR(10)&amp;"  &lt;DailyGoal percent=""0.3"" coinDL="""&amp;P3&amp;""" coinUL="""&amp;Q3&amp;""" expDL="""&amp;R3&amp;""" expUL="""&amp;S3&amp;""" /&gt;"&amp;CHAR(10)&amp;"  &lt;DailyGoal percent=""0.6"" coinDL="""&amp;T3&amp;""" coinUL="""&amp;U3&amp;""" expDL="""&amp;V3&amp;""" expUL="""&amp;W3&amp;""" /&gt;"&amp;CHAR(10)&amp;"  &lt;DailyGoal percent=""1.0"" coinDL="""&amp;X3&amp;""" coinUL="""&amp;Y3&amp;""" expDL="""&amp;Z3&amp;""" expUL="""&amp;AA3&amp;""" /&gt;"&amp;CHAR(10)&amp;"&lt;/LevelUp&gt;","")</f>
        <v>&lt;LevelUp level="1" exp="45" hunger="28" coinDL="42" coinUL="42"&gt;
  &lt;DrinkWater coinDL="1" coinUL="1" expN="2" expG="1" rate30="0.8" rateMore="0.1" /&gt;
  &lt;DailyGoal percent="0.3" coinDL="20" coinUL="22" expDL="10" expUL="10" /&gt;
  &lt;DailyGoal percent="0.6" coinDL="23" coinUL="27" expDL="15" expUL="15" /&gt;
  &lt;DailyGoal percent="1.0" coinDL="41" coinUL="47" expDL="20" expUL="20" /&gt;
&lt;/LevelUp&gt;</v>
      </c>
    </row>
    <row r="4" spans="1:28">
      <c r="A4" s="55" t="s">
        <v>1131</v>
      </c>
      <c r="B4" s="55" t="str">
        <f t="shared" ref="B4:B67" si="0">MID(A4,FIND("level=",A4)+7,FIND(""" exp=",A4)-FIND("level=",A4)-7)</f>
        <v>2</v>
      </c>
      <c r="C4" s="55" t="str">
        <f t="shared" ref="C4:C67" si="1">MID(A4,FIND("exp=",A4)+5,FIND("""/&gt;",A4)-FIND("exp=",A4)-5)</f>
        <v>70</v>
      </c>
      <c r="D4" s="44"/>
      <c r="E4" s="56">
        <v>2</v>
      </c>
      <c r="F4" s="56">
        <v>70</v>
      </c>
      <c r="G4" s="56">
        <v>31</v>
      </c>
      <c r="H4" s="57">
        <v>44</v>
      </c>
      <c r="I4" s="57">
        <v>44</v>
      </c>
      <c r="J4" s="58">
        <v>1</v>
      </c>
      <c r="K4" s="58">
        <v>1</v>
      </c>
      <c r="L4" s="58">
        <v>2</v>
      </c>
      <c r="M4" s="58">
        <f t="shared" ref="M4:M67" si="2">1+ROUNDDOWN(L4 * 0.15,0)</f>
        <v>1</v>
      </c>
      <c r="N4" s="58">
        <v>0.8</v>
      </c>
      <c r="O4" s="58">
        <v>0.1</v>
      </c>
      <c r="P4" s="59">
        <f t="shared" ref="P4:P67" si="3">Q4-2</f>
        <v>20</v>
      </c>
      <c r="Q4" s="59">
        <v>22</v>
      </c>
      <c r="R4" s="59">
        <v>12</v>
      </c>
      <c r="S4" s="59">
        <v>12</v>
      </c>
      <c r="T4" s="53">
        <f t="shared" ref="T4:T67" si="4">U4-4</f>
        <v>23</v>
      </c>
      <c r="U4" s="53">
        <v>27</v>
      </c>
      <c r="V4" s="53">
        <v>18</v>
      </c>
      <c r="W4" s="53">
        <v>18</v>
      </c>
      <c r="X4" s="54">
        <f t="shared" ref="X4:X67" si="5">Y4-6</f>
        <v>41</v>
      </c>
      <c r="Y4" s="54">
        <v>47</v>
      </c>
      <c r="Z4" s="54">
        <v>24</v>
      </c>
      <c r="AA4" s="54">
        <v>24</v>
      </c>
      <c r="AB4" t="str">
        <f t="shared" ref="AB4:AB67" si="6">IF(AND(H4&lt;&gt;"",I4&lt;&gt;""),"&lt;LevelUp level="""&amp;E4&amp;""" exp="""&amp;F4&amp;""" hunger="""&amp;G4&amp;""" coinDL="""&amp;H4&amp;""" coinUL="""&amp;I4&amp;"""&gt;"&amp;CHAR(10)&amp;"  &lt;DrinkWater coinDL="""&amp;J4&amp;""" coinUL="""&amp;K4&amp;""" expN="""&amp;L4&amp;""" expG="""&amp;M4&amp;""" rate30="""&amp;N4&amp;""" rateMore="""&amp;O4&amp;""" /&gt;"&amp;CHAR(10)&amp;"  &lt;DailyGoal percent=""0.3"" coinDL="""&amp;P4&amp;""" coinUL="""&amp;Q4&amp;""" expDL="""&amp;R4&amp;""" expUL="""&amp;S4&amp;""" /&gt;"&amp;CHAR(10)&amp;"  &lt;DailyGoal percent=""0.6"" coinDL="""&amp;T4&amp;""" coinUL="""&amp;U4&amp;""" expDL="""&amp;V4&amp;""" expUL="""&amp;W4&amp;""" /&gt;"&amp;CHAR(10)&amp;"  &lt;DailyGoal percent=""1.0"" coinDL="""&amp;X4&amp;""" coinUL="""&amp;Y4&amp;""" expDL="""&amp;Z4&amp;""" expUL="""&amp;AA4&amp;""" /&gt;"&amp;CHAR(10)&amp;"&lt;/LevelUp&gt;","")</f>
        <v>&lt;LevelUp level="2" exp="70" hunger="31" coinDL="44" coinUL="44"&gt;
  &lt;DrinkWater coinDL="1" coinUL="1" expN="2" expG="1" rate30="0.8" rateMore="0.1" /&gt;
  &lt;DailyGoal percent="0.3" coinDL="20" coinUL="22" expDL="12" expUL="12" /&gt;
  &lt;DailyGoal percent="0.6" coinDL="23" coinUL="27" expDL="18" expUL="18" /&gt;
  &lt;DailyGoal percent="1.0" coinDL="41" coinUL="47" expDL="24" expUL="24" /&gt;
&lt;/LevelUp&gt;</v>
      </c>
    </row>
    <row r="5" spans="1:28">
      <c r="A5" s="55" t="s">
        <v>1132</v>
      </c>
      <c r="B5" s="55" t="str">
        <f t="shared" si="0"/>
        <v>3</v>
      </c>
      <c r="C5" s="55" t="str">
        <f t="shared" si="1"/>
        <v>105</v>
      </c>
      <c r="D5" s="44"/>
      <c r="E5" s="56">
        <v>3</v>
      </c>
      <c r="F5" s="56">
        <v>105</v>
      </c>
      <c r="G5" s="56">
        <v>34</v>
      </c>
      <c r="H5" s="57">
        <v>47</v>
      </c>
      <c r="I5" s="57">
        <v>47</v>
      </c>
      <c r="J5" s="58">
        <v>1</v>
      </c>
      <c r="K5" s="58">
        <v>1</v>
      </c>
      <c r="L5" s="58">
        <v>3</v>
      </c>
      <c r="M5" s="58">
        <f t="shared" si="2"/>
        <v>1</v>
      </c>
      <c r="N5" s="58">
        <v>0.8</v>
      </c>
      <c r="O5" s="58">
        <v>0.1</v>
      </c>
      <c r="P5" s="59">
        <f t="shared" si="3"/>
        <v>21</v>
      </c>
      <c r="Q5" s="59">
        <v>23</v>
      </c>
      <c r="R5" s="59">
        <v>14</v>
      </c>
      <c r="S5" s="59">
        <v>14</v>
      </c>
      <c r="T5" s="53">
        <f t="shared" si="4"/>
        <v>24</v>
      </c>
      <c r="U5" s="53">
        <v>28</v>
      </c>
      <c r="V5" s="53">
        <v>21</v>
      </c>
      <c r="W5" s="53">
        <v>21</v>
      </c>
      <c r="X5" s="54">
        <f t="shared" si="5"/>
        <v>42</v>
      </c>
      <c r="Y5" s="54">
        <v>48</v>
      </c>
      <c r="Z5" s="54">
        <v>28</v>
      </c>
      <c r="AA5" s="54">
        <v>28</v>
      </c>
      <c r="AB5" t="str">
        <f t="shared" si="6"/>
        <v>&lt;LevelUp level="3" exp="105" hunger="34" coinDL="47" coinUL="47"&gt;
  &lt;DrinkWater coinDL="1" coinUL="1" expN="3" expG="1" rate30="0.8" rateMore="0.1" /&gt;
  &lt;DailyGoal percent="0.3" coinDL="21" coinUL="23" expDL="14" expUL="14" /&gt;
  &lt;DailyGoal percent="0.6" coinDL="24" coinUL="28" expDL="21" expUL="21" /&gt;
  &lt;DailyGoal percent="1.0" coinDL="42" coinUL="48" expDL="28" expUL="28" /&gt;
&lt;/LevelUp&gt;</v>
      </c>
    </row>
    <row r="6" spans="1:28">
      <c r="A6" s="55" t="s">
        <v>1133</v>
      </c>
      <c r="B6" s="55" t="str">
        <f t="shared" si="0"/>
        <v>4</v>
      </c>
      <c r="C6" s="55" t="str">
        <f t="shared" si="1"/>
        <v>140</v>
      </c>
      <c r="D6" s="44"/>
      <c r="E6" s="56">
        <v>4</v>
      </c>
      <c r="F6" s="56">
        <v>140</v>
      </c>
      <c r="G6" s="56">
        <v>37</v>
      </c>
      <c r="H6" s="57">
        <v>50</v>
      </c>
      <c r="I6" s="57">
        <v>50</v>
      </c>
      <c r="J6" s="58">
        <v>2</v>
      </c>
      <c r="K6" s="58">
        <v>2</v>
      </c>
      <c r="L6" s="58">
        <v>3</v>
      </c>
      <c r="M6" s="58">
        <f t="shared" si="2"/>
        <v>1</v>
      </c>
      <c r="N6" s="58">
        <v>0.8</v>
      </c>
      <c r="O6" s="58">
        <v>0.1</v>
      </c>
      <c r="P6" s="59">
        <f t="shared" si="3"/>
        <v>22</v>
      </c>
      <c r="Q6" s="59">
        <v>24</v>
      </c>
      <c r="R6" s="59">
        <v>16</v>
      </c>
      <c r="S6" s="59">
        <v>16</v>
      </c>
      <c r="T6" s="53">
        <f t="shared" si="4"/>
        <v>25</v>
      </c>
      <c r="U6" s="53">
        <v>29</v>
      </c>
      <c r="V6" s="53">
        <v>24</v>
      </c>
      <c r="W6" s="53">
        <v>24</v>
      </c>
      <c r="X6" s="54">
        <f t="shared" si="5"/>
        <v>43</v>
      </c>
      <c r="Y6" s="54">
        <v>49</v>
      </c>
      <c r="Z6" s="54">
        <v>32</v>
      </c>
      <c r="AA6" s="54">
        <v>32</v>
      </c>
      <c r="AB6" t="str">
        <f t="shared" si="6"/>
        <v>&lt;LevelUp level="4" exp="140" hunger="37" coinDL="50" coinUL="50"&gt;
  &lt;DrinkWater coinDL="2" coinUL="2" expN="3" expG="1" rate30="0.8" rateMore="0.1" /&gt;
  &lt;DailyGoal percent="0.3" coinDL="22" coinUL="24" expDL="16" expUL="16" /&gt;
  &lt;DailyGoal percent="0.6" coinDL="25" coinUL="29" expDL="24" expUL="24" /&gt;
  &lt;DailyGoal percent="1.0" coinDL="43" coinUL="49" expDL="32" expUL="32" /&gt;
&lt;/LevelUp&gt;</v>
      </c>
    </row>
    <row r="7" spans="1:28">
      <c r="A7" s="55" t="s">
        <v>1134</v>
      </c>
      <c r="B7" s="55" t="str">
        <f t="shared" si="0"/>
        <v>5</v>
      </c>
      <c r="C7" s="55" t="str">
        <f t="shared" si="1"/>
        <v>160</v>
      </c>
      <c r="D7" s="44"/>
      <c r="E7" s="56">
        <v>5</v>
      </c>
      <c r="F7" s="56">
        <v>160</v>
      </c>
      <c r="G7" s="56">
        <v>40</v>
      </c>
      <c r="H7" s="57">
        <v>53</v>
      </c>
      <c r="I7" s="57">
        <v>53</v>
      </c>
      <c r="J7" s="58">
        <v>2</v>
      </c>
      <c r="K7" s="58">
        <v>2</v>
      </c>
      <c r="L7" s="58">
        <v>3</v>
      </c>
      <c r="M7" s="58">
        <f t="shared" si="2"/>
        <v>1</v>
      </c>
      <c r="N7" s="58">
        <v>0.8</v>
      </c>
      <c r="O7" s="58">
        <v>0.1</v>
      </c>
      <c r="P7" s="59">
        <f t="shared" si="3"/>
        <v>22</v>
      </c>
      <c r="Q7" s="59">
        <v>24</v>
      </c>
      <c r="R7" s="59">
        <v>18</v>
      </c>
      <c r="S7" s="59">
        <v>18</v>
      </c>
      <c r="T7" s="53">
        <f t="shared" si="4"/>
        <v>25</v>
      </c>
      <c r="U7" s="53">
        <v>29</v>
      </c>
      <c r="V7" s="53">
        <v>27</v>
      </c>
      <c r="W7" s="53">
        <v>27</v>
      </c>
      <c r="X7" s="54">
        <f t="shared" si="5"/>
        <v>43</v>
      </c>
      <c r="Y7" s="54">
        <v>49</v>
      </c>
      <c r="Z7" s="54">
        <v>36</v>
      </c>
      <c r="AA7" s="54">
        <v>36</v>
      </c>
      <c r="AB7" t="str">
        <f t="shared" si="6"/>
        <v>&lt;LevelUp level="5" exp="160" hunger="40" coinDL="53" coinUL="53"&gt;
  &lt;DrinkWater coinDL="2" coinUL="2" expN="3" expG="1" rate30="0.8" rateMore="0.1" /&gt;
  &lt;DailyGoal percent="0.3" coinDL="22" coinUL="24" expDL="18" expUL="18" /&gt;
  &lt;DailyGoal percent="0.6" coinDL="25" coinUL="29" expDL="27" expUL="27" /&gt;
  &lt;DailyGoal percent="1.0" coinDL="43" coinUL="49" expDL="36" expUL="36" /&gt;
&lt;/LevelUp&gt;</v>
      </c>
    </row>
    <row r="8" spans="1:28">
      <c r="A8" s="55" t="s">
        <v>1135</v>
      </c>
      <c r="B8" s="55" t="str">
        <f t="shared" si="0"/>
        <v>6</v>
      </c>
      <c r="C8" s="55" t="str">
        <f t="shared" si="1"/>
        <v>175</v>
      </c>
      <c r="D8" s="44"/>
      <c r="E8" s="56">
        <v>6</v>
      </c>
      <c r="F8" s="56">
        <v>175</v>
      </c>
      <c r="G8" s="56">
        <v>43</v>
      </c>
      <c r="H8" s="57">
        <v>57</v>
      </c>
      <c r="I8" s="57">
        <v>57</v>
      </c>
      <c r="J8" s="58">
        <v>2</v>
      </c>
      <c r="K8" s="58">
        <v>2</v>
      </c>
      <c r="L8" s="58">
        <v>4</v>
      </c>
      <c r="M8" s="58">
        <f t="shared" si="2"/>
        <v>1</v>
      </c>
      <c r="N8" s="58">
        <v>0.8</v>
      </c>
      <c r="O8" s="58">
        <v>0.1</v>
      </c>
      <c r="P8" s="59">
        <f t="shared" si="3"/>
        <v>22</v>
      </c>
      <c r="Q8" s="59">
        <v>24</v>
      </c>
      <c r="R8" s="59">
        <v>20</v>
      </c>
      <c r="S8" s="59">
        <v>20</v>
      </c>
      <c r="T8" s="53">
        <f t="shared" si="4"/>
        <v>25</v>
      </c>
      <c r="U8" s="53">
        <v>29</v>
      </c>
      <c r="V8" s="53">
        <v>30</v>
      </c>
      <c r="W8" s="53">
        <v>30</v>
      </c>
      <c r="X8" s="54">
        <f t="shared" si="5"/>
        <v>43</v>
      </c>
      <c r="Y8" s="54">
        <v>49</v>
      </c>
      <c r="Z8" s="54">
        <v>40</v>
      </c>
      <c r="AA8" s="54">
        <v>40</v>
      </c>
      <c r="AB8" t="str">
        <f t="shared" si="6"/>
        <v>&lt;LevelUp level="6" exp="175" hunger="43" coinDL="57" coinUL="57"&gt;
  &lt;DrinkWater coinDL="2" coinUL="2" expN="4" expG="1" rate30="0.8" rateMore="0.1" /&gt;
  &lt;DailyGoal percent="0.3" coinDL="22" coinUL="24" expDL="20" expUL="20" /&gt;
  &lt;DailyGoal percent="0.6" coinDL="25" coinUL="29" expDL="30" expUL="30" /&gt;
  &lt;DailyGoal percent="1.0" coinDL="43" coinUL="49" expDL="40" expUL="40" /&gt;
&lt;/LevelUp&gt;</v>
      </c>
    </row>
    <row r="9" spans="1:28">
      <c r="A9" s="55" t="s">
        <v>1136</v>
      </c>
      <c r="B9" s="55" t="str">
        <f t="shared" si="0"/>
        <v>7</v>
      </c>
      <c r="C9" s="55" t="str">
        <f t="shared" si="1"/>
        <v>180</v>
      </c>
      <c r="D9" s="44"/>
      <c r="E9" s="56">
        <v>7</v>
      </c>
      <c r="F9" s="56">
        <v>180</v>
      </c>
      <c r="G9" s="56">
        <v>46</v>
      </c>
      <c r="H9" s="57">
        <v>60</v>
      </c>
      <c r="I9" s="57">
        <v>60</v>
      </c>
      <c r="J9" s="58">
        <v>2</v>
      </c>
      <c r="K9" s="58">
        <v>2</v>
      </c>
      <c r="L9" s="58">
        <v>4</v>
      </c>
      <c r="M9" s="58">
        <f t="shared" si="2"/>
        <v>1</v>
      </c>
      <c r="N9" s="58">
        <v>0.8</v>
      </c>
      <c r="O9" s="58">
        <v>0.1</v>
      </c>
      <c r="P9" s="59">
        <f t="shared" si="3"/>
        <v>23</v>
      </c>
      <c r="Q9" s="59">
        <v>25</v>
      </c>
      <c r="R9" s="59">
        <v>22</v>
      </c>
      <c r="S9" s="59">
        <v>22</v>
      </c>
      <c r="T9" s="53">
        <f t="shared" si="4"/>
        <v>26</v>
      </c>
      <c r="U9" s="53">
        <v>30</v>
      </c>
      <c r="V9" s="53">
        <v>33</v>
      </c>
      <c r="W9" s="53">
        <v>33</v>
      </c>
      <c r="X9" s="54">
        <f t="shared" si="5"/>
        <v>44</v>
      </c>
      <c r="Y9" s="54">
        <v>50</v>
      </c>
      <c r="Z9" s="54">
        <v>44</v>
      </c>
      <c r="AA9" s="54">
        <v>44</v>
      </c>
      <c r="AB9" t="str">
        <f t="shared" si="6"/>
        <v>&lt;LevelUp level="7" exp="180" hunger="46" coinDL="60" coinUL="60"&gt;
  &lt;DrinkWater coinDL="2" coinUL="2" expN="4" expG="1" rate30="0.8" rateMore="0.1" /&gt;
  &lt;DailyGoal percent="0.3" coinDL="23" coinUL="25" expDL="22" expUL="22" /&gt;
  &lt;DailyGoal percent="0.6" coinDL="26" coinUL="30" expDL="33" expUL="33" /&gt;
  &lt;DailyGoal percent="1.0" coinDL="44" coinUL="50" expDL="44" expUL="44" /&gt;
&lt;/LevelUp&gt;</v>
      </c>
    </row>
    <row r="10" spans="1:28">
      <c r="A10" s="55" t="s">
        <v>1137</v>
      </c>
      <c r="B10" s="55" t="str">
        <f t="shared" si="0"/>
        <v>8</v>
      </c>
      <c r="C10" s="55" t="str">
        <f t="shared" si="1"/>
        <v>220</v>
      </c>
      <c r="D10" s="44"/>
      <c r="E10" s="56">
        <v>8</v>
      </c>
      <c r="F10" s="56">
        <v>220</v>
      </c>
      <c r="G10" s="56">
        <v>49</v>
      </c>
      <c r="H10" s="57">
        <v>64</v>
      </c>
      <c r="I10" s="57">
        <v>64</v>
      </c>
      <c r="J10" s="58">
        <v>2</v>
      </c>
      <c r="K10" s="58">
        <v>2</v>
      </c>
      <c r="L10" s="58">
        <v>4</v>
      </c>
      <c r="M10" s="58">
        <f t="shared" si="2"/>
        <v>1</v>
      </c>
      <c r="N10" s="58">
        <v>0.8</v>
      </c>
      <c r="O10" s="58">
        <v>0.1</v>
      </c>
      <c r="P10" s="59">
        <f t="shared" si="3"/>
        <v>23</v>
      </c>
      <c r="Q10" s="59">
        <v>25</v>
      </c>
      <c r="R10" s="59">
        <v>24</v>
      </c>
      <c r="S10" s="59">
        <v>24</v>
      </c>
      <c r="T10" s="53">
        <f t="shared" si="4"/>
        <v>26</v>
      </c>
      <c r="U10" s="53">
        <v>30</v>
      </c>
      <c r="V10" s="53">
        <v>36</v>
      </c>
      <c r="W10" s="53">
        <v>36</v>
      </c>
      <c r="X10" s="54">
        <f t="shared" si="5"/>
        <v>44</v>
      </c>
      <c r="Y10" s="54">
        <v>50</v>
      </c>
      <c r="Z10" s="54">
        <v>48</v>
      </c>
      <c r="AA10" s="54">
        <v>48</v>
      </c>
      <c r="AB10" t="str">
        <f t="shared" si="6"/>
        <v>&lt;LevelUp level="8" exp="220" hunger="49" coinDL="64" coinUL="64"&gt;
  &lt;DrinkWater coinDL="2" coinUL="2" expN="4" expG="1" rate30="0.8" rateMore="0.1" /&gt;
  &lt;DailyGoal percent="0.3" coinDL="23" coinUL="25" expDL="24" expUL="24" /&gt;
  &lt;DailyGoal percent="0.6" coinDL="26" coinUL="30" expDL="36" expUL="36" /&gt;
  &lt;DailyGoal percent="1.0" coinDL="44" coinUL="50" expDL="48" expUL="48" /&gt;
&lt;/LevelUp&gt;</v>
      </c>
    </row>
    <row r="11" spans="1:28">
      <c r="A11" s="55" t="s">
        <v>1138</v>
      </c>
      <c r="B11" s="55" t="str">
        <f t="shared" si="0"/>
        <v>9</v>
      </c>
      <c r="C11" s="55" t="str">
        <f t="shared" si="1"/>
        <v>400</v>
      </c>
      <c r="D11" s="44"/>
      <c r="E11" s="56">
        <v>9</v>
      </c>
      <c r="F11" s="56">
        <v>400</v>
      </c>
      <c r="G11" s="56">
        <v>52</v>
      </c>
      <c r="H11" s="57">
        <v>67</v>
      </c>
      <c r="I11" s="57">
        <v>67</v>
      </c>
      <c r="J11" s="58">
        <v>2</v>
      </c>
      <c r="K11" s="58">
        <v>2</v>
      </c>
      <c r="L11" s="58">
        <v>5</v>
      </c>
      <c r="M11" s="58">
        <f t="shared" si="2"/>
        <v>1</v>
      </c>
      <c r="N11" s="58">
        <v>0.8</v>
      </c>
      <c r="O11" s="58">
        <v>0.1</v>
      </c>
      <c r="P11" s="59">
        <f t="shared" si="3"/>
        <v>24</v>
      </c>
      <c r="Q11" s="59">
        <v>26</v>
      </c>
      <c r="R11" s="59">
        <v>26</v>
      </c>
      <c r="S11" s="59">
        <v>26</v>
      </c>
      <c r="T11" s="53">
        <f t="shared" si="4"/>
        <v>27</v>
      </c>
      <c r="U11" s="53">
        <v>31</v>
      </c>
      <c r="V11" s="53">
        <v>39</v>
      </c>
      <c r="W11" s="53">
        <v>39</v>
      </c>
      <c r="X11" s="54">
        <f t="shared" si="5"/>
        <v>45</v>
      </c>
      <c r="Y11" s="54">
        <v>51</v>
      </c>
      <c r="Z11" s="54">
        <v>52</v>
      </c>
      <c r="AA11" s="54">
        <v>52</v>
      </c>
      <c r="AB11" t="str">
        <f t="shared" si="6"/>
        <v>&lt;LevelUp level="9" exp="400" hunger="52" coinDL="67" coinUL="67"&gt;
  &lt;DrinkWater coinDL="2" coinUL="2" expN="5" expG="1" rate30="0.8" rateMore="0.1" /&gt;
  &lt;DailyGoal percent="0.3" coinDL="24" coinUL="26" expDL="26" expUL="26" /&gt;
  &lt;DailyGoal percent="0.6" coinDL="27" coinUL="31" expDL="39" expUL="39" /&gt;
  &lt;DailyGoal percent="1.0" coinDL="45" coinUL="51" expDL="52" expUL="52" /&gt;
&lt;/LevelUp&gt;</v>
      </c>
    </row>
    <row r="12" spans="1:28">
      <c r="A12" s="55" t="s">
        <v>1139</v>
      </c>
      <c r="B12" s="55" t="str">
        <f t="shared" si="0"/>
        <v>10</v>
      </c>
      <c r="C12" s="55" t="str">
        <f t="shared" si="1"/>
        <v>485</v>
      </c>
      <c r="D12" s="44"/>
      <c r="E12" s="56">
        <v>10</v>
      </c>
      <c r="F12" s="56">
        <v>485</v>
      </c>
      <c r="G12" s="56">
        <v>55</v>
      </c>
      <c r="H12" s="57">
        <v>71</v>
      </c>
      <c r="I12" s="57">
        <v>71</v>
      </c>
      <c r="J12" s="58">
        <v>2</v>
      </c>
      <c r="K12" s="58">
        <v>2</v>
      </c>
      <c r="L12" s="58">
        <v>5</v>
      </c>
      <c r="M12" s="58">
        <f t="shared" si="2"/>
        <v>1</v>
      </c>
      <c r="N12" s="58">
        <v>0.8</v>
      </c>
      <c r="O12" s="58">
        <v>0.1</v>
      </c>
      <c r="P12" s="59">
        <f t="shared" si="3"/>
        <v>24</v>
      </c>
      <c r="Q12" s="59">
        <v>26</v>
      </c>
      <c r="R12" s="59">
        <v>28</v>
      </c>
      <c r="S12" s="59">
        <v>28</v>
      </c>
      <c r="T12" s="53">
        <f t="shared" si="4"/>
        <v>27</v>
      </c>
      <c r="U12" s="53">
        <v>31</v>
      </c>
      <c r="V12" s="53">
        <v>42</v>
      </c>
      <c r="W12" s="53">
        <v>42</v>
      </c>
      <c r="X12" s="54">
        <f t="shared" si="5"/>
        <v>45</v>
      </c>
      <c r="Y12" s="54">
        <v>51</v>
      </c>
      <c r="Z12" s="54">
        <v>56</v>
      </c>
      <c r="AA12" s="54">
        <v>56</v>
      </c>
      <c r="AB12" t="str">
        <f t="shared" si="6"/>
        <v>&lt;LevelUp level="10" exp="485" hunger="55" coinDL="71" coinUL="71"&gt;
  &lt;DrinkWater coinDL="2" coinUL="2" expN="5" expG="1" rate30="0.8" rateMore="0.1" /&gt;
  &lt;DailyGoal percent="0.3" coinDL="24" coinUL="26" expDL="28" expUL="28" /&gt;
  &lt;DailyGoal percent="0.6" coinDL="27" coinUL="31" expDL="42" expUL="42" /&gt;
  &lt;DailyGoal percent="1.0" coinDL="45" coinUL="51" expDL="56" expUL="56" /&gt;
&lt;/LevelUp&gt;</v>
      </c>
    </row>
    <row r="13" spans="1:28">
      <c r="A13" s="55" t="s">
        <v>1140</v>
      </c>
      <c r="B13" s="55" t="str">
        <f t="shared" si="0"/>
        <v>11</v>
      </c>
      <c r="C13" s="55" t="str">
        <f t="shared" si="1"/>
        <v>560</v>
      </c>
      <c r="D13" s="44"/>
      <c r="E13" s="56">
        <v>11</v>
      </c>
      <c r="F13" s="56">
        <v>560</v>
      </c>
      <c r="G13" s="56">
        <v>58</v>
      </c>
      <c r="H13" s="57">
        <v>75</v>
      </c>
      <c r="I13" s="57">
        <v>75</v>
      </c>
      <c r="J13" s="58">
        <v>2</v>
      </c>
      <c r="K13" s="58">
        <v>2</v>
      </c>
      <c r="L13" s="58">
        <v>5</v>
      </c>
      <c r="M13" s="58">
        <f t="shared" si="2"/>
        <v>1</v>
      </c>
      <c r="N13" s="58">
        <v>0.8</v>
      </c>
      <c r="O13" s="58">
        <v>0.1</v>
      </c>
      <c r="P13" s="59">
        <f t="shared" si="3"/>
        <v>24</v>
      </c>
      <c r="Q13" s="59">
        <v>26</v>
      </c>
      <c r="R13" s="59">
        <v>30</v>
      </c>
      <c r="S13" s="59">
        <v>30</v>
      </c>
      <c r="T13" s="53">
        <f t="shared" si="4"/>
        <v>27</v>
      </c>
      <c r="U13" s="53">
        <v>31</v>
      </c>
      <c r="V13" s="53">
        <v>45</v>
      </c>
      <c r="W13" s="53">
        <v>45</v>
      </c>
      <c r="X13" s="54">
        <f t="shared" si="5"/>
        <v>45</v>
      </c>
      <c r="Y13" s="54">
        <v>51</v>
      </c>
      <c r="Z13" s="54">
        <v>60</v>
      </c>
      <c r="AA13" s="54">
        <v>60</v>
      </c>
      <c r="AB13" t="str">
        <f t="shared" si="6"/>
        <v>&lt;LevelUp level="11" exp="560" hunger="58" coinDL="75" coinUL="75"&gt;
  &lt;DrinkWater coinDL="2" coinUL="2" expN="5" expG="1" rate30="0.8" rateMore="0.1" /&gt;
  &lt;DailyGoal percent="0.3" coinDL="24" coinUL="26" expDL="30" expUL="30" /&gt;
  &lt;DailyGoal percent="0.6" coinDL="27" coinUL="31" expDL="45" expUL="45" /&gt;
  &lt;DailyGoal percent="1.0" coinDL="45" coinUL="51" expDL="60" expUL="60" /&gt;
&lt;/LevelUp&gt;</v>
      </c>
    </row>
    <row r="14" spans="1:28">
      <c r="A14" s="55" t="s">
        <v>1141</v>
      </c>
      <c r="B14" s="55" t="str">
        <f t="shared" si="0"/>
        <v>12</v>
      </c>
      <c r="C14" s="55" t="str">
        <f t="shared" si="1"/>
        <v>720</v>
      </c>
      <c r="D14" s="44"/>
      <c r="E14" s="56">
        <v>12</v>
      </c>
      <c r="F14" s="56">
        <v>720</v>
      </c>
      <c r="G14" s="56">
        <v>61</v>
      </c>
      <c r="H14" s="57">
        <v>79</v>
      </c>
      <c r="I14" s="57">
        <v>79</v>
      </c>
      <c r="J14" s="58">
        <v>2</v>
      </c>
      <c r="K14" s="58">
        <v>2</v>
      </c>
      <c r="L14" s="58">
        <v>6</v>
      </c>
      <c r="M14" s="58">
        <f t="shared" si="2"/>
        <v>1</v>
      </c>
      <c r="N14" s="58">
        <v>0.8</v>
      </c>
      <c r="O14" s="58">
        <v>0.1</v>
      </c>
      <c r="P14" s="59">
        <f t="shared" si="3"/>
        <v>24</v>
      </c>
      <c r="Q14" s="59">
        <v>26</v>
      </c>
      <c r="R14" s="59">
        <v>32</v>
      </c>
      <c r="S14" s="59">
        <v>32</v>
      </c>
      <c r="T14" s="53">
        <f t="shared" si="4"/>
        <v>27</v>
      </c>
      <c r="U14" s="53">
        <v>31</v>
      </c>
      <c r="V14" s="53">
        <v>48</v>
      </c>
      <c r="W14" s="53">
        <v>48</v>
      </c>
      <c r="X14" s="54">
        <f t="shared" si="5"/>
        <v>45</v>
      </c>
      <c r="Y14" s="54">
        <v>51</v>
      </c>
      <c r="Z14" s="54">
        <v>64</v>
      </c>
      <c r="AA14" s="54">
        <v>64</v>
      </c>
      <c r="AB14" t="str">
        <f t="shared" si="6"/>
        <v>&lt;LevelUp level="12" exp="720" hunger="61" coinDL="79" coinUL="79"&gt;
  &lt;DrinkWater coinDL="2" coinUL="2" expN="6" expG="1" rate30="0.8" rateMore="0.1" /&gt;
  &lt;DailyGoal percent="0.3" coinDL="24" coinUL="26" expDL="32" expUL="32" /&gt;
  &lt;DailyGoal percent="0.6" coinDL="27" coinUL="31" expDL="48" expUL="48" /&gt;
  &lt;DailyGoal percent="1.0" coinDL="45" coinUL="51" expDL="64" expUL="64" /&gt;
&lt;/LevelUp&gt;</v>
      </c>
    </row>
    <row r="15" spans="1:28">
      <c r="A15" s="55" t="s">
        <v>1142</v>
      </c>
      <c r="B15" s="55" t="str">
        <f t="shared" si="0"/>
        <v>13</v>
      </c>
      <c r="C15" s="55" t="str">
        <f t="shared" si="1"/>
        <v>820</v>
      </c>
      <c r="D15" s="44"/>
      <c r="E15" s="56">
        <v>13</v>
      </c>
      <c r="F15" s="56">
        <v>820</v>
      </c>
      <c r="G15" s="56">
        <v>64</v>
      </c>
      <c r="H15" s="57">
        <v>83</v>
      </c>
      <c r="I15" s="57">
        <v>83</v>
      </c>
      <c r="J15" s="58">
        <v>2</v>
      </c>
      <c r="K15" s="58">
        <v>2</v>
      </c>
      <c r="L15" s="58">
        <v>6</v>
      </c>
      <c r="M15" s="58">
        <f t="shared" si="2"/>
        <v>1</v>
      </c>
      <c r="N15" s="58">
        <v>0.8</v>
      </c>
      <c r="O15" s="58">
        <v>0.1</v>
      </c>
      <c r="P15" s="59">
        <f t="shared" si="3"/>
        <v>25</v>
      </c>
      <c r="Q15" s="59">
        <v>27</v>
      </c>
      <c r="R15" s="59">
        <v>34</v>
      </c>
      <c r="S15" s="59">
        <v>34</v>
      </c>
      <c r="T15" s="53">
        <f t="shared" si="4"/>
        <v>28</v>
      </c>
      <c r="U15" s="53">
        <v>32</v>
      </c>
      <c r="V15" s="53">
        <v>51</v>
      </c>
      <c r="W15" s="53">
        <v>51</v>
      </c>
      <c r="X15" s="54">
        <f t="shared" si="5"/>
        <v>46</v>
      </c>
      <c r="Y15" s="54">
        <v>52</v>
      </c>
      <c r="Z15" s="54">
        <v>68</v>
      </c>
      <c r="AA15" s="54">
        <v>68</v>
      </c>
      <c r="AB15" t="str">
        <f t="shared" si="6"/>
        <v>&lt;LevelUp level="13" exp="820" hunger="64" coinDL="83" coinUL="83"&gt;
  &lt;DrinkWater coinDL="2" coinUL="2" expN="6" expG="1" rate30="0.8" rateMore="0.1" /&gt;
  &lt;DailyGoal percent="0.3" coinDL="25" coinUL="27" expDL="34" expUL="34" /&gt;
  &lt;DailyGoal percent="0.6" coinDL="28" coinUL="32" expDL="51" expUL="51" /&gt;
  &lt;DailyGoal percent="1.0" coinDL="46" coinUL="52" expDL="68" expUL="68" /&gt;
&lt;/LevelUp&gt;</v>
      </c>
    </row>
    <row r="16" spans="1:28">
      <c r="A16" s="55" t="s">
        <v>1143</v>
      </c>
      <c r="B16" s="55" t="str">
        <f t="shared" si="0"/>
        <v>14</v>
      </c>
      <c r="C16" s="55" t="str">
        <f t="shared" si="1"/>
        <v>920</v>
      </c>
      <c r="D16" s="44"/>
      <c r="E16" s="56">
        <v>14</v>
      </c>
      <c r="F16" s="56">
        <v>920</v>
      </c>
      <c r="G16" s="56">
        <v>67</v>
      </c>
      <c r="H16" s="57">
        <v>87</v>
      </c>
      <c r="I16" s="57">
        <v>87</v>
      </c>
      <c r="J16" s="58">
        <v>2</v>
      </c>
      <c r="K16" s="58">
        <v>2</v>
      </c>
      <c r="L16" s="58">
        <v>6</v>
      </c>
      <c r="M16" s="58">
        <f t="shared" si="2"/>
        <v>1</v>
      </c>
      <c r="N16" s="58">
        <v>0.8</v>
      </c>
      <c r="O16" s="58">
        <v>0.1</v>
      </c>
      <c r="P16" s="59">
        <f t="shared" si="3"/>
        <v>25</v>
      </c>
      <c r="Q16" s="59">
        <v>27</v>
      </c>
      <c r="R16" s="59">
        <v>36</v>
      </c>
      <c r="S16" s="59">
        <v>36</v>
      </c>
      <c r="T16" s="53">
        <f t="shared" si="4"/>
        <v>28</v>
      </c>
      <c r="U16" s="53">
        <v>32</v>
      </c>
      <c r="V16" s="53">
        <v>54</v>
      </c>
      <c r="W16" s="53">
        <v>54</v>
      </c>
      <c r="X16" s="54">
        <f t="shared" si="5"/>
        <v>46</v>
      </c>
      <c r="Y16" s="54">
        <v>52</v>
      </c>
      <c r="Z16" s="54">
        <v>72</v>
      </c>
      <c r="AA16" s="54">
        <v>72</v>
      </c>
      <c r="AB16" t="str">
        <f t="shared" si="6"/>
        <v>&lt;LevelUp level="14" exp="920" hunger="67" coinDL="87" coinUL="87"&gt;
  &lt;DrinkWater coinDL="2" coinUL="2" expN="6" expG="1" rate30="0.8" rateMore="0.1" /&gt;
  &lt;DailyGoal percent="0.3" coinDL="25" coinUL="27" expDL="36" expUL="36" /&gt;
  &lt;DailyGoal percent="0.6" coinDL="28" coinUL="32" expDL="54" expUL="54" /&gt;
  &lt;DailyGoal percent="1.0" coinDL="46" coinUL="52" expDL="72" expUL="72" /&gt;
&lt;/LevelUp&gt;</v>
      </c>
    </row>
    <row r="17" spans="1:28">
      <c r="A17" s="55" t="s">
        <v>1144</v>
      </c>
      <c r="B17" s="55" t="str">
        <f t="shared" si="0"/>
        <v>15</v>
      </c>
      <c r="C17" s="55" t="str">
        <f t="shared" si="1"/>
        <v>1135</v>
      </c>
      <c r="D17" s="44"/>
      <c r="E17" s="56">
        <v>15</v>
      </c>
      <c r="F17" s="56">
        <v>1135</v>
      </c>
      <c r="G17" s="56">
        <v>70</v>
      </c>
      <c r="H17" s="57">
        <v>91</v>
      </c>
      <c r="I17" s="57">
        <v>91</v>
      </c>
      <c r="J17" s="58">
        <v>2</v>
      </c>
      <c r="K17" s="58">
        <v>2</v>
      </c>
      <c r="L17" s="58">
        <v>7</v>
      </c>
      <c r="M17" s="58">
        <f t="shared" si="2"/>
        <v>2</v>
      </c>
      <c r="N17" s="58">
        <v>0.8</v>
      </c>
      <c r="O17" s="58">
        <v>0.1</v>
      </c>
      <c r="P17" s="59">
        <f t="shared" si="3"/>
        <v>25</v>
      </c>
      <c r="Q17" s="59">
        <v>27</v>
      </c>
      <c r="R17" s="59">
        <v>38</v>
      </c>
      <c r="S17" s="59">
        <v>38</v>
      </c>
      <c r="T17" s="53">
        <f t="shared" si="4"/>
        <v>28</v>
      </c>
      <c r="U17" s="53">
        <v>32</v>
      </c>
      <c r="V17" s="53">
        <v>57</v>
      </c>
      <c r="W17" s="53">
        <v>57</v>
      </c>
      <c r="X17" s="54">
        <f t="shared" si="5"/>
        <v>46</v>
      </c>
      <c r="Y17" s="54">
        <v>52</v>
      </c>
      <c r="Z17" s="54">
        <v>76</v>
      </c>
      <c r="AA17" s="54">
        <v>76</v>
      </c>
      <c r="AB17" t="str">
        <f t="shared" si="6"/>
        <v>&lt;LevelUp level="15" exp="1135" hunger="70" coinDL="91" coinUL="91"&gt;
  &lt;DrinkWater coinDL="2" coinUL="2" expN="7" expG="2" rate30="0.8" rateMore="0.1" /&gt;
  &lt;DailyGoal percent="0.3" coinDL="25" coinUL="27" expDL="38" expUL="38" /&gt;
  &lt;DailyGoal percent="0.6" coinDL="28" coinUL="32" expDL="57" expUL="57" /&gt;
  &lt;DailyGoal percent="1.0" coinDL="46" coinUL="52" expDL="76" expUL="76" /&gt;
&lt;/LevelUp&gt;</v>
      </c>
    </row>
    <row r="18" spans="1:28">
      <c r="A18" s="55" t="s">
        <v>1145</v>
      </c>
      <c r="B18" s="55" t="str">
        <f t="shared" si="0"/>
        <v>16</v>
      </c>
      <c r="C18" s="55" t="str">
        <f t="shared" si="1"/>
        <v>1250</v>
      </c>
      <c r="D18" s="44"/>
      <c r="E18" s="56">
        <v>16</v>
      </c>
      <c r="F18" s="56">
        <v>1250</v>
      </c>
      <c r="G18" s="56">
        <v>73</v>
      </c>
      <c r="H18" s="57">
        <v>95</v>
      </c>
      <c r="I18" s="57">
        <v>95</v>
      </c>
      <c r="J18" s="58">
        <v>3</v>
      </c>
      <c r="K18" s="58">
        <v>3</v>
      </c>
      <c r="L18" s="58">
        <v>7</v>
      </c>
      <c r="M18" s="58">
        <f t="shared" si="2"/>
        <v>2</v>
      </c>
      <c r="N18" s="58">
        <v>0.8</v>
      </c>
      <c r="O18" s="58">
        <v>0.1</v>
      </c>
      <c r="P18" s="59">
        <f t="shared" si="3"/>
        <v>26</v>
      </c>
      <c r="Q18" s="59">
        <v>28</v>
      </c>
      <c r="R18" s="59">
        <v>40</v>
      </c>
      <c r="S18" s="59">
        <v>40</v>
      </c>
      <c r="T18" s="53">
        <f t="shared" si="4"/>
        <v>29</v>
      </c>
      <c r="U18" s="53">
        <v>33</v>
      </c>
      <c r="V18" s="53">
        <v>60</v>
      </c>
      <c r="W18" s="53">
        <v>60</v>
      </c>
      <c r="X18" s="54">
        <f t="shared" si="5"/>
        <v>47</v>
      </c>
      <c r="Y18" s="54">
        <v>53</v>
      </c>
      <c r="Z18" s="54">
        <v>80</v>
      </c>
      <c r="AA18" s="54">
        <v>80</v>
      </c>
      <c r="AB18" t="str">
        <f t="shared" si="6"/>
        <v>&lt;LevelUp level="16" exp="1250" hunger="73" coinDL="95" coinUL="95"&gt;
  &lt;DrinkWater coinDL="3" coinUL="3" expN="7" expG="2" rate30="0.8" rateMore="0.1" /&gt;
  &lt;DailyGoal percent="0.3" coinDL="26" coinUL="28" expDL="40" expUL="40" /&gt;
  &lt;DailyGoal percent="0.6" coinDL="29" coinUL="33" expDL="60" expUL="60" /&gt;
  &lt;DailyGoal percent="1.0" coinDL="47" coinUL="53" expDL="80" expUL="80" /&gt;
&lt;/LevelUp&gt;</v>
      </c>
    </row>
    <row r="19" spans="1:28">
      <c r="A19" s="55" t="s">
        <v>1146</v>
      </c>
      <c r="B19" s="55" t="str">
        <f t="shared" si="0"/>
        <v>17</v>
      </c>
      <c r="C19" s="55" t="str">
        <f t="shared" si="1"/>
        <v>1380</v>
      </c>
      <c r="D19" s="44"/>
      <c r="E19" s="56">
        <v>17</v>
      </c>
      <c r="F19" s="56">
        <v>1380</v>
      </c>
      <c r="G19" s="56">
        <v>76</v>
      </c>
      <c r="H19" s="57">
        <v>99</v>
      </c>
      <c r="I19" s="57">
        <v>99</v>
      </c>
      <c r="J19" s="58">
        <v>3</v>
      </c>
      <c r="K19" s="58">
        <v>3</v>
      </c>
      <c r="L19" s="58">
        <v>7</v>
      </c>
      <c r="M19" s="58">
        <f t="shared" si="2"/>
        <v>2</v>
      </c>
      <c r="N19" s="58">
        <v>0.8</v>
      </c>
      <c r="O19" s="58">
        <v>0.1</v>
      </c>
      <c r="P19" s="59">
        <f t="shared" si="3"/>
        <v>26</v>
      </c>
      <c r="Q19" s="59">
        <v>28</v>
      </c>
      <c r="R19" s="59">
        <v>42</v>
      </c>
      <c r="S19" s="59">
        <v>42</v>
      </c>
      <c r="T19" s="53">
        <f t="shared" si="4"/>
        <v>29</v>
      </c>
      <c r="U19" s="53">
        <v>33</v>
      </c>
      <c r="V19" s="53">
        <v>63</v>
      </c>
      <c r="W19" s="53">
        <v>63</v>
      </c>
      <c r="X19" s="54">
        <f t="shared" si="5"/>
        <v>47</v>
      </c>
      <c r="Y19" s="54">
        <v>53</v>
      </c>
      <c r="Z19" s="54">
        <v>84</v>
      </c>
      <c r="AA19" s="54">
        <v>84</v>
      </c>
      <c r="AB19" t="str">
        <f t="shared" si="6"/>
        <v>&lt;LevelUp level="17" exp="1380" hunger="76" coinDL="99" coinUL="99"&gt;
  &lt;DrinkWater coinDL="3" coinUL="3" expN="7" expG="2" rate30="0.8" rateMore="0.1" /&gt;
  &lt;DailyGoal percent="0.3" coinDL="26" coinUL="28" expDL="42" expUL="42" /&gt;
  &lt;DailyGoal percent="0.6" coinDL="29" coinUL="33" expDL="63" expUL="63" /&gt;
  &lt;DailyGoal percent="1.0" coinDL="47" coinUL="53" expDL="84" expUL="84" /&gt;
&lt;/LevelUp&gt;</v>
      </c>
    </row>
    <row r="20" spans="1:28">
      <c r="A20" s="55" t="s">
        <v>1147</v>
      </c>
      <c r="B20" s="55" t="str">
        <f t="shared" si="0"/>
        <v>18</v>
      </c>
      <c r="C20" s="55" t="str">
        <f t="shared" si="1"/>
        <v>1660</v>
      </c>
      <c r="D20" s="44"/>
      <c r="E20" s="56">
        <v>18</v>
      </c>
      <c r="F20" s="56">
        <v>1660</v>
      </c>
      <c r="G20" s="56">
        <v>79</v>
      </c>
      <c r="H20" s="57">
        <v>104</v>
      </c>
      <c r="I20" s="57">
        <v>104</v>
      </c>
      <c r="J20" s="58">
        <v>3</v>
      </c>
      <c r="K20" s="58">
        <v>3</v>
      </c>
      <c r="L20" s="58">
        <v>8</v>
      </c>
      <c r="M20" s="58">
        <f t="shared" si="2"/>
        <v>2</v>
      </c>
      <c r="N20" s="58">
        <v>0.8</v>
      </c>
      <c r="O20" s="58">
        <v>0.1</v>
      </c>
      <c r="P20" s="59">
        <f t="shared" si="3"/>
        <v>26</v>
      </c>
      <c r="Q20" s="59">
        <v>28</v>
      </c>
      <c r="R20" s="59">
        <v>44</v>
      </c>
      <c r="S20" s="59">
        <v>44</v>
      </c>
      <c r="T20" s="53">
        <f t="shared" si="4"/>
        <v>29</v>
      </c>
      <c r="U20" s="53">
        <v>33</v>
      </c>
      <c r="V20" s="53">
        <v>66</v>
      </c>
      <c r="W20" s="53">
        <v>66</v>
      </c>
      <c r="X20" s="54">
        <f t="shared" si="5"/>
        <v>47</v>
      </c>
      <c r="Y20" s="54">
        <v>53</v>
      </c>
      <c r="Z20" s="54">
        <v>88</v>
      </c>
      <c r="AA20" s="54">
        <v>88</v>
      </c>
      <c r="AB20" t="str">
        <f t="shared" si="6"/>
        <v>&lt;LevelUp level="18" exp="1660" hunger="79" coinDL="104" coinUL="104"&gt;
  &lt;DrinkWater coinDL="3" coinUL="3" expN="8" expG="2" rate30="0.8" rateMore="0.1" /&gt;
  &lt;DailyGoal percent="0.3" coinDL="26" coinUL="28" expDL="44" expUL="44" /&gt;
  &lt;DailyGoal percent="0.6" coinDL="29" coinUL="33" expDL="66" expUL="66" /&gt;
  &lt;DailyGoal percent="1.0" coinDL="47" coinUL="53" expDL="88" expUL="88" /&gt;
&lt;/LevelUp&gt;</v>
      </c>
    </row>
    <row r="21" spans="1:28">
      <c r="A21" s="55" t="s">
        <v>1148</v>
      </c>
      <c r="B21" s="55" t="str">
        <f t="shared" si="0"/>
        <v>19</v>
      </c>
      <c r="C21" s="55" t="str">
        <f t="shared" si="1"/>
        <v>1810</v>
      </c>
      <c r="D21" s="44"/>
      <c r="E21" s="56">
        <v>19</v>
      </c>
      <c r="F21" s="56">
        <v>1810</v>
      </c>
      <c r="G21" s="56">
        <v>82</v>
      </c>
      <c r="H21" s="57">
        <v>108</v>
      </c>
      <c r="I21" s="57">
        <v>108</v>
      </c>
      <c r="J21" s="58">
        <v>3</v>
      </c>
      <c r="K21" s="58">
        <v>3</v>
      </c>
      <c r="L21" s="58">
        <v>8</v>
      </c>
      <c r="M21" s="58">
        <f t="shared" si="2"/>
        <v>2</v>
      </c>
      <c r="N21" s="58">
        <v>0.8</v>
      </c>
      <c r="O21" s="58">
        <v>0.1</v>
      </c>
      <c r="P21" s="59">
        <f t="shared" si="3"/>
        <v>26</v>
      </c>
      <c r="Q21" s="59">
        <v>28</v>
      </c>
      <c r="R21" s="59">
        <v>46</v>
      </c>
      <c r="S21" s="59">
        <v>46</v>
      </c>
      <c r="T21" s="53">
        <f t="shared" si="4"/>
        <v>29</v>
      </c>
      <c r="U21" s="53">
        <v>33</v>
      </c>
      <c r="V21" s="53">
        <v>69</v>
      </c>
      <c r="W21" s="53">
        <v>69</v>
      </c>
      <c r="X21" s="54">
        <f t="shared" si="5"/>
        <v>47</v>
      </c>
      <c r="Y21" s="54">
        <v>53</v>
      </c>
      <c r="Z21" s="54">
        <v>92</v>
      </c>
      <c r="AA21" s="54">
        <v>92</v>
      </c>
      <c r="AB21" t="str">
        <f t="shared" si="6"/>
        <v>&lt;LevelUp level="19" exp="1810" hunger="82" coinDL="108" coinUL="108"&gt;
  &lt;DrinkWater coinDL="3" coinUL="3" expN="8" expG="2" rate30="0.8" rateMore="0.1" /&gt;
  &lt;DailyGoal percent="0.3" coinDL="26" coinUL="28" expDL="46" expUL="46" /&gt;
  &lt;DailyGoal percent="0.6" coinDL="29" coinUL="33" expDL="69" expUL="69" /&gt;
  &lt;DailyGoal percent="1.0" coinDL="47" coinUL="53" expDL="92" expUL="92" /&gt;
&lt;/LevelUp&gt;</v>
      </c>
    </row>
    <row r="22" spans="1:28">
      <c r="A22" s="55" t="s">
        <v>1149</v>
      </c>
      <c r="B22" s="55" t="str">
        <f t="shared" si="0"/>
        <v>20</v>
      </c>
      <c r="C22" s="55" t="str">
        <f t="shared" si="1"/>
        <v>1970</v>
      </c>
      <c r="D22" s="44"/>
      <c r="E22" s="56">
        <v>20</v>
      </c>
      <c r="F22" s="56">
        <v>1970</v>
      </c>
      <c r="G22" s="56">
        <v>85</v>
      </c>
      <c r="H22" s="57">
        <v>112</v>
      </c>
      <c r="I22" s="57">
        <v>112</v>
      </c>
      <c r="J22" s="58">
        <v>3</v>
      </c>
      <c r="K22" s="58">
        <v>3</v>
      </c>
      <c r="L22" s="58">
        <v>8</v>
      </c>
      <c r="M22" s="58">
        <f t="shared" si="2"/>
        <v>2</v>
      </c>
      <c r="N22" s="58">
        <v>0.8</v>
      </c>
      <c r="O22" s="58">
        <v>0.1</v>
      </c>
      <c r="P22" s="59">
        <f t="shared" si="3"/>
        <v>26</v>
      </c>
      <c r="Q22" s="59">
        <v>28</v>
      </c>
      <c r="R22" s="59">
        <v>48</v>
      </c>
      <c r="S22" s="59">
        <v>48</v>
      </c>
      <c r="T22" s="53">
        <f t="shared" si="4"/>
        <v>29</v>
      </c>
      <c r="U22" s="53">
        <v>33</v>
      </c>
      <c r="V22" s="53">
        <v>72</v>
      </c>
      <c r="W22" s="53">
        <v>72</v>
      </c>
      <c r="X22" s="54">
        <f t="shared" si="5"/>
        <v>47</v>
      </c>
      <c r="Y22" s="54">
        <v>53</v>
      </c>
      <c r="Z22" s="54">
        <v>96</v>
      </c>
      <c r="AA22" s="54">
        <v>96</v>
      </c>
      <c r="AB22" t="str">
        <f t="shared" si="6"/>
        <v>&lt;LevelUp level="20" exp="1970" hunger="85" coinDL="112" coinUL="112"&gt;
  &lt;DrinkWater coinDL="3" coinUL="3" expN="8" expG="2" rate30="0.8" rateMore="0.1" /&gt;
  &lt;DailyGoal percent="0.3" coinDL="26" coinUL="28" expDL="48" expUL="48" /&gt;
  &lt;DailyGoal percent="0.6" coinDL="29" coinUL="33" expDL="72" expUL="72" /&gt;
  &lt;DailyGoal percent="1.0" coinDL="47" coinUL="53" expDL="96" expUL="96" /&gt;
&lt;/LevelUp&gt;</v>
      </c>
    </row>
    <row r="23" spans="1:28">
      <c r="A23" s="55" t="s">
        <v>1150</v>
      </c>
      <c r="B23" s="55" t="str">
        <f t="shared" si="0"/>
        <v>21</v>
      </c>
      <c r="C23" s="55" t="str">
        <f t="shared" si="1"/>
        <v>2320</v>
      </c>
      <c r="D23" s="44"/>
      <c r="E23" s="56">
        <v>21</v>
      </c>
      <c r="F23" s="56">
        <v>2320</v>
      </c>
      <c r="G23" s="56">
        <v>88</v>
      </c>
      <c r="H23" s="57">
        <v>117</v>
      </c>
      <c r="I23" s="57">
        <v>117</v>
      </c>
      <c r="J23" s="58">
        <v>3</v>
      </c>
      <c r="K23" s="58">
        <v>3</v>
      </c>
      <c r="L23" s="58">
        <v>9</v>
      </c>
      <c r="M23" s="58">
        <f t="shared" si="2"/>
        <v>2</v>
      </c>
      <c r="N23" s="58">
        <v>0.8</v>
      </c>
      <c r="O23" s="58">
        <v>0.1</v>
      </c>
      <c r="P23" s="59">
        <f t="shared" si="3"/>
        <v>27</v>
      </c>
      <c r="Q23" s="59">
        <v>29</v>
      </c>
      <c r="R23" s="59">
        <v>50</v>
      </c>
      <c r="S23" s="59">
        <v>50</v>
      </c>
      <c r="T23" s="53">
        <f t="shared" si="4"/>
        <v>30</v>
      </c>
      <c r="U23" s="53">
        <v>34</v>
      </c>
      <c r="V23" s="53">
        <v>75</v>
      </c>
      <c r="W23" s="53">
        <v>75</v>
      </c>
      <c r="X23" s="54">
        <f t="shared" si="5"/>
        <v>48</v>
      </c>
      <c r="Y23" s="54">
        <v>54</v>
      </c>
      <c r="Z23" s="54">
        <v>100</v>
      </c>
      <c r="AA23" s="54">
        <v>100</v>
      </c>
      <c r="AB23" t="str">
        <f t="shared" si="6"/>
        <v>&lt;LevelUp level="21" exp="2320" hunger="88" coinDL="117" coinUL="117"&gt;
  &lt;DrinkWater coinDL="3" coinUL="3" expN="9" expG="2" rate30="0.8" rateMore="0.1" /&gt;
  &lt;DailyGoal percent="0.3" coinDL="27" coinUL="29" expDL="50" expUL="50" /&gt;
  &lt;DailyGoal percent="0.6" coinDL="30" coinUL="34" expDL="75" expUL="75" /&gt;
  &lt;DailyGoal percent="1.0" coinDL="48" coinUL="54" expDL="100" expUL="100" /&gt;
&lt;/LevelUp&gt;</v>
      </c>
    </row>
    <row r="24" spans="1:28">
      <c r="A24" s="55" t="s">
        <v>1151</v>
      </c>
      <c r="B24" s="55" t="str">
        <f t="shared" si="0"/>
        <v>22</v>
      </c>
      <c r="C24" s="55" t="str">
        <f t="shared" si="1"/>
        <v>2500</v>
      </c>
      <c r="D24" s="44"/>
      <c r="E24" s="56">
        <v>22</v>
      </c>
      <c r="F24" s="56">
        <v>2500</v>
      </c>
      <c r="G24" s="56">
        <v>91</v>
      </c>
      <c r="H24" s="57">
        <v>121</v>
      </c>
      <c r="I24" s="57">
        <v>121</v>
      </c>
      <c r="J24" s="58">
        <v>3</v>
      </c>
      <c r="K24" s="58">
        <v>3</v>
      </c>
      <c r="L24" s="58">
        <v>9</v>
      </c>
      <c r="M24" s="58">
        <f t="shared" si="2"/>
        <v>2</v>
      </c>
      <c r="N24" s="58">
        <v>0.8</v>
      </c>
      <c r="O24" s="58">
        <v>0.1</v>
      </c>
      <c r="P24" s="59">
        <f t="shared" si="3"/>
        <v>27</v>
      </c>
      <c r="Q24" s="59">
        <v>29</v>
      </c>
      <c r="R24" s="59">
        <v>52</v>
      </c>
      <c r="S24" s="59">
        <v>52</v>
      </c>
      <c r="T24" s="53">
        <f t="shared" si="4"/>
        <v>30</v>
      </c>
      <c r="U24" s="53">
        <v>34</v>
      </c>
      <c r="V24" s="53">
        <v>78</v>
      </c>
      <c r="W24" s="53">
        <v>78</v>
      </c>
      <c r="X24" s="54">
        <f t="shared" si="5"/>
        <v>48</v>
      </c>
      <c r="Y24" s="54">
        <v>54</v>
      </c>
      <c r="Z24" s="54">
        <v>104</v>
      </c>
      <c r="AA24" s="54">
        <v>104</v>
      </c>
      <c r="AB24" t="str">
        <f t="shared" si="6"/>
        <v>&lt;LevelUp level="22" exp="2500" hunger="91" coinDL="121" coinUL="121"&gt;
  &lt;DrinkWater coinDL="3" coinUL="3" expN="9" expG="2" rate30="0.8" rateMore="0.1" /&gt;
  &lt;DailyGoal percent="0.3" coinDL="27" coinUL="29" expDL="52" expUL="52" /&gt;
  &lt;DailyGoal percent="0.6" coinDL="30" coinUL="34" expDL="78" expUL="78" /&gt;
  &lt;DailyGoal percent="1.0" coinDL="48" coinUL="54" expDL="104" expUL="104" /&gt;
&lt;/LevelUp&gt;</v>
      </c>
    </row>
    <row r="25" spans="1:28">
      <c r="A25" s="55" t="s">
        <v>1152</v>
      </c>
      <c r="B25" s="55" t="str">
        <f t="shared" si="0"/>
        <v>23</v>
      </c>
      <c r="C25" s="55" t="str">
        <f t="shared" si="1"/>
        <v>2700</v>
      </c>
      <c r="D25" s="44"/>
      <c r="E25" s="56">
        <v>23</v>
      </c>
      <c r="F25" s="56">
        <v>2700</v>
      </c>
      <c r="G25" s="56">
        <v>94</v>
      </c>
      <c r="H25" s="57">
        <v>126</v>
      </c>
      <c r="I25" s="57">
        <v>126</v>
      </c>
      <c r="J25" s="58">
        <v>3</v>
      </c>
      <c r="K25" s="58">
        <v>3</v>
      </c>
      <c r="L25" s="58">
        <v>9</v>
      </c>
      <c r="M25" s="58">
        <f t="shared" si="2"/>
        <v>2</v>
      </c>
      <c r="N25" s="58">
        <v>0.8</v>
      </c>
      <c r="O25" s="58">
        <v>0.1</v>
      </c>
      <c r="P25" s="59">
        <f t="shared" si="3"/>
        <v>27</v>
      </c>
      <c r="Q25" s="59">
        <v>29</v>
      </c>
      <c r="R25" s="59">
        <v>54</v>
      </c>
      <c r="S25" s="59">
        <v>54</v>
      </c>
      <c r="T25" s="53">
        <f t="shared" si="4"/>
        <v>30</v>
      </c>
      <c r="U25" s="53">
        <v>34</v>
      </c>
      <c r="V25" s="53">
        <v>81</v>
      </c>
      <c r="W25" s="53">
        <v>81</v>
      </c>
      <c r="X25" s="54">
        <f t="shared" si="5"/>
        <v>48</v>
      </c>
      <c r="Y25" s="54">
        <v>54</v>
      </c>
      <c r="Z25" s="54">
        <v>108</v>
      </c>
      <c r="AA25" s="54">
        <v>108</v>
      </c>
      <c r="AB25" t="str">
        <f t="shared" si="6"/>
        <v>&lt;LevelUp level="23" exp="2700" hunger="94" coinDL="126" coinUL="126"&gt;
  &lt;DrinkWater coinDL="3" coinUL="3" expN="9" expG="2" rate30="0.8" rateMore="0.1" /&gt;
  &lt;DailyGoal percent="0.3" coinDL="27" coinUL="29" expDL="54" expUL="54" /&gt;
  &lt;DailyGoal percent="0.6" coinDL="30" coinUL="34" expDL="81" expUL="81" /&gt;
  &lt;DailyGoal percent="1.0" coinDL="48" coinUL="54" expDL="108" expUL="108" /&gt;
&lt;/LevelUp&gt;</v>
      </c>
    </row>
    <row r="26" spans="1:28">
      <c r="A26" s="55" t="s">
        <v>1153</v>
      </c>
      <c r="B26" s="55" t="str">
        <f t="shared" si="0"/>
        <v>24</v>
      </c>
      <c r="C26" s="55" t="str">
        <f t="shared" si="1"/>
        <v>3110</v>
      </c>
      <c r="D26" s="44"/>
      <c r="E26" s="56">
        <v>24</v>
      </c>
      <c r="F26" s="56">
        <v>3110</v>
      </c>
      <c r="G26" s="56">
        <v>97</v>
      </c>
      <c r="H26" s="57">
        <v>130</v>
      </c>
      <c r="I26" s="57">
        <v>130</v>
      </c>
      <c r="J26" s="58">
        <v>3</v>
      </c>
      <c r="K26" s="58">
        <v>3</v>
      </c>
      <c r="L26" s="58">
        <v>10</v>
      </c>
      <c r="M26" s="58">
        <f t="shared" si="2"/>
        <v>2</v>
      </c>
      <c r="N26" s="58">
        <v>0.8</v>
      </c>
      <c r="O26" s="58">
        <v>0.1</v>
      </c>
      <c r="P26" s="59">
        <f t="shared" si="3"/>
        <v>27</v>
      </c>
      <c r="Q26" s="59">
        <v>29</v>
      </c>
      <c r="R26" s="59">
        <v>56</v>
      </c>
      <c r="S26" s="59">
        <v>56</v>
      </c>
      <c r="T26" s="53">
        <f t="shared" si="4"/>
        <v>30</v>
      </c>
      <c r="U26" s="53">
        <v>34</v>
      </c>
      <c r="V26" s="53">
        <v>84</v>
      </c>
      <c r="W26" s="53">
        <v>84</v>
      </c>
      <c r="X26" s="54">
        <f t="shared" si="5"/>
        <v>48</v>
      </c>
      <c r="Y26" s="54">
        <v>54</v>
      </c>
      <c r="Z26" s="54">
        <v>112</v>
      </c>
      <c r="AA26" s="54">
        <v>112</v>
      </c>
      <c r="AB26" t="str">
        <f t="shared" si="6"/>
        <v>&lt;LevelUp level="24" exp="3110" hunger="97" coinDL="130" coinUL="130"&gt;
  &lt;DrinkWater coinDL="3" coinUL="3" expN="10" expG="2" rate30="0.8" rateMore="0.1" /&gt;
  &lt;DailyGoal percent="0.3" coinDL="27" coinUL="29" expDL="56" expUL="56" /&gt;
  &lt;DailyGoal percent="0.6" coinDL="30" coinUL="34" expDL="84" expUL="84" /&gt;
  &lt;DailyGoal percent="1.0" coinDL="48" coinUL="54" expDL="112" expUL="112" /&gt;
&lt;/LevelUp&gt;</v>
      </c>
    </row>
    <row r="27" spans="1:28">
      <c r="A27" s="55" t="s">
        <v>1154</v>
      </c>
      <c r="B27" s="55" t="str">
        <f t="shared" si="0"/>
        <v>25</v>
      </c>
      <c r="C27" s="55" t="str">
        <f t="shared" si="1"/>
        <v>3330</v>
      </c>
      <c r="D27" s="44"/>
      <c r="E27" s="56">
        <v>25</v>
      </c>
      <c r="F27" s="56">
        <v>3330</v>
      </c>
      <c r="G27" s="56">
        <v>100</v>
      </c>
      <c r="H27" s="57">
        <v>135</v>
      </c>
      <c r="I27" s="57">
        <v>135</v>
      </c>
      <c r="J27" s="58">
        <v>3</v>
      </c>
      <c r="K27" s="58">
        <v>3</v>
      </c>
      <c r="L27" s="58">
        <v>10</v>
      </c>
      <c r="M27" s="58">
        <f t="shared" si="2"/>
        <v>2</v>
      </c>
      <c r="N27" s="58">
        <v>0.8</v>
      </c>
      <c r="O27" s="58">
        <v>0.1</v>
      </c>
      <c r="P27" s="59">
        <f t="shared" si="3"/>
        <v>28</v>
      </c>
      <c r="Q27" s="59">
        <v>30</v>
      </c>
      <c r="R27" s="59">
        <v>58</v>
      </c>
      <c r="S27" s="59">
        <v>58</v>
      </c>
      <c r="T27" s="53">
        <f t="shared" si="4"/>
        <v>31</v>
      </c>
      <c r="U27" s="53">
        <v>35</v>
      </c>
      <c r="V27" s="53">
        <v>87</v>
      </c>
      <c r="W27" s="53">
        <v>87</v>
      </c>
      <c r="X27" s="54">
        <f t="shared" si="5"/>
        <v>49</v>
      </c>
      <c r="Y27" s="54">
        <v>55</v>
      </c>
      <c r="Z27" s="54">
        <v>116</v>
      </c>
      <c r="AA27" s="54">
        <v>116</v>
      </c>
      <c r="AB27" t="str">
        <f t="shared" si="6"/>
        <v>&lt;LevelUp level="25" exp="3330" hunger="100" coinDL="135" coinUL="135"&gt;
  &lt;DrinkWater coinDL="3" coinUL="3" expN="10" expG="2" rate30="0.8" rateMore="0.1" /&gt;
  &lt;DailyGoal percent="0.3" coinDL="28" coinUL="30" expDL="58" expUL="58" /&gt;
  &lt;DailyGoal percent="0.6" coinDL="31" coinUL="35" expDL="87" expUL="87" /&gt;
  &lt;DailyGoal percent="1.0" coinDL="49" coinUL="55" expDL="116" expUL="116" /&gt;
&lt;/LevelUp&gt;</v>
      </c>
    </row>
    <row r="28" spans="1:28">
      <c r="A28" s="55" t="s">
        <v>1155</v>
      </c>
      <c r="B28" s="55" t="str">
        <f t="shared" si="0"/>
        <v>26</v>
      </c>
      <c r="C28" s="55" t="str">
        <f t="shared" si="1"/>
        <v>3565</v>
      </c>
      <c r="D28" s="44"/>
      <c r="E28" s="56">
        <v>26</v>
      </c>
      <c r="F28" s="56">
        <v>3565</v>
      </c>
      <c r="G28" s="56">
        <v>103</v>
      </c>
      <c r="H28" s="57">
        <v>139</v>
      </c>
      <c r="I28" s="57">
        <v>139</v>
      </c>
      <c r="J28" s="58">
        <v>3</v>
      </c>
      <c r="K28" s="58">
        <v>3</v>
      </c>
      <c r="L28" s="58">
        <v>10</v>
      </c>
      <c r="M28" s="58">
        <f t="shared" si="2"/>
        <v>2</v>
      </c>
      <c r="N28" s="58">
        <v>0.8</v>
      </c>
      <c r="O28" s="58">
        <v>0.1</v>
      </c>
      <c r="P28" s="59">
        <f t="shared" si="3"/>
        <v>28</v>
      </c>
      <c r="Q28" s="59">
        <v>30</v>
      </c>
      <c r="R28" s="59">
        <v>60</v>
      </c>
      <c r="S28" s="59">
        <v>60</v>
      </c>
      <c r="T28" s="53">
        <f t="shared" si="4"/>
        <v>31</v>
      </c>
      <c r="U28" s="53">
        <v>35</v>
      </c>
      <c r="V28" s="53">
        <v>90</v>
      </c>
      <c r="W28" s="53">
        <v>90</v>
      </c>
      <c r="X28" s="54">
        <f t="shared" si="5"/>
        <v>49</v>
      </c>
      <c r="Y28" s="54">
        <v>55</v>
      </c>
      <c r="Z28" s="54">
        <v>120</v>
      </c>
      <c r="AA28" s="54">
        <v>120</v>
      </c>
      <c r="AB28" t="str">
        <f t="shared" si="6"/>
        <v>&lt;LevelUp level="26" exp="3565" hunger="103" coinDL="139" coinUL="139"&gt;
  &lt;DrinkWater coinDL="3" coinUL="3" expN="10" expG="2" rate30="0.8" rateMore="0.1" /&gt;
  &lt;DailyGoal percent="0.3" coinDL="28" coinUL="30" expDL="60" expUL="60" /&gt;
  &lt;DailyGoal percent="0.6" coinDL="31" coinUL="35" expDL="90" expUL="90" /&gt;
  &lt;DailyGoal percent="1.0" coinDL="49" coinUL="55" expDL="120" expUL="120" /&gt;
&lt;/LevelUp&gt;</v>
      </c>
    </row>
    <row r="29" spans="1:28">
      <c r="A29" s="55" t="s">
        <v>1156</v>
      </c>
      <c r="B29" s="55" t="str">
        <f t="shared" si="0"/>
        <v>27</v>
      </c>
      <c r="C29" s="55" t="str">
        <f t="shared" si="1"/>
        <v>4060</v>
      </c>
      <c r="D29" s="44"/>
      <c r="E29" s="56">
        <v>27</v>
      </c>
      <c r="F29" s="56">
        <v>4060</v>
      </c>
      <c r="G29" s="56">
        <v>106</v>
      </c>
      <c r="H29" s="57">
        <v>144</v>
      </c>
      <c r="I29" s="57">
        <v>144</v>
      </c>
      <c r="J29" s="58">
        <v>3</v>
      </c>
      <c r="K29" s="58">
        <v>3</v>
      </c>
      <c r="L29" s="58">
        <v>11</v>
      </c>
      <c r="M29" s="58">
        <f t="shared" si="2"/>
        <v>2</v>
      </c>
      <c r="N29" s="58">
        <v>0.8</v>
      </c>
      <c r="O29" s="58">
        <v>0.1</v>
      </c>
      <c r="P29" s="59">
        <f t="shared" si="3"/>
        <v>28</v>
      </c>
      <c r="Q29" s="59">
        <v>30</v>
      </c>
      <c r="R29" s="59">
        <v>62</v>
      </c>
      <c r="S29" s="59">
        <v>62</v>
      </c>
      <c r="T29" s="53">
        <f t="shared" si="4"/>
        <v>31</v>
      </c>
      <c r="U29" s="53">
        <v>35</v>
      </c>
      <c r="V29" s="53">
        <v>93</v>
      </c>
      <c r="W29" s="53">
        <v>93</v>
      </c>
      <c r="X29" s="54">
        <f t="shared" si="5"/>
        <v>49</v>
      </c>
      <c r="Y29" s="54">
        <v>55</v>
      </c>
      <c r="Z29" s="54">
        <v>124</v>
      </c>
      <c r="AA29" s="54">
        <v>124</v>
      </c>
      <c r="AB29" t="str">
        <f t="shared" si="6"/>
        <v>&lt;LevelUp level="27" exp="4060" hunger="106" coinDL="144" coinUL="144"&gt;
  &lt;DrinkWater coinDL="3" coinUL="3" expN="11" expG="2" rate30="0.8" rateMore="0.1" /&gt;
  &lt;DailyGoal percent="0.3" coinDL="28" coinUL="30" expDL="62" expUL="62" /&gt;
  &lt;DailyGoal percent="0.6" coinDL="31" coinUL="35" expDL="93" expUL="93" /&gt;
  &lt;DailyGoal percent="1.0" coinDL="49" coinUL="55" expDL="124" expUL="124" /&gt;
&lt;/LevelUp&gt;</v>
      </c>
    </row>
    <row r="30" spans="1:28">
      <c r="A30" s="55" t="s">
        <v>1157</v>
      </c>
      <c r="B30" s="55" t="str">
        <f t="shared" si="0"/>
        <v>28</v>
      </c>
      <c r="C30" s="55" t="str">
        <f t="shared" si="1"/>
        <v>4320</v>
      </c>
      <c r="D30" s="44"/>
      <c r="E30" s="56">
        <v>28</v>
      </c>
      <c r="F30" s="56">
        <v>4320</v>
      </c>
      <c r="G30" s="56">
        <v>109</v>
      </c>
      <c r="H30" s="57">
        <v>149</v>
      </c>
      <c r="I30" s="57">
        <v>149</v>
      </c>
      <c r="J30" s="58">
        <v>3</v>
      </c>
      <c r="K30" s="58">
        <v>3</v>
      </c>
      <c r="L30" s="58">
        <v>11</v>
      </c>
      <c r="M30" s="58">
        <f t="shared" si="2"/>
        <v>2</v>
      </c>
      <c r="N30" s="58">
        <v>0.8</v>
      </c>
      <c r="O30" s="58">
        <v>0.1</v>
      </c>
      <c r="P30" s="59">
        <f t="shared" si="3"/>
        <v>28</v>
      </c>
      <c r="Q30" s="59">
        <v>30</v>
      </c>
      <c r="R30" s="59">
        <v>64</v>
      </c>
      <c r="S30" s="59">
        <v>64</v>
      </c>
      <c r="T30" s="53">
        <f t="shared" si="4"/>
        <v>31</v>
      </c>
      <c r="U30" s="53">
        <v>35</v>
      </c>
      <c r="V30" s="53">
        <v>96</v>
      </c>
      <c r="W30" s="53">
        <v>96</v>
      </c>
      <c r="X30" s="54">
        <f t="shared" si="5"/>
        <v>49</v>
      </c>
      <c r="Y30" s="54">
        <v>55</v>
      </c>
      <c r="Z30" s="54">
        <v>128</v>
      </c>
      <c r="AA30" s="54">
        <v>128</v>
      </c>
      <c r="AB30" t="str">
        <f t="shared" si="6"/>
        <v>&lt;LevelUp level="28" exp="4320" hunger="109" coinDL="149" coinUL="149"&gt;
  &lt;DrinkWater coinDL="3" coinUL="3" expN="11" expG="2" rate30="0.8" rateMore="0.1" /&gt;
  &lt;DailyGoal percent="0.3" coinDL="28" coinUL="30" expDL="64" expUL="64" /&gt;
  &lt;DailyGoal percent="0.6" coinDL="31" coinUL="35" expDL="96" expUL="96" /&gt;
  &lt;DailyGoal percent="1.0" coinDL="49" coinUL="55" expDL="128" expUL="128" /&gt;
&lt;/LevelUp&gt;</v>
      </c>
    </row>
    <row r="31" spans="1:28">
      <c r="A31" s="55" t="s">
        <v>1158</v>
      </c>
      <c r="B31" s="55" t="str">
        <f t="shared" si="0"/>
        <v>29</v>
      </c>
      <c r="C31" s="55" t="str">
        <f t="shared" si="1"/>
        <v>4590</v>
      </c>
      <c r="D31" s="44"/>
      <c r="E31" s="56">
        <v>29</v>
      </c>
      <c r="F31" s="56">
        <v>4590</v>
      </c>
      <c r="G31" s="56">
        <v>112</v>
      </c>
      <c r="H31" s="57">
        <v>153</v>
      </c>
      <c r="I31" s="57">
        <v>153</v>
      </c>
      <c r="J31" s="58">
        <v>3</v>
      </c>
      <c r="K31" s="58">
        <v>3</v>
      </c>
      <c r="L31" s="58">
        <v>11</v>
      </c>
      <c r="M31" s="58">
        <f t="shared" si="2"/>
        <v>2</v>
      </c>
      <c r="N31" s="58">
        <v>0.8</v>
      </c>
      <c r="O31" s="58">
        <v>0.1</v>
      </c>
      <c r="P31" s="59">
        <f t="shared" si="3"/>
        <v>28</v>
      </c>
      <c r="Q31" s="59">
        <v>30</v>
      </c>
      <c r="R31" s="59">
        <v>66</v>
      </c>
      <c r="S31" s="59">
        <v>66</v>
      </c>
      <c r="T31" s="53">
        <f t="shared" si="4"/>
        <v>31</v>
      </c>
      <c r="U31" s="53">
        <v>35</v>
      </c>
      <c r="V31" s="53">
        <v>99</v>
      </c>
      <c r="W31" s="53">
        <v>99</v>
      </c>
      <c r="X31" s="54">
        <f t="shared" si="5"/>
        <v>49</v>
      </c>
      <c r="Y31" s="54">
        <v>55</v>
      </c>
      <c r="Z31" s="54">
        <v>132</v>
      </c>
      <c r="AA31" s="54">
        <v>132</v>
      </c>
      <c r="AB31" t="str">
        <f t="shared" si="6"/>
        <v>&lt;LevelUp level="29" exp="4590" hunger="112" coinDL="153" coinUL="153"&gt;
  &lt;DrinkWater coinDL="3" coinUL="3" expN="11" expG="2" rate30="0.8" rateMore="0.1" /&gt;
  &lt;DailyGoal percent="0.3" coinDL="28" coinUL="30" expDL="66" expUL="66" /&gt;
  &lt;DailyGoal percent="0.6" coinDL="31" coinUL="35" expDL="99" expUL="99" /&gt;
  &lt;DailyGoal percent="1.0" coinDL="49" coinUL="55" expDL="132" expUL="132" /&gt;
&lt;/LevelUp&gt;</v>
      </c>
    </row>
    <row r="32" spans="1:28">
      <c r="A32" s="55" t="s">
        <v>1159</v>
      </c>
      <c r="B32" s="55" t="str">
        <f t="shared" si="0"/>
        <v>30</v>
      </c>
      <c r="C32" s="55" t="str">
        <f t="shared" si="1"/>
        <v>5165</v>
      </c>
      <c r="D32" s="44"/>
      <c r="E32" s="56">
        <v>30</v>
      </c>
      <c r="F32" s="56">
        <v>5165</v>
      </c>
      <c r="G32" s="56">
        <v>115</v>
      </c>
      <c r="H32" s="57">
        <v>158</v>
      </c>
      <c r="I32" s="57">
        <v>158</v>
      </c>
      <c r="J32" s="58">
        <v>3</v>
      </c>
      <c r="K32" s="58">
        <v>3</v>
      </c>
      <c r="L32" s="58">
        <v>12</v>
      </c>
      <c r="M32" s="58">
        <f t="shared" si="2"/>
        <v>2</v>
      </c>
      <c r="N32" s="58">
        <v>0.8</v>
      </c>
      <c r="O32" s="58">
        <v>0.1</v>
      </c>
      <c r="P32" s="59">
        <f t="shared" si="3"/>
        <v>28</v>
      </c>
      <c r="Q32" s="59">
        <v>30</v>
      </c>
      <c r="R32" s="59">
        <v>68</v>
      </c>
      <c r="S32" s="59">
        <v>68</v>
      </c>
      <c r="T32" s="53">
        <f t="shared" si="4"/>
        <v>31</v>
      </c>
      <c r="U32" s="53">
        <v>35</v>
      </c>
      <c r="V32" s="53">
        <v>102</v>
      </c>
      <c r="W32" s="53">
        <v>102</v>
      </c>
      <c r="X32" s="54">
        <f t="shared" si="5"/>
        <v>49</v>
      </c>
      <c r="Y32" s="54">
        <v>55</v>
      </c>
      <c r="Z32" s="54">
        <v>136</v>
      </c>
      <c r="AA32" s="54">
        <v>136</v>
      </c>
      <c r="AB32" t="str">
        <f t="shared" si="6"/>
        <v>&lt;LevelUp level="30" exp="5165" hunger="115" coinDL="158" coinUL="158"&gt;
  &lt;DrinkWater coinDL="3" coinUL="3" expN="12" expG="2" rate30="0.8" rateMore="0.1" /&gt;
  &lt;DailyGoal percent="0.3" coinDL="28" coinUL="30" expDL="68" expUL="68" /&gt;
  &lt;DailyGoal percent="0.6" coinDL="31" coinUL="35" expDL="102" expUL="102" /&gt;
  &lt;DailyGoal percent="1.0" coinDL="49" coinUL="55" expDL="136" expUL="136" /&gt;
&lt;/LevelUp&gt;</v>
      </c>
    </row>
    <row r="33" spans="1:28">
      <c r="A33" s="55" t="s">
        <v>1160</v>
      </c>
      <c r="B33" s="55" t="str">
        <f t="shared" si="0"/>
        <v>31</v>
      </c>
      <c r="C33" s="55" t="str">
        <f t="shared" si="1"/>
        <v>5465</v>
      </c>
      <c r="D33" s="44"/>
      <c r="E33" s="56">
        <v>31</v>
      </c>
      <c r="F33" s="56">
        <v>5465</v>
      </c>
      <c r="G33" s="56">
        <v>118</v>
      </c>
      <c r="H33" s="57">
        <v>163</v>
      </c>
      <c r="I33" s="57">
        <v>163</v>
      </c>
      <c r="J33" s="58">
        <v>3</v>
      </c>
      <c r="K33" s="58">
        <v>3</v>
      </c>
      <c r="L33" s="58">
        <v>12</v>
      </c>
      <c r="M33" s="58">
        <f t="shared" si="2"/>
        <v>2</v>
      </c>
      <c r="N33" s="58">
        <v>0.8</v>
      </c>
      <c r="O33" s="58">
        <v>0.1</v>
      </c>
      <c r="P33" s="59">
        <f t="shared" si="3"/>
        <v>29</v>
      </c>
      <c r="Q33" s="59">
        <v>31</v>
      </c>
      <c r="R33" s="59">
        <v>70</v>
      </c>
      <c r="S33" s="59">
        <v>70</v>
      </c>
      <c r="T33" s="53">
        <f t="shared" si="4"/>
        <v>32</v>
      </c>
      <c r="U33" s="53">
        <v>36</v>
      </c>
      <c r="V33" s="53">
        <v>105</v>
      </c>
      <c r="W33" s="53">
        <v>105</v>
      </c>
      <c r="X33" s="54">
        <f t="shared" si="5"/>
        <v>50</v>
      </c>
      <c r="Y33" s="54">
        <v>56</v>
      </c>
      <c r="Z33" s="54">
        <v>140</v>
      </c>
      <c r="AA33" s="54">
        <v>140</v>
      </c>
      <c r="AB33" t="str">
        <f t="shared" si="6"/>
        <v>&lt;LevelUp level="31" exp="5465" hunger="118" coinDL="163" coinUL="163"&gt;
  &lt;DrinkWater coinDL="3" coinUL="3" expN="12" expG="2" rate30="0.8" rateMore="0.1" /&gt;
  &lt;DailyGoal percent="0.3" coinDL="29" coinUL="31" expDL="70" expUL="70" /&gt;
  &lt;DailyGoal percent="0.6" coinDL="32" coinUL="36" expDL="105" expUL="105" /&gt;
  &lt;DailyGoal percent="1.0" coinDL="50" coinUL="56" expDL="140" expUL="140" /&gt;
&lt;/LevelUp&gt;</v>
      </c>
    </row>
    <row r="34" spans="1:28">
      <c r="A34" s="55" t="s">
        <v>1161</v>
      </c>
      <c r="B34" s="55" t="str">
        <f t="shared" si="0"/>
        <v>32</v>
      </c>
      <c r="C34" s="55" t="str">
        <f t="shared" si="1"/>
        <v>5770</v>
      </c>
      <c r="D34" s="44"/>
      <c r="E34" s="56">
        <v>32</v>
      </c>
      <c r="F34" s="56">
        <v>5770</v>
      </c>
      <c r="G34" s="56">
        <v>121</v>
      </c>
      <c r="H34" s="57">
        <v>168</v>
      </c>
      <c r="I34" s="57">
        <v>168</v>
      </c>
      <c r="J34" s="58">
        <v>3</v>
      </c>
      <c r="K34" s="58">
        <v>3</v>
      </c>
      <c r="L34" s="58">
        <v>12</v>
      </c>
      <c r="M34" s="58">
        <f t="shared" si="2"/>
        <v>2</v>
      </c>
      <c r="N34" s="58">
        <v>0.8</v>
      </c>
      <c r="O34" s="58">
        <v>0.1</v>
      </c>
      <c r="P34" s="59">
        <f t="shared" si="3"/>
        <v>29</v>
      </c>
      <c r="Q34" s="59">
        <v>31</v>
      </c>
      <c r="R34" s="59">
        <v>72</v>
      </c>
      <c r="S34" s="59">
        <v>72</v>
      </c>
      <c r="T34" s="53">
        <f t="shared" si="4"/>
        <v>32</v>
      </c>
      <c r="U34" s="53">
        <v>36</v>
      </c>
      <c r="V34" s="53">
        <v>108</v>
      </c>
      <c r="W34" s="53">
        <v>108</v>
      </c>
      <c r="X34" s="54">
        <f t="shared" si="5"/>
        <v>50</v>
      </c>
      <c r="Y34" s="54">
        <v>56</v>
      </c>
      <c r="Z34" s="54">
        <v>144</v>
      </c>
      <c r="AA34" s="54">
        <v>144</v>
      </c>
      <c r="AB34" t="str">
        <f t="shared" si="6"/>
        <v>&lt;LevelUp level="32" exp="5770" hunger="121" coinDL="168" coinUL="168"&gt;
  &lt;DrinkWater coinDL="3" coinUL="3" expN="12" expG="2" rate30="0.8" rateMore="0.1" /&gt;
  &lt;DailyGoal percent="0.3" coinDL="29" coinUL="31" expDL="72" expUL="72" /&gt;
  &lt;DailyGoal percent="0.6" coinDL="32" coinUL="36" expDL="108" expUL="108" /&gt;
  &lt;DailyGoal percent="1.0" coinDL="50" coinUL="56" expDL="144" expUL="144" /&gt;
&lt;/LevelUp&gt;</v>
      </c>
    </row>
    <row r="35" spans="1:28">
      <c r="A35" s="55" t="s">
        <v>1162</v>
      </c>
      <c r="B35" s="55" t="str">
        <f t="shared" si="0"/>
        <v>33</v>
      </c>
      <c r="C35" s="55" t="str">
        <f t="shared" si="1"/>
        <v>6435</v>
      </c>
      <c r="D35" s="44"/>
      <c r="E35" s="56">
        <v>33</v>
      </c>
      <c r="F35" s="56">
        <v>6435</v>
      </c>
      <c r="G35" s="56">
        <v>124</v>
      </c>
      <c r="H35" s="57">
        <v>172</v>
      </c>
      <c r="I35" s="57">
        <v>172</v>
      </c>
      <c r="J35" s="58">
        <v>3</v>
      </c>
      <c r="K35" s="58">
        <v>3</v>
      </c>
      <c r="L35" s="58">
        <v>13</v>
      </c>
      <c r="M35" s="58">
        <f t="shared" si="2"/>
        <v>2</v>
      </c>
      <c r="N35" s="58">
        <v>0.8</v>
      </c>
      <c r="O35" s="58">
        <v>0.1</v>
      </c>
      <c r="P35" s="59">
        <f t="shared" si="3"/>
        <v>29</v>
      </c>
      <c r="Q35" s="59">
        <v>31</v>
      </c>
      <c r="R35" s="59">
        <v>74</v>
      </c>
      <c r="S35" s="59">
        <v>74</v>
      </c>
      <c r="T35" s="53">
        <f t="shared" si="4"/>
        <v>32</v>
      </c>
      <c r="U35" s="53">
        <v>36</v>
      </c>
      <c r="V35" s="53">
        <v>111</v>
      </c>
      <c r="W35" s="53">
        <v>111</v>
      </c>
      <c r="X35" s="54">
        <f t="shared" si="5"/>
        <v>50</v>
      </c>
      <c r="Y35" s="54">
        <v>56</v>
      </c>
      <c r="Z35" s="54">
        <v>148</v>
      </c>
      <c r="AA35" s="54">
        <v>148</v>
      </c>
      <c r="AB35" t="str">
        <f t="shared" si="6"/>
        <v>&lt;LevelUp level="33" exp="6435" hunger="124" coinDL="172" coinUL="172"&gt;
  &lt;DrinkWater coinDL="3" coinUL="3" expN="13" expG="2" rate30="0.8" rateMore="0.1" /&gt;
  &lt;DailyGoal percent="0.3" coinDL="29" coinUL="31" expDL="74" expUL="74" /&gt;
  &lt;DailyGoal percent="0.6" coinDL="32" coinUL="36" expDL="111" expUL="111" /&gt;
  &lt;DailyGoal percent="1.0" coinDL="50" coinUL="56" expDL="148" expUL="148" /&gt;
&lt;/LevelUp&gt;</v>
      </c>
    </row>
    <row r="36" spans="1:28">
      <c r="A36" s="55" t="s">
        <v>1163</v>
      </c>
      <c r="B36" s="55" t="str">
        <f t="shared" si="0"/>
        <v>34</v>
      </c>
      <c r="C36" s="55" t="str">
        <f t="shared" si="1"/>
        <v>6775</v>
      </c>
      <c r="D36" s="44"/>
      <c r="E36" s="56">
        <v>34</v>
      </c>
      <c r="F36" s="56">
        <v>6775</v>
      </c>
      <c r="G36" s="56">
        <v>127</v>
      </c>
      <c r="H36" s="57">
        <v>177</v>
      </c>
      <c r="I36" s="57">
        <v>177</v>
      </c>
      <c r="J36" s="58">
        <v>3</v>
      </c>
      <c r="K36" s="58">
        <v>3</v>
      </c>
      <c r="L36" s="58">
        <v>13</v>
      </c>
      <c r="M36" s="58">
        <f t="shared" si="2"/>
        <v>2</v>
      </c>
      <c r="N36" s="58">
        <v>0.8</v>
      </c>
      <c r="O36" s="58">
        <v>0.1</v>
      </c>
      <c r="P36" s="59">
        <f t="shared" si="3"/>
        <v>29</v>
      </c>
      <c r="Q36" s="59">
        <v>31</v>
      </c>
      <c r="R36" s="59">
        <v>76</v>
      </c>
      <c r="S36" s="59">
        <v>76</v>
      </c>
      <c r="T36" s="53">
        <f t="shared" si="4"/>
        <v>32</v>
      </c>
      <c r="U36" s="53">
        <v>36</v>
      </c>
      <c r="V36" s="53">
        <v>114</v>
      </c>
      <c r="W36" s="53">
        <v>114</v>
      </c>
      <c r="X36" s="54">
        <f t="shared" si="5"/>
        <v>50</v>
      </c>
      <c r="Y36" s="54">
        <v>56</v>
      </c>
      <c r="Z36" s="54">
        <v>152</v>
      </c>
      <c r="AA36" s="54">
        <v>152</v>
      </c>
      <c r="AB36" t="str">
        <f t="shared" si="6"/>
        <v>&lt;LevelUp level="34" exp="6775" hunger="127" coinDL="177" coinUL="177"&gt;
  &lt;DrinkWater coinDL="3" coinUL="3" expN="13" expG="2" rate30="0.8" rateMore="0.1" /&gt;
  &lt;DailyGoal percent="0.3" coinDL="29" coinUL="31" expDL="76" expUL="76" /&gt;
  &lt;DailyGoal percent="0.6" coinDL="32" coinUL="36" expDL="114" expUL="114" /&gt;
  &lt;DailyGoal percent="1.0" coinDL="50" coinUL="56" expDL="152" expUL="152" /&gt;
&lt;/LevelUp&gt;</v>
      </c>
    </row>
    <row r="37" spans="1:28">
      <c r="A37" s="55" t="s">
        <v>1164</v>
      </c>
      <c r="B37" s="55" t="str">
        <f t="shared" si="0"/>
        <v>35</v>
      </c>
      <c r="C37" s="55" t="str">
        <f t="shared" si="1"/>
        <v>7120</v>
      </c>
      <c r="D37" s="44"/>
      <c r="E37" s="56">
        <v>35</v>
      </c>
      <c r="F37" s="56">
        <v>7120</v>
      </c>
      <c r="G37" s="56">
        <v>130</v>
      </c>
      <c r="H37" s="57">
        <v>182</v>
      </c>
      <c r="I37" s="57">
        <v>182</v>
      </c>
      <c r="J37" s="58">
        <v>3</v>
      </c>
      <c r="K37" s="58">
        <v>3</v>
      </c>
      <c r="L37" s="58">
        <v>13</v>
      </c>
      <c r="M37" s="58">
        <f t="shared" si="2"/>
        <v>2</v>
      </c>
      <c r="N37" s="58">
        <v>0.8</v>
      </c>
      <c r="O37" s="58">
        <v>0.1</v>
      </c>
      <c r="P37" s="59">
        <f t="shared" si="3"/>
        <v>29</v>
      </c>
      <c r="Q37" s="59">
        <v>31</v>
      </c>
      <c r="R37" s="59">
        <v>78</v>
      </c>
      <c r="S37" s="59">
        <v>78</v>
      </c>
      <c r="T37" s="53">
        <f t="shared" si="4"/>
        <v>32</v>
      </c>
      <c r="U37" s="53">
        <v>36</v>
      </c>
      <c r="V37" s="53">
        <v>117</v>
      </c>
      <c r="W37" s="53">
        <v>117</v>
      </c>
      <c r="X37" s="54">
        <f t="shared" si="5"/>
        <v>50</v>
      </c>
      <c r="Y37" s="54">
        <v>56</v>
      </c>
      <c r="Z37" s="54">
        <v>156</v>
      </c>
      <c r="AA37" s="54">
        <v>156</v>
      </c>
      <c r="AB37" t="str">
        <f t="shared" si="6"/>
        <v>&lt;LevelUp level="35" exp="7120" hunger="130" coinDL="182" coinUL="182"&gt;
  &lt;DrinkWater coinDL="3" coinUL="3" expN="13" expG="2" rate30="0.8" rateMore="0.1" /&gt;
  &lt;DailyGoal percent="0.3" coinDL="29" coinUL="31" expDL="78" expUL="78" /&gt;
  &lt;DailyGoal percent="0.6" coinDL="32" coinUL="36" expDL="117" expUL="117" /&gt;
  &lt;DailyGoal percent="1.0" coinDL="50" coinUL="56" expDL="156" expUL="156" /&gt;
&lt;/LevelUp&gt;</v>
      </c>
    </row>
    <row r="38" spans="1:28">
      <c r="A38" s="55" t="s">
        <v>1165</v>
      </c>
      <c r="B38" s="55" t="str">
        <f t="shared" si="0"/>
        <v>36</v>
      </c>
      <c r="C38" s="55" t="str">
        <f t="shared" si="1"/>
        <v>7875</v>
      </c>
      <c r="D38" s="44"/>
      <c r="E38" s="56">
        <v>36</v>
      </c>
      <c r="F38" s="56">
        <v>7875</v>
      </c>
      <c r="G38" s="56">
        <v>133</v>
      </c>
      <c r="H38" s="57">
        <v>187</v>
      </c>
      <c r="I38" s="57">
        <v>187</v>
      </c>
      <c r="J38" s="58">
        <v>4</v>
      </c>
      <c r="K38" s="58">
        <v>4</v>
      </c>
      <c r="L38" s="58">
        <v>14</v>
      </c>
      <c r="M38" s="58">
        <f t="shared" si="2"/>
        <v>3</v>
      </c>
      <c r="N38" s="58">
        <v>0.8</v>
      </c>
      <c r="O38" s="58">
        <v>0.1</v>
      </c>
      <c r="P38" s="59">
        <f t="shared" si="3"/>
        <v>30</v>
      </c>
      <c r="Q38" s="59">
        <v>32</v>
      </c>
      <c r="R38" s="59">
        <v>80</v>
      </c>
      <c r="S38" s="59">
        <v>80</v>
      </c>
      <c r="T38" s="53">
        <f t="shared" si="4"/>
        <v>33</v>
      </c>
      <c r="U38" s="53">
        <v>37</v>
      </c>
      <c r="V38" s="53">
        <v>120</v>
      </c>
      <c r="W38" s="53">
        <v>120</v>
      </c>
      <c r="X38" s="54">
        <f t="shared" si="5"/>
        <v>51</v>
      </c>
      <c r="Y38" s="54">
        <v>57</v>
      </c>
      <c r="Z38" s="54">
        <v>160</v>
      </c>
      <c r="AA38" s="54">
        <v>160</v>
      </c>
      <c r="AB38" t="str">
        <f t="shared" si="6"/>
        <v>&lt;LevelUp level="36" exp="7875" hunger="133" coinDL="187" coinUL="187"&gt;
  &lt;DrinkWater coinDL="4" coinUL="4" expN="14" expG="3" rate30="0.8" rateMore="0.1" /&gt;
  &lt;DailyGoal percent="0.3" coinDL="30" coinUL="32" expDL="80" expUL="80" /&gt;
  &lt;DailyGoal percent="0.6" coinDL="33" coinUL="37" expDL="120" expUL="120" /&gt;
  &lt;DailyGoal percent="1.0" coinDL="51" coinUL="57" expDL="160" expUL="160" /&gt;
&lt;/LevelUp&gt;</v>
      </c>
    </row>
    <row r="39" spans="1:28">
      <c r="A39" s="55" t="s">
        <v>1166</v>
      </c>
      <c r="B39" s="55" t="str">
        <f t="shared" si="0"/>
        <v>37</v>
      </c>
      <c r="C39" s="55" t="str">
        <f t="shared" si="1"/>
        <v>8255</v>
      </c>
      <c r="D39" s="44"/>
      <c r="E39" s="56">
        <v>37</v>
      </c>
      <c r="F39" s="56">
        <v>8255</v>
      </c>
      <c r="G39" s="56">
        <v>136</v>
      </c>
      <c r="H39" s="57">
        <v>192</v>
      </c>
      <c r="I39" s="57">
        <v>192</v>
      </c>
      <c r="J39" s="58">
        <v>4</v>
      </c>
      <c r="K39" s="58">
        <v>4</v>
      </c>
      <c r="L39" s="58">
        <v>14</v>
      </c>
      <c r="M39" s="58">
        <f t="shared" si="2"/>
        <v>3</v>
      </c>
      <c r="N39" s="58">
        <v>0.8</v>
      </c>
      <c r="O39" s="58">
        <v>0.1</v>
      </c>
      <c r="P39" s="59">
        <f t="shared" si="3"/>
        <v>30</v>
      </c>
      <c r="Q39" s="59">
        <v>32</v>
      </c>
      <c r="R39" s="59">
        <v>82</v>
      </c>
      <c r="S39" s="59">
        <v>82</v>
      </c>
      <c r="T39" s="53">
        <f t="shared" si="4"/>
        <v>33</v>
      </c>
      <c r="U39" s="53">
        <v>37</v>
      </c>
      <c r="V39" s="53">
        <v>123</v>
      </c>
      <c r="W39" s="53">
        <v>123</v>
      </c>
      <c r="X39" s="54">
        <f t="shared" si="5"/>
        <v>51</v>
      </c>
      <c r="Y39" s="54">
        <v>57</v>
      </c>
      <c r="Z39" s="54">
        <v>164</v>
      </c>
      <c r="AA39" s="54">
        <v>164</v>
      </c>
      <c r="AB39" t="str">
        <f t="shared" si="6"/>
        <v>&lt;LevelUp level="37" exp="8255" hunger="136" coinDL="192" coinUL="192"&gt;
  &lt;DrinkWater coinDL="4" coinUL="4" expN="14" expG="3" rate30="0.8" rateMore="0.1" /&gt;
  &lt;DailyGoal percent="0.3" coinDL="30" coinUL="32" expDL="82" expUL="82" /&gt;
  &lt;DailyGoal percent="0.6" coinDL="33" coinUL="37" expDL="123" expUL="123" /&gt;
  &lt;DailyGoal percent="1.0" coinDL="51" coinUL="57" expDL="164" expUL="164" /&gt;
&lt;/LevelUp&gt;</v>
      </c>
    </row>
    <row r="40" spans="1:28">
      <c r="A40" s="55" t="s">
        <v>1167</v>
      </c>
      <c r="B40" s="55" t="str">
        <f t="shared" si="0"/>
        <v>38</v>
      </c>
      <c r="C40" s="55" t="str">
        <f t="shared" si="1"/>
        <v>8650</v>
      </c>
      <c r="D40" s="44"/>
      <c r="E40" s="56">
        <v>38</v>
      </c>
      <c r="F40" s="56">
        <v>8650</v>
      </c>
      <c r="G40" s="56">
        <v>139</v>
      </c>
      <c r="H40" s="57">
        <v>197</v>
      </c>
      <c r="I40" s="57">
        <v>197</v>
      </c>
      <c r="J40" s="58">
        <v>4</v>
      </c>
      <c r="K40" s="58">
        <v>4</v>
      </c>
      <c r="L40" s="58">
        <v>14</v>
      </c>
      <c r="M40" s="58">
        <f t="shared" si="2"/>
        <v>3</v>
      </c>
      <c r="N40" s="58">
        <v>0.8</v>
      </c>
      <c r="O40" s="58">
        <v>0.1</v>
      </c>
      <c r="P40" s="59">
        <f t="shared" si="3"/>
        <v>30</v>
      </c>
      <c r="Q40" s="59">
        <v>32</v>
      </c>
      <c r="R40" s="59">
        <v>84</v>
      </c>
      <c r="S40" s="59">
        <v>84</v>
      </c>
      <c r="T40" s="53">
        <f t="shared" si="4"/>
        <v>33</v>
      </c>
      <c r="U40" s="53">
        <v>37</v>
      </c>
      <c r="V40" s="53">
        <v>126</v>
      </c>
      <c r="W40" s="53">
        <v>126</v>
      </c>
      <c r="X40" s="54">
        <f t="shared" si="5"/>
        <v>51</v>
      </c>
      <c r="Y40" s="54">
        <v>57</v>
      </c>
      <c r="Z40" s="54">
        <v>168</v>
      </c>
      <c r="AA40" s="54">
        <v>168</v>
      </c>
      <c r="AB40" t="str">
        <f t="shared" si="6"/>
        <v>&lt;LevelUp level="38" exp="8650" hunger="139" coinDL="197" coinUL="197"&gt;
  &lt;DrinkWater coinDL="4" coinUL="4" expN="14" expG="3" rate30="0.8" rateMore="0.1" /&gt;
  &lt;DailyGoal percent="0.3" coinDL="30" coinUL="32" expDL="84" expUL="84" /&gt;
  &lt;DailyGoal percent="0.6" coinDL="33" coinUL="37" expDL="126" expUL="126" /&gt;
  &lt;DailyGoal percent="1.0" coinDL="51" coinUL="57" expDL="168" expUL="168" /&gt;
&lt;/LevelUp&gt;</v>
      </c>
    </row>
    <row r="41" spans="1:28">
      <c r="A41" s="55" t="s">
        <v>1168</v>
      </c>
      <c r="B41" s="55" t="str">
        <f t="shared" si="0"/>
        <v>39</v>
      </c>
      <c r="C41" s="55" t="str">
        <f t="shared" si="1"/>
        <v>9495</v>
      </c>
      <c r="D41" s="44"/>
      <c r="E41" s="56">
        <v>39</v>
      </c>
      <c r="F41" s="56">
        <v>9495</v>
      </c>
      <c r="G41" s="56">
        <v>142</v>
      </c>
      <c r="H41" s="57">
        <v>202</v>
      </c>
      <c r="I41" s="57">
        <v>202</v>
      </c>
      <c r="J41" s="58">
        <v>4</v>
      </c>
      <c r="K41" s="58">
        <v>4</v>
      </c>
      <c r="L41" s="58">
        <v>15</v>
      </c>
      <c r="M41" s="58">
        <f t="shared" si="2"/>
        <v>3</v>
      </c>
      <c r="N41" s="58">
        <v>0.8</v>
      </c>
      <c r="O41" s="58">
        <v>0.1</v>
      </c>
      <c r="P41" s="59">
        <f t="shared" si="3"/>
        <v>30</v>
      </c>
      <c r="Q41" s="59">
        <v>32</v>
      </c>
      <c r="R41" s="59">
        <v>86</v>
      </c>
      <c r="S41" s="59">
        <v>86</v>
      </c>
      <c r="T41" s="53">
        <f t="shared" si="4"/>
        <v>33</v>
      </c>
      <c r="U41" s="53">
        <v>37</v>
      </c>
      <c r="V41" s="53">
        <v>129</v>
      </c>
      <c r="W41" s="53">
        <v>129</v>
      </c>
      <c r="X41" s="54">
        <f t="shared" si="5"/>
        <v>51</v>
      </c>
      <c r="Y41" s="54">
        <v>57</v>
      </c>
      <c r="Z41" s="54">
        <v>172</v>
      </c>
      <c r="AA41" s="54">
        <v>172</v>
      </c>
      <c r="AB41" t="str">
        <f t="shared" si="6"/>
        <v>&lt;LevelUp level="39" exp="9495" hunger="142" coinDL="202" coinUL="202"&gt;
  &lt;DrinkWater coinDL="4" coinUL="4" expN="15" expG="3" rate30="0.8" rateMore="0.1" /&gt;
  &lt;DailyGoal percent="0.3" coinDL="30" coinUL="32" expDL="86" expUL="86" /&gt;
  &lt;DailyGoal percent="0.6" coinDL="33" coinUL="37" expDL="129" expUL="129" /&gt;
  &lt;DailyGoal percent="1.0" coinDL="51" coinUL="57" expDL="172" expUL="172" /&gt;
&lt;/LevelUp&gt;</v>
      </c>
    </row>
    <row r="42" spans="1:28">
      <c r="A42" s="55" t="s">
        <v>1169</v>
      </c>
      <c r="B42" s="55" t="str">
        <f t="shared" si="0"/>
        <v>40</v>
      </c>
      <c r="C42" s="55" t="str">
        <f t="shared" si="1"/>
        <v>9920</v>
      </c>
      <c r="D42" s="44"/>
      <c r="E42" s="56">
        <v>40</v>
      </c>
      <c r="F42" s="56">
        <v>9920</v>
      </c>
      <c r="G42" s="56">
        <v>145</v>
      </c>
      <c r="H42" s="57">
        <v>207</v>
      </c>
      <c r="I42" s="57">
        <v>207</v>
      </c>
      <c r="J42" s="58">
        <v>4</v>
      </c>
      <c r="K42" s="58">
        <v>4</v>
      </c>
      <c r="L42" s="58">
        <v>15</v>
      </c>
      <c r="M42" s="58">
        <f t="shared" si="2"/>
        <v>3</v>
      </c>
      <c r="N42" s="58">
        <v>0.8</v>
      </c>
      <c r="O42" s="58">
        <v>0.1</v>
      </c>
      <c r="P42" s="59">
        <f t="shared" si="3"/>
        <v>30</v>
      </c>
      <c r="Q42" s="59">
        <v>32</v>
      </c>
      <c r="R42" s="59">
        <v>88</v>
      </c>
      <c r="S42" s="59">
        <v>88</v>
      </c>
      <c r="T42" s="53">
        <f t="shared" si="4"/>
        <v>33</v>
      </c>
      <c r="U42" s="53">
        <v>37</v>
      </c>
      <c r="V42" s="53">
        <v>132</v>
      </c>
      <c r="W42" s="53">
        <v>132</v>
      </c>
      <c r="X42" s="54">
        <f t="shared" si="5"/>
        <v>51</v>
      </c>
      <c r="Y42" s="54">
        <v>57</v>
      </c>
      <c r="Z42" s="54">
        <v>176</v>
      </c>
      <c r="AA42" s="54">
        <v>176</v>
      </c>
      <c r="AB42" t="str">
        <f t="shared" si="6"/>
        <v>&lt;LevelUp level="40" exp="9920" hunger="145" coinDL="207" coinUL="207"&gt;
  &lt;DrinkWater coinDL="4" coinUL="4" expN="15" expG="3" rate30="0.8" rateMore="0.1" /&gt;
  &lt;DailyGoal percent="0.3" coinDL="30" coinUL="32" expDL="88" expUL="88" /&gt;
  &lt;DailyGoal percent="0.6" coinDL="33" coinUL="37" expDL="132" expUL="132" /&gt;
  &lt;DailyGoal percent="1.0" coinDL="51" coinUL="57" expDL="176" expUL="176" /&gt;
&lt;/LevelUp&gt;</v>
      </c>
    </row>
    <row r="43" spans="1:28">
      <c r="A43" s="55" t="s">
        <v>1170</v>
      </c>
      <c r="B43" s="55" t="str">
        <f t="shared" si="0"/>
        <v>41</v>
      </c>
      <c r="C43" s="55" t="str">
        <f t="shared" si="1"/>
        <v>10360</v>
      </c>
      <c r="D43" s="44"/>
      <c r="E43" s="56">
        <v>41</v>
      </c>
      <c r="F43" s="56">
        <v>10360</v>
      </c>
      <c r="G43" s="56">
        <v>148</v>
      </c>
      <c r="H43" s="57">
        <v>212</v>
      </c>
      <c r="I43" s="57">
        <v>212</v>
      </c>
      <c r="J43" s="58">
        <v>4</v>
      </c>
      <c r="K43" s="58">
        <v>4</v>
      </c>
      <c r="L43" s="58">
        <v>15</v>
      </c>
      <c r="M43" s="58">
        <f t="shared" si="2"/>
        <v>3</v>
      </c>
      <c r="N43" s="58">
        <v>0.8</v>
      </c>
      <c r="O43" s="58">
        <v>0.1</v>
      </c>
      <c r="P43" s="59">
        <f t="shared" si="3"/>
        <v>30</v>
      </c>
      <c r="Q43" s="59">
        <v>32</v>
      </c>
      <c r="R43" s="59">
        <v>90</v>
      </c>
      <c r="S43" s="59">
        <v>90</v>
      </c>
      <c r="T43" s="53">
        <f t="shared" si="4"/>
        <v>33</v>
      </c>
      <c r="U43" s="53">
        <v>37</v>
      </c>
      <c r="V43" s="53">
        <v>135</v>
      </c>
      <c r="W43" s="53">
        <v>135</v>
      </c>
      <c r="X43" s="54">
        <f t="shared" si="5"/>
        <v>51</v>
      </c>
      <c r="Y43" s="54">
        <v>57</v>
      </c>
      <c r="Z43" s="54">
        <v>180</v>
      </c>
      <c r="AA43" s="54">
        <v>180</v>
      </c>
      <c r="AB43" t="str">
        <f t="shared" si="6"/>
        <v>&lt;LevelUp level="41" exp="10360" hunger="148" coinDL="212" coinUL="212"&gt;
  &lt;DrinkWater coinDL="4" coinUL="4" expN="15" expG="3" rate30="0.8" rateMore="0.1" /&gt;
  &lt;DailyGoal percent="0.3" coinDL="30" coinUL="32" expDL="90" expUL="90" /&gt;
  &lt;DailyGoal percent="0.6" coinDL="33" coinUL="37" expDL="135" expUL="135" /&gt;
  &lt;DailyGoal percent="1.0" coinDL="51" coinUL="57" expDL="180" expUL="180" /&gt;
&lt;/LevelUp&gt;</v>
      </c>
    </row>
    <row r="44" spans="1:28">
      <c r="A44" s="55" t="s">
        <v>1171</v>
      </c>
      <c r="B44" s="55" t="str">
        <f t="shared" si="0"/>
        <v>42</v>
      </c>
      <c r="C44" s="55" t="str">
        <f t="shared" si="1"/>
        <v>11300</v>
      </c>
      <c r="D44" s="44"/>
      <c r="E44" s="56">
        <v>42</v>
      </c>
      <c r="F44" s="56">
        <v>11300</v>
      </c>
      <c r="G44" s="56">
        <v>151</v>
      </c>
      <c r="H44" s="57">
        <v>217</v>
      </c>
      <c r="I44" s="57">
        <v>217</v>
      </c>
      <c r="J44" s="58">
        <v>4</v>
      </c>
      <c r="K44" s="58">
        <v>4</v>
      </c>
      <c r="L44" s="58">
        <v>16</v>
      </c>
      <c r="M44" s="58">
        <f t="shared" si="2"/>
        <v>3</v>
      </c>
      <c r="N44" s="58">
        <v>0.8</v>
      </c>
      <c r="O44" s="58">
        <v>0.1</v>
      </c>
      <c r="P44" s="59">
        <f t="shared" si="3"/>
        <v>30</v>
      </c>
      <c r="Q44" s="59">
        <v>32</v>
      </c>
      <c r="R44" s="59">
        <v>92</v>
      </c>
      <c r="S44" s="59">
        <v>92</v>
      </c>
      <c r="T44" s="53">
        <f t="shared" si="4"/>
        <v>33</v>
      </c>
      <c r="U44" s="53">
        <v>37</v>
      </c>
      <c r="V44" s="53">
        <v>138</v>
      </c>
      <c r="W44" s="53">
        <v>138</v>
      </c>
      <c r="X44" s="54">
        <f t="shared" si="5"/>
        <v>51</v>
      </c>
      <c r="Y44" s="54">
        <v>57</v>
      </c>
      <c r="Z44" s="54">
        <v>184</v>
      </c>
      <c r="AA44" s="54">
        <v>184</v>
      </c>
      <c r="AB44" t="str">
        <f t="shared" si="6"/>
        <v>&lt;LevelUp level="42" exp="11300" hunger="151" coinDL="217" coinUL="217"&gt;
  &lt;DrinkWater coinDL="4" coinUL="4" expN="16" expG="3" rate30="0.8" rateMore="0.1" /&gt;
  &lt;DailyGoal percent="0.3" coinDL="30" coinUL="32" expDL="92" expUL="92" /&gt;
  &lt;DailyGoal percent="0.6" coinDL="33" coinUL="37" expDL="138" expUL="138" /&gt;
  &lt;DailyGoal percent="1.0" coinDL="51" coinUL="57" expDL="184" expUL="184" /&gt;
&lt;/LevelUp&gt;</v>
      </c>
    </row>
    <row r="45" spans="1:28">
      <c r="A45" s="55" t="s">
        <v>1172</v>
      </c>
      <c r="B45" s="55" t="str">
        <f t="shared" si="0"/>
        <v>43</v>
      </c>
      <c r="C45" s="55" t="str">
        <f t="shared" si="1"/>
        <v>11775</v>
      </c>
      <c r="D45" s="44"/>
      <c r="E45" s="56">
        <v>43</v>
      </c>
      <c r="F45" s="56">
        <v>11775</v>
      </c>
      <c r="G45" s="56">
        <v>154</v>
      </c>
      <c r="H45" s="57">
        <v>222</v>
      </c>
      <c r="I45" s="57">
        <v>222</v>
      </c>
      <c r="J45" s="58">
        <v>4</v>
      </c>
      <c r="K45" s="58">
        <v>4</v>
      </c>
      <c r="L45" s="58">
        <v>16</v>
      </c>
      <c r="M45" s="58">
        <f t="shared" si="2"/>
        <v>3</v>
      </c>
      <c r="N45" s="58">
        <v>0.8</v>
      </c>
      <c r="O45" s="58">
        <v>0.1</v>
      </c>
      <c r="P45" s="59">
        <f t="shared" si="3"/>
        <v>31</v>
      </c>
      <c r="Q45" s="59">
        <v>33</v>
      </c>
      <c r="R45" s="59">
        <v>94</v>
      </c>
      <c r="S45" s="59">
        <v>94</v>
      </c>
      <c r="T45" s="53">
        <f t="shared" si="4"/>
        <v>34</v>
      </c>
      <c r="U45" s="53">
        <v>38</v>
      </c>
      <c r="V45" s="53">
        <v>141</v>
      </c>
      <c r="W45" s="53">
        <v>141</v>
      </c>
      <c r="X45" s="54">
        <f t="shared" si="5"/>
        <v>52</v>
      </c>
      <c r="Y45" s="54">
        <v>58</v>
      </c>
      <c r="Z45" s="54">
        <v>188</v>
      </c>
      <c r="AA45" s="54">
        <v>188</v>
      </c>
      <c r="AB45" t="str">
        <f t="shared" si="6"/>
        <v>&lt;LevelUp level="43" exp="11775" hunger="154" coinDL="222" coinUL="222"&gt;
  &lt;DrinkWater coinDL="4" coinUL="4" expN="16" expG="3" rate30="0.8" rateMore="0.1" /&gt;
  &lt;DailyGoal percent="0.3" coinDL="31" coinUL="33" expDL="94" expUL="94" /&gt;
  &lt;DailyGoal percent="0.6" coinDL="34" coinUL="38" expDL="141" expUL="141" /&gt;
  &lt;DailyGoal percent="1.0" coinDL="52" coinUL="58" expDL="188" expUL="188" /&gt;
&lt;/LevelUp&gt;</v>
      </c>
    </row>
    <row r="46" spans="1:28">
      <c r="A46" s="55" t="s">
        <v>1173</v>
      </c>
      <c r="B46" s="55" t="str">
        <f t="shared" si="0"/>
        <v>44</v>
      </c>
      <c r="C46" s="55" t="str">
        <f t="shared" si="1"/>
        <v>12260</v>
      </c>
      <c r="D46" s="44"/>
      <c r="E46" s="56">
        <v>44</v>
      </c>
      <c r="F46" s="56">
        <v>12260</v>
      </c>
      <c r="G46" s="56">
        <v>157</v>
      </c>
      <c r="H46" s="57">
        <v>227</v>
      </c>
      <c r="I46" s="57">
        <v>227</v>
      </c>
      <c r="J46" s="58">
        <v>4</v>
      </c>
      <c r="K46" s="58">
        <v>4</v>
      </c>
      <c r="L46" s="58">
        <v>16</v>
      </c>
      <c r="M46" s="58">
        <f t="shared" si="2"/>
        <v>3</v>
      </c>
      <c r="N46" s="58">
        <v>0.8</v>
      </c>
      <c r="O46" s="58">
        <v>0.1</v>
      </c>
      <c r="P46" s="59">
        <f t="shared" si="3"/>
        <v>31</v>
      </c>
      <c r="Q46" s="59">
        <v>33</v>
      </c>
      <c r="R46" s="59">
        <v>96</v>
      </c>
      <c r="S46" s="59">
        <v>96</v>
      </c>
      <c r="T46" s="53">
        <f t="shared" si="4"/>
        <v>34</v>
      </c>
      <c r="U46" s="53">
        <v>38</v>
      </c>
      <c r="V46" s="53">
        <v>144</v>
      </c>
      <c r="W46" s="53">
        <v>144</v>
      </c>
      <c r="X46" s="54">
        <f t="shared" si="5"/>
        <v>52</v>
      </c>
      <c r="Y46" s="54">
        <v>58</v>
      </c>
      <c r="Z46" s="54">
        <v>192</v>
      </c>
      <c r="AA46" s="54">
        <v>192</v>
      </c>
      <c r="AB46" t="str">
        <f t="shared" si="6"/>
        <v>&lt;LevelUp level="44" exp="12260" hunger="157" coinDL="227" coinUL="227"&gt;
  &lt;DrinkWater coinDL="4" coinUL="4" expN="16" expG="3" rate30="0.8" rateMore="0.1" /&gt;
  &lt;DailyGoal percent="0.3" coinDL="31" coinUL="33" expDL="96" expUL="96" /&gt;
  &lt;DailyGoal percent="0.6" coinDL="34" coinUL="38" expDL="144" expUL="144" /&gt;
  &lt;DailyGoal percent="1.0" coinDL="52" coinUL="58" expDL="192" expUL="192" /&gt;
&lt;/LevelUp&gt;</v>
      </c>
    </row>
    <row r="47" spans="1:28">
      <c r="A47" s="55" t="s">
        <v>1174</v>
      </c>
      <c r="B47" s="55" t="str">
        <f t="shared" si="0"/>
        <v>45</v>
      </c>
      <c r="C47" s="55" t="str">
        <f t="shared" si="1"/>
        <v>13305</v>
      </c>
      <c r="D47" s="44"/>
      <c r="E47" s="56">
        <v>45</v>
      </c>
      <c r="F47" s="56">
        <v>13305</v>
      </c>
      <c r="G47" s="56">
        <v>160</v>
      </c>
      <c r="H47" s="57">
        <v>232</v>
      </c>
      <c r="I47" s="57">
        <v>232</v>
      </c>
      <c r="J47" s="58">
        <v>4</v>
      </c>
      <c r="K47" s="58">
        <v>4</v>
      </c>
      <c r="L47" s="58">
        <v>17</v>
      </c>
      <c r="M47" s="58">
        <f t="shared" si="2"/>
        <v>3</v>
      </c>
      <c r="N47" s="58">
        <v>0.8</v>
      </c>
      <c r="O47" s="58">
        <v>0.1</v>
      </c>
      <c r="P47" s="59">
        <f t="shared" si="3"/>
        <v>31</v>
      </c>
      <c r="Q47" s="59">
        <v>33</v>
      </c>
      <c r="R47" s="59">
        <v>98</v>
      </c>
      <c r="S47" s="59">
        <v>98</v>
      </c>
      <c r="T47" s="53">
        <f t="shared" si="4"/>
        <v>34</v>
      </c>
      <c r="U47" s="53">
        <v>38</v>
      </c>
      <c r="V47" s="53">
        <v>147</v>
      </c>
      <c r="W47" s="53">
        <v>147</v>
      </c>
      <c r="X47" s="54">
        <f t="shared" si="5"/>
        <v>52</v>
      </c>
      <c r="Y47" s="54">
        <v>58</v>
      </c>
      <c r="Z47" s="54">
        <v>196</v>
      </c>
      <c r="AA47" s="54">
        <v>196</v>
      </c>
      <c r="AB47" t="str">
        <f t="shared" si="6"/>
        <v>&lt;LevelUp level="45" exp="13305" hunger="160" coinDL="232" coinUL="232"&gt;
  &lt;DrinkWater coinDL="4" coinUL="4" expN="17" expG="3" rate30="0.8" rateMore="0.1" /&gt;
  &lt;DailyGoal percent="0.3" coinDL="31" coinUL="33" expDL="98" expUL="98" /&gt;
  &lt;DailyGoal percent="0.6" coinDL="34" coinUL="38" expDL="147" expUL="147" /&gt;
  &lt;DailyGoal percent="1.0" coinDL="52" coinUL="58" expDL="196" expUL="196" /&gt;
&lt;/LevelUp&gt;</v>
      </c>
    </row>
    <row r="48" spans="1:28">
      <c r="A48" s="55" t="s">
        <v>1175</v>
      </c>
      <c r="B48" s="55" t="str">
        <f t="shared" si="0"/>
        <v>46</v>
      </c>
      <c r="C48" s="55" t="str">
        <f t="shared" si="1"/>
        <v>13825</v>
      </c>
      <c r="D48" s="44"/>
      <c r="E48" s="56">
        <v>46</v>
      </c>
      <c r="F48" s="56">
        <v>13825</v>
      </c>
      <c r="G48" s="56">
        <v>163</v>
      </c>
      <c r="H48" s="57">
        <v>237</v>
      </c>
      <c r="I48" s="57">
        <v>237</v>
      </c>
      <c r="J48" s="58">
        <v>4</v>
      </c>
      <c r="K48" s="58">
        <v>4</v>
      </c>
      <c r="L48" s="58">
        <v>17</v>
      </c>
      <c r="M48" s="58">
        <f t="shared" si="2"/>
        <v>3</v>
      </c>
      <c r="N48" s="58">
        <v>0.8</v>
      </c>
      <c r="O48" s="58">
        <v>0.1</v>
      </c>
      <c r="P48" s="59">
        <f t="shared" si="3"/>
        <v>31</v>
      </c>
      <c r="Q48" s="59">
        <v>33</v>
      </c>
      <c r="R48" s="59">
        <v>100</v>
      </c>
      <c r="S48" s="59">
        <v>100</v>
      </c>
      <c r="T48" s="53">
        <f t="shared" si="4"/>
        <v>34</v>
      </c>
      <c r="U48" s="53">
        <v>38</v>
      </c>
      <c r="V48" s="53">
        <v>150</v>
      </c>
      <c r="W48" s="53">
        <v>150</v>
      </c>
      <c r="X48" s="54">
        <f t="shared" si="5"/>
        <v>52</v>
      </c>
      <c r="Y48" s="54">
        <v>58</v>
      </c>
      <c r="Z48" s="54">
        <v>200</v>
      </c>
      <c r="AA48" s="54">
        <v>200</v>
      </c>
      <c r="AB48" t="str">
        <f t="shared" si="6"/>
        <v>&lt;LevelUp level="46" exp="13825" hunger="163" coinDL="237" coinUL="237"&gt;
  &lt;DrinkWater coinDL="4" coinUL="4" expN="17" expG="3" rate30="0.8" rateMore="0.1" /&gt;
  &lt;DailyGoal percent="0.3" coinDL="31" coinUL="33" expDL="100" expUL="100" /&gt;
  &lt;DailyGoal percent="0.6" coinDL="34" coinUL="38" expDL="150" expUL="150" /&gt;
  &lt;DailyGoal percent="1.0" coinDL="52" coinUL="58" expDL="200" expUL="200" /&gt;
&lt;/LevelUp&gt;</v>
      </c>
    </row>
    <row r="49" spans="1:28">
      <c r="A49" s="55" t="s">
        <v>1176</v>
      </c>
      <c r="B49" s="55" t="str">
        <f t="shared" si="0"/>
        <v>47</v>
      </c>
      <c r="C49" s="55" t="str">
        <f t="shared" si="1"/>
        <v>14360</v>
      </c>
      <c r="D49" s="44"/>
      <c r="E49" s="56">
        <v>47</v>
      </c>
      <c r="F49" s="56">
        <v>14360</v>
      </c>
      <c r="G49" s="56">
        <v>166</v>
      </c>
      <c r="H49" s="57">
        <v>243</v>
      </c>
      <c r="I49" s="57">
        <v>243</v>
      </c>
      <c r="J49" s="58">
        <v>4</v>
      </c>
      <c r="K49" s="58">
        <v>4</v>
      </c>
      <c r="L49" s="58">
        <v>17</v>
      </c>
      <c r="M49" s="58">
        <f t="shared" si="2"/>
        <v>3</v>
      </c>
      <c r="N49" s="58">
        <v>0.8</v>
      </c>
      <c r="O49" s="58">
        <v>0.1</v>
      </c>
      <c r="P49" s="59">
        <f t="shared" si="3"/>
        <v>31</v>
      </c>
      <c r="Q49" s="59">
        <v>33</v>
      </c>
      <c r="R49" s="59">
        <v>102</v>
      </c>
      <c r="S49" s="59">
        <v>102</v>
      </c>
      <c r="T49" s="53">
        <f t="shared" si="4"/>
        <v>34</v>
      </c>
      <c r="U49" s="53">
        <v>38</v>
      </c>
      <c r="V49" s="53">
        <v>153</v>
      </c>
      <c r="W49" s="53">
        <v>153</v>
      </c>
      <c r="X49" s="54">
        <f t="shared" si="5"/>
        <v>52</v>
      </c>
      <c r="Y49" s="54">
        <v>58</v>
      </c>
      <c r="Z49" s="54">
        <v>204</v>
      </c>
      <c r="AA49" s="54">
        <v>204</v>
      </c>
      <c r="AB49" t="str">
        <f t="shared" si="6"/>
        <v>&lt;LevelUp level="47" exp="14360" hunger="166" coinDL="243" coinUL="243"&gt;
  &lt;DrinkWater coinDL="4" coinUL="4" expN="17" expG="3" rate30="0.8" rateMore="0.1" /&gt;
  &lt;DailyGoal percent="0.3" coinDL="31" coinUL="33" expDL="102" expUL="102" /&gt;
  &lt;DailyGoal percent="0.6" coinDL="34" coinUL="38" expDL="153" expUL="153" /&gt;
  &lt;DailyGoal percent="1.0" coinDL="52" coinUL="58" expDL="204" expUL="204" /&gt;
&lt;/LevelUp&gt;</v>
      </c>
    </row>
    <row r="50" spans="1:28">
      <c r="A50" s="55" t="s">
        <v>1177</v>
      </c>
      <c r="B50" s="55" t="str">
        <f t="shared" si="0"/>
        <v>48</v>
      </c>
      <c r="C50" s="55" t="str">
        <f t="shared" si="1"/>
        <v>15505</v>
      </c>
      <c r="D50" s="44"/>
      <c r="E50" s="56">
        <v>48</v>
      </c>
      <c r="F50" s="56">
        <v>15505</v>
      </c>
      <c r="G50" s="56">
        <v>169</v>
      </c>
      <c r="H50" s="57">
        <v>248</v>
      </c>
      <c r="I50" s="57">
        <v>248</v>
      </c>
      <c r="J50" s="58">
        <v>4</v>
      </c>
      <c r="K50" s="58">
        <v>4</v>
      </c>
      <c r="L50" s="58">
        <v>18</v>
      </c>
      <c r="M50" s="58">
        <f t="shared" si="2"/>
        <v>3</v>
      </c>
      <c r="N50" s="58">
        <v>0.8</v>
      </c>
      <c r="O50" s="58">
        <v>0.1</v>
      </c>
      <c r="P50" s="59">
        <f t="shared" si="3"/>
        <v>31</v>
      </c>
      <c r="Q50" s="59">
        <v>33</v>
      </c>
      <c r="R50" s="59">
        <v>104</v>
      </c>
      <c r="S50" s="59">
        <v>104</v>
      </c>
      <c r="T50" s="53">
        <f t="shared" si="4"/>
        <v>34</v>
      </c>
      <c r="U50" s="53">
        <v>38</v>
      </c>
      <c r="V50" s="53">
        <v>156</v>
      </c>
      <c r="W50" s="53">
        <v>156</v>
      </c>
      <c r="X50" s="54">
        <f t="shared" si="5"/>
        <v>52</v>
      </c>
      <c r="Y50" s="54">
        <v>58</v>
      </c>
      <c r="Z50" s="54">
        <v>208</v>
      </c>
      <c r="AA50" s="54">
        <v>208</v>
      </c>
      <c r="AB50" t="str">
        <f t="shared" si="6"/>
        <v>&lt;LevelUp level="48" exp="15505" hunger="169" coinDL="248" coinUL="248"&gt;
  &lt;DrinkWater coinDL="4" coinUL="4" expN="18" expG="3" rate30="0.8" rateMore="0.1" /&gt;
  &lt;DailyGoal percent="0.3" coinDL="31" coinUL="33" expDL="104" expUL="104" /&gt;
  &lt;DailyGoal percent="0.6" coinDL="34" coinUL="38" expDL="156" expUL="156" /&gt;
  &lt;DailyGoal percent="1.0" coinDL="52" coinUL="58" expDL="208" expUL="208" /&gt;
&lt;/LevelUp&gt;</v>
      </c>
    </row>
    <row r="51" spans="1:28">
      <c r="A51" s="55" t="s">
        <v>1178</v>
      </c>
      <c r="B51" s="55" t="str">
        <f t="shared" si="0"/>
        <v>49</v>
      </c>
      <c r="C51" s="55" t="str">
        <f t="shared" si="1"/>
        <v>16080</v>
      </c>
      <c r="D51" s="44"/>
      <c r="E51" s="56">
        <v>49</v>
      </c>
      <c r="F51" s="56">
        <v>16080</v>
      </c>
      <c r="G51" s="56">
        <v>172</v>
      </c>
      <c r="H51" s="57">
        <v>253</v>
      </c>
      <c r="I51" s="57">
        <v>253</v>
      </c>
      <c r="J51" s="58">
        <v>4</v>
      </c>
      <c r="K51" s="58">
        <v>4</v>
      </c>
      <c r="L51" s="58">
        <v>18</v>
      </c>
      <c r="M51" s="58">
        <f t="shared" si="2"/>
        <v>3</v>
      </c>
      <c r="N51" s="58">
        <v>0.8</v>
      </c>
      <c r="O51" s="58">
        <v>0.1</v>
      </c>
      <c r="P51" s="59">
        <f t="shared" si="3"/>
        <v>32</v>
      </c>
      <c r="Q51" s="59">
        <v>34</v>
      </c>
      <c r="R51" s="59">
        <v>106</v>
      </c>
      <c r="S51" s="59">
        <v>106</v>
      </c>
      <c r="T51" s="53">
        <f t="shared" si="4"/>
        <v>35</v>
      </c>
      <c r="U51" s="53">
        <v>39</v>
      </c>
      <c r="V51" s="53">
        <v>159</v>
      </c>
      <c r="W51" s="53">
        <v>159</v>
      </c>
      <c r="X51" s="54">
        <f t="shared" si="5"/>
        <v>53</v>
      </c>
      <c r="Y51" s="54">
        <v>59</v>
      </c>
      <c r="Z51" s="54">
        <v>212</v>
      </c>
      <c r="AA51" s="54">
        <v>212</v>
      </c>
      <c r="AB51" t="str">
        <f t="shared" si="6"/>
        <v>&lt;LevelUp level="49" exp="16080" hunger="172" coinDL="253" coinUL="253"&gt;
  &lt;DrinkWater coinDL="4" coinUL="4" expN="18" expG="3" rate30="0.8" rateMore="0.1" /&gt;
  &lt;DailyGoal percent="0.3" coinDL="32" coinUL="34" expDL="106" expUL="106" /&gt;
  &lt;DailyGoal percent="0.6" coinDL="35" coinUL="39" expDL="159" expUL="159" /&gt;
  &lt;DailyGoal percent="1.0" coinDL="53" coinUL="59" expDL="212" expUL="212" /&gt;
&lt;/LevelUp&gt;</v>
      </c>
    </row>
    <row r="52" spans="1:28">
      <c r="A52" s="55" t="s">
        <v>1179</v>
      </c>
      <c r="B52" s="55" t="str">
        <f t="shared" si="0"/>
        <v>50</v>
      </c>
      <c r="C52" s="55" t="str">
        <f t="shared" si="1"/>
        <v>16660</v>
      </c>
      <c r="D52" s="44"/>
      <c r="E52" s="56">
        <v>50</v>
      </c>
      <c r="F52" s="56">
        <v>16660</v>
      </c>
      <c r="G52" s="56">
        <v>175</v>
      </c>
      <c r="H52" s="57">
        <v>258</v>
      </c>
      <c r="I52" s="57">
        <v>258</v>
      </c>
      <c r="J52" s="58">
        <v>4</v>
      </c>
      <c r="K52" s="58">
        <v>4</v>
      </c>
      <c r="L52" s="58">
        <v>18</v>
      </c>
      <c r="M52" s="58">
        <f t="shared" si="2"/>
        <v>3</v>
      </c>
      <c r="N52" s="58">
        <v>0.8</v>
      </c>
      <c r="O52" s="58">
        <v>0.1</v>
      </c>
      <c r="P52" s="59">
        <f t="shared" si="3"/>
        <v>32</v>
      </c>
      <c r="Q52" s="59">
        <v>34</v>
      </c>
      <c r="R52" s="59">
        <v>108</v>
      </c>
      <c r="S52" s="59">
        <v>108</v>
      </c>
      <c r="T52" s="53">
        <f t="shared" si="4"/>
        <v>35</v>
      </c>
      <c r="U52" s="53">
        <v>39</v>
      </c>
      <c r="V52" s="53">
        <v>162</v>
      </c>
      <c r="W52" s="53">
        <v>162</v>
      </c>
      <c r="X52" s="54">
        <f t="shared" si="5"/>
        <v>53</v>
      </c>
      <c r="Y52" s="54">
        <v>59</v>
      </c>
      <c r="Z52" s="54">
        <v>216</v>
      </c>
      <c r="AA52" s="54">
        <v>216</v>
      </c>
      <c r="AB52" t="str">
        <f t="shared" si="6"/>
        <v>&lt;LevelUp level="50" exp="16660" hunger="175" coinDL="258" coinUL="258"&gt;
  &lt;DrinkWater coinDL="4" coinUL="4" expN="18" expG="3" rate30="0.8" rateMore="0.1" /&gt;
  &lt;DailyGoal percent="0.3" coinDL="32" coinUL="34" expDL="108" expUL="108" /&gt;
  &lt;DailyGoal percent="0.6" coinDL="35" coinUL="39" expDL="162" expUL="162" /&gt;
  &lt;DailyGoal percent="1.0" coinDL="53" coinUL="59" expDL="216" expUL="216" /&gt;
&lt;/LevelUp&gt;</v>
      </c>
    </row>
    <row r="53" spans="1:28">
      <c r="A53" s="55" t="s">
        <v>1180</v>
      </c>
      <c r="B53" s="55" t="str">
        <f t="shared" si="0"/>
        <v>51</v>
      </c>
      <c r="C53" s="55" t="str">
        <f t="shared" si="1"/>
        <v>17915</v>
      </c>
      <c r="D53" s="44"/>
      <c r="E53" s="56">
        <v>51</v>
      </c>
      <c r="F53" s="56">
        <v>17915</v>
      </c>
      <c r="G53" s="56">
        <v>178</v>
      </c>
      <c r="H53" s="57">
        <v>263</v>
      </c>
      <c r="I53" s="57">
        <v>263</v>
      </c>
      <c r="J53" s="58">
        <v>4</v>
      </c>
      <c r="K53" s="58">
        <v>4</v>
      </c>
      <c r="L53" s="58">
        <v>19</v>
      </c>
      <c r="M53" s="58">
        <f t="shared" si="2"/>
        <v>3</v>
      </c>
      <c r="N53" s="58">
        <v>0.8</v>
      </c>
      <c r="O53" s="58">
        <v>0.1</v>
      </c>
      <c r="P53" s="59">
        <f t="shared" si="3"/>
        <v>32</v>
      </c>
      <c r="Q53" s="59">
        <v>34</v>
      </c>
      <c r="R53" s="59">
        <v>110</v>
      </c>
      <c r="S53" s="59">
        <v>110</v>
      </c>
      <c r="T53" s="53">
        <f t="shared" si="4"/>
        <v>35</v>
      </c>
      <c r="U53" s="53">
        <v>39</v>
      </c>
      <c r="V53" s="53">
        <v>165</v>
      </c>
      <c r="W53" s="53">
        <v>165</v>
      </c>
      <c r="X53" s="54">
        <f t="shared" si="5"/>
        <v>53</v>
      </c>
      <c r="Y53" s="54">
        <v>59</v>
      </c>
      <c r="Z53" s="54">
        <v>220</v>
      </c>
      <c r="AA53" s="54">
        <v>220</v>
      </c>
      <c r="AB53" t="str">
        <f t="shared" si="6"/>
        <v>&lt;LevelUp level="51" exp="17915" hunger="178" coinDL="263" coinUL="263"&gt;
  &lt;DrinkWater coinDL="4" coinUL="4" expN="19" expG="3" rate30="0.8" rateMore="0.1" /&gt;
  &lt;DailyGoal percent="0.3" coinDL="32" coinUL="34" expDL="110" expUL="110" /&gt;
  &lt;DailyGoal percent="0.6" coinDL="35" coinUL="39" expDL="165" expUL="165" /&gt;
  &lt;DailyGoal percent="1.0" coinDL="53" coinUL="59" expDL="220" expUL="220" /&gt;
&lt;/LevelUp&gt;</v>
      </c>
    </row>
    <row r="54" spans="1:28">
      <c r="A54" s="55" t="s">
        <v>1181</v>
      </c>
      <c r="B54" s="55" t="str">
        <f t="shared" si="0"/>
        <v>52</v>
      </c>
      <c r="C54" s="55" t="str">
        <f t="shared" si="1"/>
        <v>18540</v>
      </c>
      <c r="D54" s="44"/>
      <c r="E54" s="56">
        <v>52</v>
      </c>
      <c r="F54" s="56">
        <v>18540</v>
      </c>
      <c r="G54" s="56">
        <v>181</v>
      </c>
      <c r="H54" s="57">
        <v>269</v>
      </c>
      <c r="I54" s="57">
        <v>269</v>
      </c>
      <c r="J54" s="58">
        <v>4</v>
      </c>
      <c r="K54" s="58">
        <v>4</v>
      </c>
      <c r="L54" s="58">
        <v>19</v>
      </c>
      <c r="M54" s="58">
        <f t="shared" si="2"/>
        <v>3</v>
      </c>
      <c r="N54" s="58">
        <v>0.8</v>
      </c>
      <c r="O54" s="58">
        <v>0.1</v>
      </c>
      <c r="P54" s="59">
        <f t="shared" si="3"/>
        <v>32</v>
      </c>
      <c r="Q54" s="59">
        <v>34</v>
      </c>
      <c r="R54" s="59">
        <v>112</v>
      </c>
      <c r="S54" s="59">
        <v>112</v>
      </c>
      <c r="T54" s="53">
        <f t="shared" si="4"/>
        <v>35</v>
      </c>
      <c r="U54" s="53">
        <v>39</v>
      </c>
      <c r="V54" s="53">
        <v>168</v>
      </c>
      <c r="W54" s="53">
        <v>168</v>
      </c>
      <c r="X54" s="54">
        <f t="shared" si="5"/>
        <v>53</v>
      </c>
      <c r="Y54" s="54">
        <v>59</v>
      </c>
      <c r="Z54" s="54">
        <v>224</v>
      </c>
      <c r="AA54" s="54">
        <v>224</v>
      </c>
      <c r="AB54" t="str">
        <f t="shared" si="6"/>
        <v>&lt;LevelUp level="52" exp="18540" hunger="181" coinDL="269" coinUL="269"&gt;
  &lt;DrinkWater coinDL="4" coinUL="4" expN="19" expG="3" rate30="0.8" rateMore="0.1" /&gt;
  &lt;DailyGoal percent="0.3" coinDL="32" coinUL="34" expDL="112" expUL="112" /&gt;
  &lt;DailyGoal percent="0.6" coinDL="35" coinUL="39" expDL="168" expUL="168" /&gt;
  &lt;DailyGoal percent="1.0" coinDL="53" coinUL="59" expDL="224" expUL="224" /&gt;
&lt;/LevelUp&gt;</v>
      </c>
    </row>
    <row r="55" spans="1:28">
      <c r="A55" s="55" t="s">
        <v>1182</v>
      </c>
      <c r="B55" s="55" t="str">
        <f t="shared" si="0"/>
        <v>53</v>
      </c>
      <c r="C55" s="55" t="str">
        <f t="shared" si="1"/>
        <v>19175</v>
      </c>
      <c r="D55" s="44"/>
      <c r="E55" s="56">
        <v>53</v>
      </c>
      <c r="F55" s="56">
        <v>19175</v>
      </c>
      <c r="G55" s="56">
        <v>184</v>
      </c>
      <c r="H55" s="57">
        <v>274</v>
      </c>
      <c r="I55" s="57">
        <v>274</v>
      </c>
      <c r="J55" s="58">
        <v>4</v>
      </c>
      <c r="K55" s="58">
        <v>4</v>
      </c>
      <c r="L55" s="58">
        <v>19</v>
      </c>
      <c r="M55" s="58">
        <f t="shared" si="2"/>
        <v>3</v>
      </c>
      <c r="N55" s="58">
        <v>0.8</v>
      </c>
      <c r="O55" s="58">
        <v>0.1</v>
      </c>
      <c r="P55" s="59">
        <f t="shared" si="3"/>
        <v>32</v>
      </c>
      <c r="Q55" s="59">
        <v>34</v>
      </c>
      <c r="R55" s="59">
        <v>114</v>
      </c>
      <c r="S55" s="59">
        <v>114</v>
      </c>
      <c r="T55" s="53">
        <f t="shared" si="4"/>
        <v>35</v>
      </c>
      <c r="U55" s="53">
        <v>39</v>
      </c>
      <c r="V55" s="53">
        <v>171</v>
      </c>
      <c r="W55" s="53">
        <v>171</v>
      </c>
      <c r="X55" s="54">
        <f t="shared" si="5"/>
        <v>53</v>
      </c>
      <c r="Y55" s="54">
        <v>59</v>
      </c>
      <c r="Z55" s="54">
        <v>228</v>
      </c>
      <c r="AA55" s="54">
        <v>228</v>
      </c>
      <c r="AB55" t="str">
        <f t="shared" si="6"/>
        <v>&lt;LevelUp level="53" exp="19175" hunger="184" coinDL="274" coinUL="274"&gt;
  &lt;DrinkWater coinDL="4" coinUL="4" expN="19" expG="3" rate30="0.8" rateMore="0.1" /&gt;
  &lt;DailyGoal percent="0.3" coinDL="32" coinUL="34" expDL="114" expUL="114" /&gt;
  &lt;DailyGoal percent="0.6" coinDL="35" coinUL="39" expDL="171" expUL="171" /&gt;
  &lt;DailyGoal percent="1.0" coinDL="53" coinUL="59" expDL="228" expUL="228" /&gt;
&lt;/LevelUp&gt;</v>
      </c>
    </row>
    <row r="56" spans="1:28">
      <c r="A56" s="55" t="s">
        <v>1183</v>
      </c>
      <c r="B56" s="55" t="str">
        <f t="shared" si="0"/>
        <v>54</v>
      </c>
      <c r="C56" s="55" t="str">
        <f t="shared" si="1"/>
        <v>20535</v>
      </c>
      <c r="D56" s="44"/>
      <c r="E56" s="56">
        <v>54</v>
      </c>
      <c r="F56" s="56">
        <v>20535</v>
      </c>
      <c r="G56" s="56">
        <v>187</v>
      </c>
      <c r="H56" s="57">
        <v>279</v>
      </c>
      <c r="I56" s="57">
        <v>279</v>
      </c>
      <c r="J56" s="58">
        <v>4</v>
      </c>
      <c r="K56" s="58">
        <v>4</v>
      </c>
      <c r="L56" s="58">
        <v>20</v>
      </c>
      <c r="M56" s="58">
        <f t="shared" si="2"/>
        <v>4</v>
      </c>
      <c r="N56" s="58">
        <v>0.8</v>
      </c>
      <c r="O56" s="58">
        <v>0.1</v>
      </c>
      <c r="P56" s="59">
        <f t="shared" si="3"/>
        <v>32</v>
      </c>
      <c r="Q56" s="59">
        <v>34</v>
      </c>
      <c r="R56" s="59">
        <v>116</v>
      </c>
      <c r="S56" s="59">
        <v>116</v>
      </c>
      <c r="T56" s="53">
        <f t="shared" si="4"/>
        <v>35</v>
      </c>
      <c r="U56" s="53">
        <v>39</v>
      </c>
      <c r="V56" s="53">
        <v>174</v>
      </c>
      <c r="W56" s="53">
        <v>174</v>
      </c>
      <c r="X56" s="54">
        <f t="shared" si="5"/>
        <v>53</v>
      </c>
      <c r="Y56" s="54">
        <v>59</v>
      </c>
      <c r="Z56" s="54">
        <v>232</v>
      </c>
      <c r="AA56" s="54">
        <v>232</v>
      </c>
      <c r="AB56" t="str">
        <f t="shared" si="6"/>
        <v>&lt;LevelUp level="54" exp="20535" hunger="187" coinDL="279" coinUL="279"&gt;
  &lt;DrinkWater coinDL="4" coinUL="4" expN="20" expG="4" rate30="0.8" rateMore="0.1" /&gt;
  &lt;DailyGoal percent="0.3" coinDL="32" coinUL="34" expDL="116" expUL="116" /&gt;
  &lt;DailyGoal percent="0.6" coinDL="35" coinUL="39" expDL="174" expUL="174" /&gt;
  &lt;DailyGoal percent="1.0" coinDL="53" coinUL="59" expDL="232" expUL="232" /&gt;
&lt;/LevelUp&gt;</v>
      </c>
    </row>
    <row r="57" spans="1:28">
      <c r="A57" s="55" t="s">
        <v>1184</v>
      </c>
      <c r="B57" s="55" t="str">
        <f t="shared" si="0"/>
        <v>55</v>
      </c>
      <c r="C57" s="55" t="str">
        <f t="shared" si="1"/>
        <v>21215</v>
      </c>
      <c r="D57" s="44"/>
      <c r="E57" s="56">
        <v>55</v>
      </c>
      <c r="F57" s="56">
        <v>21215</v>
      </c>
      <c r="G57" s="56">
        <v>190</v>
      </c>
      <c r="H57" s="57">
        <v>285</v>
      </c>
      <c r="I57" s="57">
        <v>285</v>
      </c>
      <c r="J57" s="58">
        <v>4</v>
      </c>
      <c r="K57" s="58">
        <v>4</v>
      </c>
      <c r="L57" s="58">
        <v>20</v>
      </c>
      <c r="M57" s="58">
        <f t="shared" si="2"/>
        <v>4</v>
      </c>
      <c r="N57" s="58">
        <v>0.8</v>
      </c>
      <c r="O57" s="58">
        <v>0.1</v>
      </c>
      <c r="P57" s="59">
        <f t="shared" si="3"/>
        <v>32</v>
      </c>
      <c r="Q57" s="59">
        <v>34</v>
      </c>
      <c r="R57" s="59">
        <v>118</v>
      </c>
      <c r="S57" s="59">
        <v>118</v>
      </c>
      <c r="T57" s="53">
        <f t="shared" si="4"/>
        <v>35</v>
      </c>
      <c r="U57" s="53">
        <v>39</v>
      </c>
      <c r="V57" s="53">
        <v>177</v>
      </c>
      <c r="W57" s="53">
        <v>177</v>
      </c>
      <c r="X57" s="54">
        <f t="shared" si="5"/>
        <v>53</v>
      </c>
      <c r="Y57" s="54">
        <v>59</v>
      </c>
      <c r="Z57" s="54">
        <v>236</v>
      </c>
      <c r="AA57" s="54">
        <v>236</v>
      </c>
      <c r="AB57" t="str">
        <f t="shared" si="6"/>
        <v>&lt;LevelUp level="55" exp="21215" hunger="190" coinDL="285" coinUL="285"&gt;
  &lt;DrinkWater coinDL="4" coinUL="4" expN="20" expG="4" rate30="0.8" rateMore="0.1" /&gt;
  &lt;DailyGoal percent="0.3" coinDL="32" coinUL="34" expDL="118" expUL="118" /&gt;
  &lt;DailyGoal percent="0.6" coinDL="35" coinUL="39" expDL="177" expUL="177" /&gt;
  &lt;DailyGoal percent="1.0" coinDL="53" coinUL="59" expDL="236" expUL="236" /&gt;
&lt;/LevelUp&gt;</v>
      </c>
    </row>
    <row r="58" spans="1:28">
      <c r="A58" s="55" t="s">
        <v>1185</v>
      </c>
      <c r="B58" s="55" t="str">
        <f t="shared" si="0"/>
        <v>56</v>
      </c>
      <c r="C58" s="55" t="str">
        <f t="shared" si="1"/>
        <v>21900</v>
      </c>
      <c r="D58" s="44"/>
      <c r="E58" s="56">
        <v>56</v>
      </c>
      <c r="F58" s="56">
        <v>21900</v>
      </c>
      <c r="G58" s="56">
        <v>193</v>
      </c>
      <c r="H58" s="57">
        <v>290</v>
      </c>
      <c r="I58" s="57">
        <v>290</v>
      </c>
      <c r="J58" s="58">
        <v>4</v>
      </c>
      <c r="K58" s="58">
        <v>4</v>
      </c>
      <c r="L58" s="58">
        <v>20</v>
      </c>
      <c r="M58" s="58">
        <f t="shared" si="2"/>
        <v>4</v>
      </c>
      <c r="N58" s="58">
        <v>0.8</v>
      </c>
      <c r="O58" s="58">
        <v>0.1</v>
      </c>
      <c r="P58" s="59">
        <f t="shared" si="3"/>
        <v>32</v>
      </c>
      <c r="Q58" s="59">
        <v>34</v>
      </c>
      <c r="R58" s="59">
        <v>120</v>
      </c>
      <c r="S58" s="59">
        <v>120</v>
      </c>
      <c r="T58" s="53">
        <f t="shared" si="4"/>
        <v>35</v>
      </c>
      <c r="U58" s="53">
        <v>39</v>
      </c>
      <c r="V58" s="53">
        <v>180</v>
      </c>
      <c r="W58" s="53">
        <v>180</v>
      </c>
      <c r="X58" s="54">
        <f t="shared" si="5"/>
        <v>53</v>
      </c>
      <c r="Y58" s="54">
        <v>59</v>
      </c>
      <c r="Z58" s="54">
        <v>240</v>
      </c>
      <c r="AA58" s="54">
        <v>240</v>
      </c>
      <c r="AB58" t="str">
        <f t="shared" si="6"/>
        <v>&lt;LevelUp level="56" exp="21900" hunger="193" coinDL="290" coinUL="290"&gt;
  &lt;DrinkWater coinDL="4" coinUL="4" expN="20" expG="4" rate30="0.8" rateMore="0.1" /&gt;
  &lt;DailyGoal percent="0.3" coinDL="32" coinUL="34" expDL="120" expUL="120" /&gt;
  &lt;DailyGoal percent="0.6" coinDL="35" coinUL="39" expDL="180" expUL="180" /&gt;
  &lt;DailyGoal percent="1.0" coinDL="53" coinUL="59" expDL="240" expUL="240" /&gt;
&lt;/LevelUp&gt;</v>
      </c>
    </row>
    <row r="59" spans="1:28">
      <c r="A59" s="55" t="s">
        <v>1186</v>
      </c>
      <c r="B59" s="55" t="str">
        <f t="shared" si="0"/>
        <v>57</v>
      </c>
      <c r="C59" s="55" t="str">
        <f t="shared" si="1"/>
        <v>23375</v>
      </c>
      <c r="D59" s="44"/>
      <c r="E59" s="56">
        <v>57</v>
      </c>
      <c r="F59" s="56">
        <v>23375</v>
      </c>
      <c r="G59" s="56">
        <v>196</v>
      </c>
      <c r="H59" s="57">
        <v>295</v>
      </c>
      <c r="I59" s="57">
        <v>295</v>
      </c>
      <c r="J59" s="58">
        <v>4</v>
      </c>
      <c r="K59" s="58">
        <v>4</v>
      </c>
      <c r="L59" s="58">
        <v>21</v>
      </c>
      <c r="M59" s="58">
        <f t="shared" si="2"/>
        <v>4</v>
      </c>
      <c r="N59" s="58">
        <v>0.8</v>
      </c>
      <c r="O59" s="58">
        <v>0.1</v>
      </c>
      <c r="P59" s="59">
        <f t="shared" si="3"/>
        <v>33</v>
      </c>
      <c r="Q59" s="59">
        <v>35</v>
      </c>
      <c r="R59" s="59">
        <v>122</v>
      </c>
      <c r="S59" s="59">
        <v>122</v>
      </c>
      <c r="T59" s="53">
        <f t="shared" si="4"/>
        <v>36</v>
      </c>
      <c r="U59" s="53">
        <v>40</v>
      </c>
      <c r="V59" s="53">
        <v>183</v>
      </c>
      <c r="W59" s="53">
        <v>183</v>
      </c>
      <c r="X59" s="54">
        <f t="shared" si="5"/>
        <v>54</v>
      </c>
      <c r="Y59" s="54">
        <v>60</v>
      </c>
      <c r="Z59" s="54">
        <v>244</v>
      </c>
      <c r="AA59" s="54">
        <v>244</v>
      </c>
      <c r="AB59" t="str">
        <f t="shared" si="6"/>
        <v>&lt;LevelUp level="57" exp="23375" hunger="196" coinDL="295" coinUL="295"&gt;
  &lt;DrinkWater coinDL="4" coinUL="4" expN="21" expG="4" rate30="0.8" rateMore="0.1" /&gt;
  &lt;DailyGoal percent="0.3" coinDL="33" coinUL="35" expDL="122" expUL="122" /&gt;
  &lt;DailyGoal percent="0.6" coinDL="36" coinUL="40" expDL="183" expUL="183" /&gt;
  &lt;DailyGoal percent="1.0" coinDL="54" coinUL="60" expDL="244" expUL="244" /&gt;
&lt;/LevelUp&gt;</v>
      </c>
    </row>
    <row r="60" spans="1:28">
      <c r="A60" s="55" t="s">
        <v>1187</v>
      </c>
      <c r="B60" s="55" t="str">
        <f t="shared" si="0"/>
        <v>58</v>
      </c>
      <c r="C60" s="55" t="str">
        <f t="shared" si="1"/>
        <v>24105</v>
      </c>
      <c r="D60" s="44"/>
      <c r="E60" s="56">
        <v>58</v>
      </c>
      <c r="F60" s="56">
        <v>24105</v>
      </c>
      <c r="G60" s="56">
        <v>199</v>
      </c>
      <c r="H60" s="57">
        <v>301</v>
      </c>
      <c r="I60" s="57">
        <v>301</v>
      </c>
      <c r="J60" s="58">
        <v>4</v>
      </c>
      <c r="K60" s="58">
        <v>4</v>
      </c>
      <c r="L60" s="58">
        <v>21</v>
      </c>
      <c r="M60" s="58">
        <f t="shared" si="2"/>
        <v>4</v>
      </c>
      <c r="N60" s="58">
        <v>0.8</v>
      </c>
      <c r="O60" s="58">
        <v>0.1</v>
      </c>
      <c r="P60" s="59">
        <f t="shared" si="3"/>
        <v>33</v>
      </c>
      <c r="Q60" s="59">
        <v>35</v>
      </c>
      <c r="R60" s="59">
        <v>124</v>
      </c>
      <c r="S60" s="59">
        <v>124</v>
      </c>
      <c r="T60" s="53">
        <f t="shared" si="4"/>
        <v>36</v>
      </c>
      <c r="U60" s="53">
        <v>40</v>
      </c>
      <c r="V60" s="53">
        <v>186</v>
      </c>
      <c r="W60" s="53">
        <v>186</v>
      </c>
      <c r="X60" s="54">
        <f t="shared" si="5"/>
        <v>54</v>
      </c>
      <c r="Y60" s="54">
        <v>60</v>
      </c>
      <c r="Z60" s="54">
        <v>248</v>
      </c>
      <c r="AA60" s="54">
        <v>248</v>
      </c>
      <c r="AB60" t="str">
        <f t="shared" si="6"/>
        <v>&lt;LevelUp level="58" exp="24105" hunger="199" coinDL="301" coinUL="301"&gt;
  &lt;DrinkWater coinDL="4" coinUL="4" expN="21" expG="4" rate30="0.8" rateMore="0.1" /&gt;
  &lt;DailyGoal percent="0.3" coinDL="33" coinUL="35" expDL="124" expUL="124" /&gt;
  &lt;DailyGoal percent="0.6" coinDL="36" coinUL="40" expDL="186" expUL="186" /&gt;
  &lt;DailyGoal percent="1.0" coinDL="54" coinUL="60" expDL="248" expUL="248" /&gt;
&lt;/LevelUp&gt;</v>
      </c>
    </row>
    <row r="61" spans="1:28">
      <c r="A61" s="55" t="s">
        <v>1188</v>
      </c>
      <c r="B61" s="55" t="str">
        <f t="shared" si="0"/>
        <v>59</v>
      </c>
      <c r="C61" s="55" t="str">
        <f t="shared" si="1"/>
        <v>24850</v>
      </c>
      <c r="D61" s="44"/>
      <c r="E61" s="56">
        <v>59</v>
      </c>
      <c r="F61" s="56">
        <v>24850</v>
      </c>
      <c r="G61" s="56">
        <v>202</v>
      </c>
      <c r="H61" s="57">
        <v>306</v>
      </c>
      <c r="I61" s="57">
        <v>306</v>
      </c>
      <c r="J61" s="58">
        <v>4</v>
      </c>
      <c r="K61" s="58">
        <v>4</v>
      </c>
      <c r="L61" s="58">
        <v>21</v>
      </c>
      <c r="M61" s="58">
        <f t="shared" si="2"/>
        <v>4</v>
      </c>
      <c r="N61" s="58">
        <v>0.8</v>
      </c>
      <c r="O61" s="58">
        <v>0.1</v>
      </c>
      <c r="P61" s="59">
        <f t="shared" si="3"/>
        <v>33</v>
      </c>
      <c r="Q61" s="59">
        <v>35</v>
      </c>
      <c r="R61" s="59">
        <v>126</v>
      </c>
      <c r="S61" s="59">
        <v>126</v>
      </c>
      <c r="T61" s="53">
        <f t="shared" si="4"/>
        <v>36</v>
      </c>
      <c r="U61" s="53">
        <v>40</v>
      </c>
      <c r="V61" s="53">
        <v>189</v>
      </c>
      <c r="W61" s="53">
        <v>189</v>
      </c>
      <c r="X61" s="54">
        <f t="shared" si="5"/>
        <v>54</v>
      </c>
      <c r="Y61" s="54">
        <v>60</v>
      </c>
      <c r="Z61" s="54">
        <v>252</v>
      </c>
      <c r="AA61" s="54">
        <v>252</v>
      </c>
      <c r="AB61" t="str">
        <f t="shared" si="6"/>
        <v>&lt;LevelUp level="59" exp="24850" hunger="202" coinDL="306" coinUL="306"&gt;
  &lt;DrinkWater coinDL="4" coinUL="4" expN="21" expG="4" rate30="0.8" rateMore="0.1" /&gt;
  &lt;DailyGoal percent="0.3" coinDL="33" coinUL="35" expDL="126" expUL="126" /&gt;
  &lt;DailyGoal percent="0.6" coinDL="36" coinUL="40" expDL="189" expUL="189" /&gt;
  &lt;DailyGoal percent="1.0" coinDL="54" coinUL="60" expDL="252" expUL="252" /&gt;
&lt;/LevelUp&gt;</v>
      </c>
    </row>
    <row r="62" spans="1:28">
      <c r="A62" s="55" t="s">
        <v>1189</v>
      </c>
      <c r="B62" s="55" t="str">
        <f t="shared" si="0"/>
        <v>60</v>
      </c>
      <c r="C62" s="55" t="str">
        <f t="shared" si="1"/>
        <v>26440</v>
      </c>
      <c r="D62" s="44"/>
      <c r="E62" s="56">
        <v>60</v>
      </c>
      <c r="F62" s="56">
        <v>26440</v>
      </c>
      <c r="G62" s="56">
        <v>205</v>
      </c>
      <c r="H62" s="57">
        <v>312</v>
      </c>
      <c r="I62" s="57">
        <v>312</v>
      </c>
      <c r="J62" s="58">
        <v>4</v>
      </c>
      <c r="K62" s="58">
        <v>4</v>
      </c>
      <c r="L62" s="58">
        <v>22</v>
      </c>
      <c r="M62" s="58">
        <f t="shared" si="2"/>
        <v>4</v>
      </c>
      <c r="N62" s="58">
        <v>0.8</v>
      </c>
      <c r="O62" s="58">
        <v>0.1</v>
      </c>
      <c r="P62" s="59">
        <f t="shared" si="3"/>
        <v>33</v>
      </c>
      <c r="Q62" s="59">
        <v>35</v>
      </c>
      <c r="R62" s="59">
        <v>128</v>
      </c>
      <c r="S62" s="59">
        <v>128</v>
      </c>
      <c r="T62" s="53">
        <f t="shared" si="4"/>
        <v>36</v>
      </c>
      <c r="U62" s="53">
        <v>40</v>
      </c>
      <c r="V62" s="53">
        <v>192</v>
      </c>
      <c r="W62" s="53">
        <v>192</v>
      </c>
      <c r="X62" s="54">
        <f t="shared" si="5"/>
        <v>54</v>
      </c>
      <c r="Y62" s="54">
        <v>60</v>
      </c>
      <c r="Z62" s="54">
        <v>256</v>
      </c>
      <c r="AA62" s="54">
        <v>256</v>
      </c>
      <c r="AB62" t="str">
        <f t="shared" si="6"/>
        <v>&lt;LevelUp level="60" exp="26440" hunger="205" coinDL="312" coinUL="312"&gt;
  &lt;DrinkWater coinDL="4" coinUL="4" expN="22" expG="4" rate30="0.8" rateMore="0.1" /&gt;
  &lt;DailyGoal percent="0.3" coinDL="33" coinUL="35" expDL="128" expUL="128" /&gt;
  &lt;DailyGoal percent="0.6" coinDL="36" coinUL="40" expDL="192" expUL="192" /&gt;
  &lt;DailyGoal percent="1.0" coinDL="54" coinUL="60" expDL="256" expUL="256" /&gt;
&lt;/LevelUp&gt;</v>
      </c>
    </row>
    <row r="63" spans="1:28">
      <c r="A63" s="55" t="s">
        <v>1190</v>
      </c>
      <c r="B63" s="55" t="str">
        <f t="shared" si="0"/>
        <v>61</v>
      </c>
      <c r="C63" s="55" t="str">
        <f t="shared" si="1"/>
        <v>27230</v>
      </c>
      <c r="D63" s="44"/>
      <c r="E63" s="56">
        <v>61</v>
      </c>
      <c r="F63" s="56">
        <v>27230</v>
      </c>
      <c r="G63" s="56">
        <v>208</v>
      </c>
      <c r="H63" s="57">
        <v>317</v>
      </c>
      <c r="I63" s="57">
        <v>317</v>
      </c>
      <c r="J63" s="58">
        <v>4</v>
      </c>
      <c r="K63" s="58">
        <v>4</v>
      </c>
      <c r="L63" s="58">
        <v>22</v>
      </c>
      <c r="M63" s="58">
        <f t="shared" si="2"/>
        <v>4</v>
      </c>
      <c r="N63" s="58">
        <v>0.8</v>
      </c>
      <c r="O63" s="58">
        <v>0.1</v>
      </c>
      <c r="P63" s="59">
        <f t="shared" si="3"/>
        <v>33</v>
      </c>
      <c r="Q63" s="59">
        <v>35</v>
      </c>
      <c r="R63" s="59">
        <v>130</v>
      </c>
      <c r="S63" s="59">
        <v>130</v>
      </c>
      <c r="T63" s="53">
        <f t="shared" si="4"/>
        <v>36</v>
      </c>
      <c r="U63" s="53">
        <v>40</v>
      </c>
      <c r="V63" s="53">
        <v>195</v>
      </c>
      <c r="W63" s="53">
        <v>195</v>
      </c>
      <c r="X63" s="54">
        <f t="shared" si="5"/>
        <v>54</v>
      </c>
      <c r="Y63" s="54">
        <v>60</v>
      </c>
      <c r="Z63" s="54">
        <v>260</v>
      </c>
      <c r="AA63" s="54">
        <v>260</v>
      </c>
      <c r="AB63" t="str">
        <f t="shared" si="6"/>
        <v>&lt;LevelUp level="61" exp="27230" hunger="208" coinDL="317" coinUL="317"&gt;
  &lt;DrinkWater coinDL="4" coinUL="4" expN="22" expG="4" rate30="0.8" rateMore="0.1" /&gt;
  &lt;DailyGoal percent="0.3" coinDL="33" coinUL="35" expDL="130" expUL="130" /&gt;
  &lt;DailyGoal percent="0.6" coinDL="36" coinUL="40" expDL="195" expUL="195" /&gt;
  &lt;DailyGoal percent="1.0" coinDL="54" coinUL="60" expDL="260" expUL="260" /&gt;
&lt;/LevelUp&gt;</v>
      </c>
    </row>
    <row r="64" spans="1:28">
      <c r="A64" s="55" t="s">
        <v>1191</v>
      </c>
      <c r="B64" s="55" t="str">
        <f t="shared" si="0"/>
        <v>62</v>
      </c>
      <c r="C64" s="55" t="str">
        <f t="shared" si="1"/>
        <v>28025</v>
      </c>
      <c r="D64" s="44"/>
      <c r="E64" s="56">
        <v>62</v>
      </c>
      <c r="F64" s="56">
        <v>28025</v>
      </c>
      <c r="G64" s="56">
        <v>211</v>
      </c>
      <c r="H64" s="57">
        <v>323</v>
      </c>
      <c r="I64" s="57">
        <v>323</v>
      </c>
      <c r="J64" s="58">
        <v>4</v>
      </c>
      <c r="K64" s="58">
        <v>4</v>
      </c>
      <c r="L64" s="58">
        <v>22</v>
      </c>
      <c r="M64" s="58">
        <f t="shared" si="2"/>
        <v>4</v>
      </c>
      <c r="N64" s="58">
        <v>0.8</v>
      </c>
      <c r="O64" s="58">
        <v>0.1</v>
      </c>
      <c r="P64" s="59">
        <f t="shared" si="3"/>
        <v>33</v>
      </c>
      <c r="Q64" s="59">
        <v>35</v>
      </c>
      <c r="R64" s="59">
        <v>132</v>
      </c>
      <c r="S64" s="59">
        <v>132</v>
      </c>
      <c r="T64" s="53">
        <f t="shared" si="4"/>
        <v>36</v>
      </c>
      <c r="U64" s="53">
        <v>40</v>
      </c>
      <c r="V64" s="53">
        <v>198</v>
      </c>
      <c r="W64" s="53">
        <v>198</v>
      </c>
      <c r="X64" s="54">
        <f t="shared" si="5"/>
        <v>54</v>
      </c>
      <c r="Y64" s="54">
        <v>60</v>
      </c>
      <c r="Z64" s="54">
        <v>264</v>
      </c>
      <c r="AA64" s="54">
        <v>264</v>
      </c>
      <c r="AB64" t="str">
        <f t="shared" si="6"/>
        <v>&lt;LevelUp level="62" exp="28025" hunger="211" coinDL="323" coinUL="323"&gt;
  &lt;DrinkWater coinDL="4" coinUL="4" expN="22" expG="4" rate30="0.8" rateMore="0.1" /&gt;
  &lt;DailyGoal percent="0.3" coinDL="33" coinUL="35" expDL="132" expUL="132" /&gt;
  &lt;DailyGoal percent="0.6" coinDL="36" coinUL="40" expDL="198" expUL="198" /&gt;
  &lt;DailyGoal percent="1.0" coinDL="54" coinUL="60" expDL="264" expUL="264" /&gt;
&lt;/LevelUp&gt;</v>
      </c>
    </row>
    <row r="65" spans="1:28">
      <c r="A65" s="55" t="s">
        <v>1192</v>
      </c>
      <c r="B65" s="55" t="str">
        <f t="shared" si="0"/>
        <v>63</v>
      </c>
      <c r="C65" s="55" t="str">
        <f t="shared" si="1"/>
        <v>29735</v>
      </c>
      <c r="D65" s="44"/>
      <c r="E65" s="56">
        <v>63</v>
      </c>
      <c r="F65" s="56">
        <v>29735</v>
      </c>
      <c r="G65" s="56">
        <v>214</v>
      </c>
      <c r="H65" s="57">
        <v>328</v>
      </c>
      <c r="I65" s="57">
        <v>328</v>
      </c>
      <c r="J65" s="58">
        <v>4</v>
      </c>
      <c r="K65" s="58">
        <v>4</v>
      </c>
      <c r="L65" s="58">
        <v>23</v>
      </c>
      <c r="M65" s="58">
        <f t="shared" si="2"/>
        <v>4</v>
      </c>
      <c r="N65" s="58">
        <v>0.8</v>
      </c>
      <c r="O65" s="58">
        <v>0.1</v>
      </c>
      <c r="P65" s="59">
        <f t="shared" si="3"/>
        <v>33</v>
      </c>
      <c r="Q65" s="59">
        <v>35</v>
      </c>
      <c r="R65" s="59">
        <v>134</v>
      </c>
      <c r="S65" s="59">
        <v>134</v>
      </c>
      <c r="T65" s="53">
        <f t="shared" si="4"/>
        <v>36</v>
      </c>
      <c r="U65" s="53">
        <v>40</v>
      </c>
      <c r="V65" s="53">
        <v>201</v>
      </c>
      <c r="W65" s="53">
        <v>201</v>
      </c>
      <c r="X65" s="54">
        <f t="shared" si="5"/>
        <v>54</v>
      </c>
      <c r="Y65" s="54">
        <v>60</v>
      </c>
      <c r="Z65" s="54">
        <v>268</v>
      </c>
      <c r="AA65" s="54">
        <v>268</v>
      </c>
      <c r="AB65" t="str">
        <f t="shared" si="6"/>
        <v>&lt;LevelUp level="63" exp="29735" hunger="214" coinDL="328" coinUL="328"&gt;
  &lt;DrinkWater coinDL="4" coinUL="4" expN="23" expG="4" rate30="0.8" rateMore="0.1" /&gt;
  &lt;DailyGoal percent="0.3" coinDL="33" coinUL="35" expDL="134" expUL="134" /&gt;
  &lt;DailyGoal percent="0.6" coinDL="36" coinUL="40" expDL="201" expUL="201" /&gt;
  &lt;DailyGoal percent="1.0" coinDL="54" coinUL="60" expDL="268" expUL="268" /&gt;
&lt;/LevelUp&gt;</v>
      </c>
    </row>
    <row r="66" spans="1:28">
      <c r="A66" s="55" t="s">
        <v>1193</v>
      </c>
      <c r="B66" s="55" t="str">
        <f t="shared" si="0"/>
        <v>64</v>
      </c>
      <c r="C66" s="55" t="str">
        <f t="shared" si="1"/>
        <v>30580</v>
      </c>
      <c r="D66" s="44"/>
      <c r="E66" s="56">
        <v>64</v>
      </c>
      <c r="F66" s="56">
        <v>30580</v>
      </c>
      <c r="G66" s="56">
        <v>217</v>
      </c>
      <c r="H66" s="57">
        <v>334</v>
      </c>
      <c r="I66" s="57">
        <v>334</v>
      </c>
      <c r="J66" s="58">
        <v>5</v>
      </c>
      <c r="K66" s="58">
        <v>5</v>
      </c>
      <c r="L66" s="58">
        <v>23</v>
      </c>
      <c r="M66" s="58">
        <f t="shared" si="2"/>
        <v>4</v>
      </c>
      <c r="N66" s="58">
        <v>0.8</v>
      </c>
      <c r="O66" s="58">
        <v>0.1</v>
      </c>
      <c r="P66" s="59">
        <f t="shared" si="3"/>
        <v>34</v>
      </c>
      <c r="Q66" s="59">
        <v>36</v>
      </c>
      <c r="R66" s="59">
        <v>136</v>
      </c>
      <c r="S66" s="59">
        <v>136</v>
      </c>
      <c r="T66" s="53">
        <f t="shared" si="4"/>
        <v>37</v>
      </c>
      <c r="U66" s="53">
        <v>41</v>
      </c>
      <c r="V66" s="53">
        <v>204</v>
      </c>
      <c r="W66" s="53">
        <v>204</v>
      </c>
      <c r="X66" s="54">
        <f t="shared" si="5"/>
        <v>55</v>
      </c>
      <c r="Y66" s="54">
        <v>61</v>
      </c>
      <c r="Z66" s="54">
        <v>272</v>
      </c>
      <c r="AA66" s="54">
        <v>272</v>
      </c>
      <c r="AB66" t="str">
        <f t="shared" si="6"/>
        <v>&lt;LevelUp level="64" exp="30580" hunger="217" coinDL="334" coinUL="334"&gt;
  &lt;DrinkWater coinDL="5" coinUL="5" expN="23" expG="4" rate30="0.8" rateMore="0.1" /&gt;
  &lt;DailyGoal percent="0.3" coinDL="34" coinUL="36" expDL="136" expUL="136" /&gt;
  &lt;DailyGoal percent="0.6" coinDL="37" coinUL="41" expDL="204" expUL="204" /&gt;
  &lt;DailyGoal percent="1.0" coinDL="55" coinUL="61" expDL="272" expUL="272" /&gt;
&lt;/LevelUp&gt;</v>
      </c>
    </row>
    <row r="67" spans="1:28">
      <c r="A67" s="55" t="s">
        <v>1194</v>
      </c>
      <c r="B67" s="55" t="str">
        <f t="shared" si="0"/>
        <v>65</v>
      </c>
      <c r="C67" s="55" t="str">
        <f t="shared" si="1"/>
        <v>31435</v>
      </c>
      <c r="D67" s="44"/>
      <c r="E67" s="56">
        <v>65</v>
      </c>
      <c r="F67" s="56">
        <v>31435</v>
      </c>
      <c r="G67" s="56">
        <v>220</v>
      </c>
      <c r="H67" s="57">
        <v>339</v>
      </c>
      <c r="I67" s="57">
        <v>339</v>
      </c>
      <c r="J67" s="58">
        <v>5</v>
      </c>
      <c r="K67" s="58">
        <v>5</v>
      </c>
      <c r="L67" s="58">
        <v>23</v>
      </c>
      <c r="M67" s="58">
        <f t="shared" si="2"/>
        <v>4</v>
      </c>
      <c r="N67" s="58">
        <v>0.8</v>
      </c>
      <c r="O67" s="58">
        <v>0.1</v>
      </c>
      <c r="P67" s="59">
        <f t="shared" si="3"/>
        <v>34</v>
      </c>
      <c r="Q67" s="59">
        <v>36</v>
      </c>
      <c r="R67" s="59">
        <v>138</v>
      </c>
      <c r="S67" s="59">
        <v>138</v>
      </c>
      <c r="T67" s="53">
        <f t="shared" si="4"/>
        <v>37</v>
      </c>
      <c r="U67" s="53">
        <v>41</v>
      </c>
      <c r="V67" s="53">
        <v>207</v>
      </c>
      <c r="W67" s="53">
        <v>207</v>
      </c>
      <c r="X67" s="54">
        <f t="shared" si="5"/>
        <v>55</v>
      </c>
      <c r="Y67" s="54">
        <v>61</v>
      </c>
      <c r="Z67" s="54">
        <v>276</v>
      </c>
      <c r="AA67" s="54">
        <v>276</v>
      </c>
      <c r="AB67" t="str">
        <f t="shared" si="6"/>
        <v>&lt;LevelUp level="65" exp="31435" hunger="220" coinDL="339" coinUL="339"&gt;
  &lt;DrinkWater coinDL="5" coinUL="5" expN="23" expG="4" rate30="0.8" rateMore="0.1" /&gt;
  &lt;DailyGoal percent="0.3" coinDL="34" coinUL="36" expDL="138" expUL="138" /&gt;
  &lt;DailyGoal percent="0.6" coinDL="37" coinUL="41" expDL="207" expUL="207" /&gt;
  &lt;DailyGoal percent="1.0" coinDL="55" coinUL="61" expDL="276" expUL="276" /&gt;
&lt;/LevelUp&gt;</v>
      </c>
    </row>
    <row r="68" spans="1:28">
      <c r="A68" s="55" t="s">
        <v>1195</v>
      </c>
      <c r="B68" s="55" t="str">
        <f t="shared" ref="B68:B102" si="7">MID(A68,FIND("level=",A68)+7,FIND(""" exp=",A68)-FIND("level=",A68)-7)</f>
        <v>66</v>
      </c>
      <c r="C68" s="55" t="str">
        <f t="shared" ref="C68:C102" si="8">MID(A68,FIND("exp=",A68)+5,FIND("""/&gt;",A68)-FIND("exp=",A68)-5)</f>
        <v>33270</v>
      </c>
      <c r="D68" s="44"/>
      <c r="E68" s="56">
        <v>66</v>
      </c>
      <c r="F68" s="56">
        <v>33270</v>
      </c>
      <c r="G68" s="56">
        <v>223</v>
      </c>
      <c r="H68" s="57">
        <v>345</v>
      </c>
      <c r="I68" s="57">
        <v>345</v>
      </c>
      <c r="J68" s="58">
        <v>5</v>
      </c>
      <c r="K68" s="58">
        <v>5</v>
      </c>
      <c r="L68" s="58">
        <v>24</v>
      </c>
      <c r="M68" s="58">
        <f t="shared" ref="M68:M102" si="9">1+ROUNDDOWN(L68 * 0.15,0)</f>
        <v>4</v>
      </c>
      <c r="N68" s="58">
        <v>0.8</v>
      </c>
      <c r="O68" s="58">
        <v>0.1</v>
      </c>
      <c r="P68" s="59">
        <f t="shared" ref="P68:P102" si="10">Q68-2</f>
        <v>34</v>
      </c>
      <c r="Q68" s="59">
        <v>36</v>
      </c>
      <c r="R68" s="59">
        <v>140</v>
      </c>
      <c r="S68" s="59">
        <v>140</v>
      </c>
      <c r="T68" s="53">
        <f t="shared" ref="T68:T102" si="11">U68-4</f>
        <v>37</v>
      </c>
      <c r="U68" s="53">
        <v>41</v>
      </c>
      <c r="V68" s="53">
        <v>210</v>
      </c>
      <c r="W68" s="53">
        <v>210</v>
      </c>
      <c r="X68" s="54">
        <f t="shared" ref="X68:X102" si="12">Y68-6</f>
        <v>55</v>
      </c>
      <c r="Y68" s="54">
        <v>61</v>
      </c>
      <c r="Z68" s="54">
        <v>280</v>
      </c>
      <c r="AA68" s="54">
        <v>280</v>
      </c>
      <c r="AB68" t="str">
        <f t="shared" ref="AB68:AB102" si="13">IF(AND(H68&lt;&gt;"",I68&lt;&gt;""),"&lt;LevelUp level="""&amp;E68&amp;""" exp="""&amp;F68&amp;""" hunger="""&amp;G68&amp;""" coinDL="""&amp;H68&amp;""" coinUL="""&amp;I68&amp;"""&gt;"&amp;CHAR(10)&amp;"  &lt;DrinkWater coinDL="""&amp;J68&amp;""" coinUL="""&amp;K68&amp;""" expN="""&amp;L68&amp;""" expG="""&amp;M68&amp;""" rate30="""&amp;N68&amp;""" rateMore="""&amp;O68&amp;""" /&gt;"&amp;CHAR(10)&amp;"  &lt;DailyGoal percent=""0.3"" coinDL="""&amp;P68&amp;""" coinUL="""&amp;Q68&amp;""" expDL="""&amp;R68&amp;""" expUL="""&amp;S68&amp;""" /&gt;"&amp;CHAR(10)&amp;"  &lt;DailyGoal percent=""0.6"" coinDL="""&amp;T68&amp;""" coinUL="""&amp;U68&amp;""" expDL="""&amp;V68&amp;""" expUL="""&amp;W68&amp;""" /&gt;"&amp;CHAR(10)&amp;"  &lt;DailyGoal percent=""1.0"" coinDL="""&amp;X68&amp;""" coinUL="""&amp;Y68&amp;""" expDL="""&amp;Z68&amp;""" expUL="""&amp;AA68&amp;""" /&gt;"&amp;CHAR(10)&amp;"&lt;/LevelUp&gt;","")</f>
        <v>&lt;LevelUp level="66" exp="33270" hunger="223" coinDL="345" coinUL="345"&gt;
  &lt;DrinkWater coinDL="5" coinUL="5" expN="24" expG="4" rate30="0.8" rateMore="0.1" /&gt;
  &lt;DailyGoal percent="0.3" coinDL="34" coinUL="36" expDL="140" expUL="140" /&gt;
  &lt;DailyGoal percent="0.6" coinDL="37" coinUL="41" expDL="210" expUL="210" /&gt;
  &lt;DailyGoal percent="1.0" coinDL="55" coinUL="61" expDL="280" expUL="280" /&gt;
&lt;/LevelUp&gt;</v>
      </c>
    </row>
    <row r="69" spans="1:28">
      <c r="A69" s="55" t="s">
        <v>1196</v>
      </c>
      <c r="B69" s="55" t="str">
        <f t="shared" si="7"/>
        <v>67</v>
      </c>
      <c r="C69" s="55" t="str">
        <f t="shared" si="8"/>
        <v>34170</v>
      </c>
      <c r="D69" s="44"/>
      <c r="E69" s="56">
        <v>67</v>
      </c>
      <c r="F69" s="56">
        <v>34170</v>
      </c>
      <c r="G69" s="56">
        <v>226</v>
      </c>
      <c r="H69" s="57">
        <v>350</v>
      </c>
      <c r="I69" s="57">
        <v>350</v>
      </c>
      <c r="J69" s="58">
        <v>5</v>
      </c>
      <c r="K69" s="58">
        <v>5</v>
      </c>
      <c r="L69" s="58">
        <v>24</v>
      </c>
      <c r="M69" s="58">
        <f t="shared" si="9"/>
        <v>4</v>
      </c>
      <c r="N69" s="58">
        <v>0.8</v>
      </c>
      <c r="O69" s="58">
        <v>0.1</v>
      </c>
      <c r="P69" s="59">
        <f t="shared" si="10"/>
        <v>34</v>
      </c>
      <c r="Q69" s="59">
        <v>36</v>
      </c>
      <c r="R69" s="59">
        <v>142</v>
      </c>
      <c r="S69" s="59">
        <v>142</v>
      </c>
      <c r="T69" s="53">
        <f t="shared" si="11"/>
        <v>37</v>
      </c>
      <c r="U69" s="53">
        <v>41</v>
      </c>
      <c r="V69" s="53">
        <v>213</v>
      </c>
      <c r="W69" s="53">
        <v>213</v>
      </c>
      <c r="X69" s="54">
        <f t="shared" si="12"/>
        <v>55</v>
      </c>
      <c r="Y69" s="54">
        <v>61</v>
      </c>
      <c r="Z69" s="54">
        <v>284</v>
      </c>
      <c r="AA69" s="54">
        <v>284</v>
      </c>
      <c r="AB69" t="str">
        <f t="shared" si="13"/>
        <v>&lt;LevelUp level="67" exp="34170" hunger="226" coinDL="350" coinUL="350"&gt;
  &lt;DrinkWater coinDL="5" coinUL="5" expN="24" expG="4" rate30="0.8" rateMore="0.1" /&gt;
  &lt;DailyGoal percent="0.3" coinDL="34" coinUL="36" expDL="142" expUL="142" /&gt;
  &lt;DailyGoal percent="0.6" coinDL="37" coinUL="41" expDL="213" expUL="213" /&gt;
  &lt;DailyGoal percent="1.0" coinDL="55" coinUL="61" expDL="284" expUL="284" /&gt;
&lt;/LevelUp&gt;</v>
      </c>
    </row>
    <row r="70" spans="1:28">
      <c r="A70" s="55" t="s">
        <v>1197</v>
      </c>
      <c r="B70" s="55" t="str">
        <f t="shared" si="7"/>
        <v>68</v>
      </c>
      <c r="C70" s="55" t="str">
        <f t="shared" si="8"/>
        <v>35085</v>
      </c>
      <c r="D70" s="44"/>
      <c r="E70" s="56">
        <v>68</v>
      </c>
      <c r="F70" s="56">
        <v>35085</v>
      </c>
      <c r="G70" s="56">
        <v>229</v>
      </c>
      <c r="H70" s="57">
        <v>356</v>
      </c>
      <c r="I70" s="57">
        <v>356</v>
      </c>
      <c r="J70" s="58">
        <v>5</v>
      </c>
      <c r="K70" s="58">
        <v>5</v>
      </c>
      <c r="L70" s="58">
        <v>24</v>
      </c>
      <c r="M70" s="58">
        <f t="shared" si="9"/>
        <v>4</v>
      </c>
      <c r="N70" s="58">
        <v>0.8</v>
      </c>
      <c r="O70" s="58">
        <v>0.1</v>
      </c>
      <c r="P70" s="59">
        <f t="shared" si="10"/>
        <v>34</v>
      </c>
      <c r="Q70" s="59">
        <v>36</v>
      </c>
      <c r="R70" s="59">
        <v>144</v>
      </c>
      <c r="S70" s="59">
        <v>144</v>
      </c>
      <c r="T70" s="53">
        <f t="shared" si="11"/>
        <v>37</v>
      </c>
      <c r="U70" s="53">
        <v>41</v>
      </c>
      <c r="V70" s="53">
        <v>216</v>
      </c>
      <c r="W70" s="53">
        <v>216</v>
      </c>
      <c r="X70" s="54">
        <f t="shared" si="12"/>
        <v>55</v>
      </c>
      <c r="Y70" s="54">
        <v>61</v>
      </c>
      <c r="Z70" s="54">
        <v>288</v>
      </c>
      <c r="AA70" s="54">
        <v>288</v>
      </c>
      <c r="AB70" t="str">
        <f t="shared" si="13"/>
        <v>&lt;LevelUp level="68" exp="35085" hunger="229" coinDL="356" coinUL="356"&gt;
  &lt;DrinkWater coinDL="5" coinUL="5" expN="24" expG="4" rate30="0.8" rateMore="0.1" /&gt;
  &lt;DailyGoal percent="0.3" coinDL="34" coinUL="36" expDL="144" expUL="144" /&gt;
  &lt;DailyGoal percent="0.6" coinDL="37" coinUL="41" expDL="216" expUL="216" /&gt;
  &lt;DailyGoal percent="1.0" coinDL="55" coinUL="61" expDL="288" expUL="288" /&gt;
&lt;/LevelUp&gt;</v>
      </c>
    </row>
    <row r="71" spans="1:28">
      <c r="A71" s="55" t="s">
        <v>1198</v>
      </c>
      <c r="B71" s="55" t="str">
        <f t="shared" si="7"/>
        <v>69</v>
      </c>
      <c r="C71" s="55" t="str">
        <f t="shared" si="8"/>
        <v>37040</v>
      </c>
      <c r="D71" s="44"/>
      <c r="E71" s="56">
        <v>69</v>
      </c>
      <c r="F71" s="56">
        <v>37040</v>
      </c>
      <c r="G71" s="56">
        <v>232</v>
      </c>
      <c r="H71" s="57">
        <v>361</v>
      </c>
      <c r="I71" s="57">
        <v>361</v>
      </c>
      <c r="J71" s="58">
        <v>5</v>
      </c>
      <c r="K71" s="58">
        <v>5</v>
      </c>
      <c r="L71" s="58">
        <v>25</v>
      </c>
      <c r="M71" s="58">
        <f t="shared" si="9"/>
        <v>4</v>
      </c>
      <c r="N71" s="58">
        <v>0.8</v>
      </c>
      <c r="O71" s="58">
        <v>0.1</v>
      </c>
      <c r="P71" s="59">
        <f t="shared" si="10"/>
        <v>34</v>
      </c>
      <c r="Q71" s="59">
        <v>36</v>
      </c>
      <c r="R71" s="59">
        <v>146</v>
      </c>
      <c r="S71" s="59">
        <v>146</v>
      </c>
      <c r="T71" s="53">
        <f t="shared" si="11"/>
        <v>37</v>
      </c>
      <c r="U71" s="53">
        <v>41</v>
      </c>
      <c r="V71" s="53">
        <v>219</v>
      </c>
      <c r="W71" s="53">
        <v>219</v>
      </c>
      <c r="X71" s="54">
        <f t="shared" si="12"/>
        <v>55</v>
      </c>
      <c r="Y71" s="54">
        <v>61</v>
      </c>
      <c r="Z71" s="54">
        <v>292</v>
      </c>
      <c r="AA71" s="54">
        <v>292</v>
      </c>
      <c r="AB71" t="str">
        <f t="shared" si="13"/>
        <v>&lt;LevelUp level="69" exp="37040" hunger="232" coinDL="361" coinUL="361"&gt;
  &lt;DrinkWater coinDL="5" coinUL="5" expN="25" expG="4" rate30="0.8" rateMore="0.1" /&gt;
  &lt;DailyGoal percent="0.3" coinDL="34" coinUL="36" expDL="146" expUL="146" /&gt;
  &lt;DailyGoal percent="0.6" coinDL="37" coinUL="41" expDL="219" expUL="219" /&gt;
  &lt;DailyGoal percent="1.0" coinDL="55" coinUL="61" expDL="292" expUL="292" /&gt;
&lt;/LevelUp&gt;</v>
      </c>
    </row>
    <row r="72" spans="1:28">
      <c r="A72" s="55" t="s">
        <v>1199</v>
      </c>
      <c r="B72" s="55" t="str">
        <f t="shared" si="7"/>
        <v>70</v>
      </c>
      <c r="C72" s="55" t="str">
        <f t="shared" si="8"/>
        <v>38000</v>
      </c>
      <c r="D72" s="44"/>
      <c r="E72" s="56">
        <v>70</v>
      </c>
      <c r="F72" s="56">
        <v>38000</v>
      </c>
      <c r="G72" s="56">
        <v>235</v>
      </c>
      <c r="H72" s="57">
        <v>367</v>
      </c>
      <c r="I72" s="57">
        <v>367</v>
      </c>
      <c r="J72" s="58">
        <v>5</v>
      </c>
      <c r="K72" s="58">
        <v>5</v>
      </c>
      <c r="L72" s="58">
        <v>25</v>
      </c>
      <c r="M72" s="58">
        <f t="shared" si="9"/>
        <v>4</v>
      </c>
      <c r="N72" s="58">
        <v>0.8</v>
      </c>
      <c r="O72" s="58">
        <v>0.1</v>
      </c>
      <c r="P72" s="59">
        <f t="shared" si="10"/>
        <v>34</v>
      </c>
      <c r="Q72" s="59">
        <v>36</v>
      </c>
      <c r="R72" s="59">
        <v>148</v>
      </c>
      <c r="S72" s="59">
        <v>148</v>
      </c>
      <c r="T72" s="53">
        <f t="shared" si="11"/>
        <v>37</v>
      </c>
      <c r="U72" s="53">
        <v>41</v>
      </c>
      <c r="V72" s="53">
        <v>222</v>
      </c>
      <c r="W72" s="53">
        <v>222</v>
      </c>
      <c r="X72" s="54">
        <f t="shared" si="12"/>
        <v>55</v>
      </c>
      <c r="Y72" s="54">
        <v>61</v>
      </c>
      <c r="Z72" s="54">
        <v>296</v>
      </c>
      <c r="AA72" s="54">
        <v>296</v>
      </c>
      <c r="AB72" t="str">
        <f t="shared" si="13"/>
        <v>&lt;LevelUp level="70" exp="38000" hunger="235" coinDL="367" coinUL="367"&gt;
  &lt;DrinkWater coinDL="5" coinUL="5" expN="25" expG="4" rate30="0.8" rateMore="0.1" /&gt;
  &lt;DailyGoal percent="0.3" coinDL="34" coinUL="36" expDL="148" expUL="148" /&gt;
  &lt;DailyGoal percent="0.6" coinDL="37" coinUL="41" expDL="222" expUL="222" /&gt;
  &lt;DailyGoal percent="1.0" coinDL="55" coinUL="61" expDL="296" expUL="296" /&gt;
&lt;/LevelUp&gt;</v>
      </c>
    </row>
    <row r="73" spans="1:28">
      <c r="A73" s="55" t="s">
        <v>1200</v>
      </c>
      <c r="B73" s="55" t="str">
        <f t="shared" si="7"/>
        <v>71</v>
      </c>
      <c r="C73" s="55" t="str">
        <f t="shared" si="8"/>
        <v>38975</v>
      </c>
      <c r="D73" s="44"/>
      <c r="E73" s="56">
        <v>71</v>
      </c>
      <c r="F73" s="56">
        <v>38975</v>
      </c>
      <c r="G73" s="56">
        <v>238</v>
      </c>
      <c r="H73" s="57">
        <v>373</v>
      </c>
      <c r="I73" s="57">
        <v>373</v>
      </c>
      <c r="J73" s="58">
        <v>5</v>
      </c>
      <c r="K73" s="58">
        <v>5</v>
      </c>
      <c r="L73" s="58">
        <v>25</v>
      </c>
      <c r="M73" s="58">
        <f t="shared" si="9"/>
        <v>4</v>
      </c>
      <c r="N73" s="58">
        <v>0.8</v>
      </c>
      <c r="O73" s="58">
        <v>0.1</v>
      </c>
      <c r="P73" s="59">
        <f t="shared" si="10"/>
        <v>34</v>
      </c>
      <c r="Q73" s="59">
        <v>36</v>
      </c>
      <c r="R73" s="59">
        <v>150</v>
      </c>
      <c r="S73" s="59">
        <v>150</v>
      </c>
      <c r="T73" s="53">
        <f t="shared" si="11"/>
        <v>37</v>
      </c>
      <c r="U73" s="53">
        <v>41</v>
      </c>
      <c r="V73" s="53">
        <v>225</v>
      </c>
      <c r="W73" s="53">
        <v>225</v>
      </c>
      <c r="X73" s="54">
        <f t="shared" si="12"/>
        <v>55</v>
      </c>
      <c r="Y73" s="54">
        <v>61</v>
      </c>
      <c r="Z73" s="54">
        <v>300</v>
      </c>
      <c r="AA73" s="54">
        <v>300</v>
      </c>
      <c r="AB73" t="str">
        <f t="shared" si="13"/>
        <v>&lt;LevelUp level="71" exp="38975" hunger="238" coinDL="373" coinUL="373"&gt;
  &lt;DrinkWater coinDL="5" coinUL="5" expN="25" expG="4" rate30="0.8" rateMore="0.1" /&gt;
  &lt;DailyGoal percent="0.3" coinDL="34" coinUL="36" expDL="150" expUL="150" /&gt;
  &lt;DailyGoal percent="0.6" coinDL="37" coinUL="41" expDL="225" expUL="225" /&gt;
  &lt;DailyGoal percent="1.0" coinDL="55" coinUL="61" expDL="300" expUL="300" /&gt;
&lt;/LevelUp&gt;</v>
      </c>
    </row>
    <row r="74" spans="1:28">
      <c r="A74" s="55" t="s">
        <v>1201</v>
      </c>
      <c r="B74" s="55" t="str">
        <f t="shared" si="7"/>
        <v>72</v>
      </c>
      <c r="C74" s="55" t="str">
        <f t="shared" si="8"/>
        <v>41060</v>
      </c>
      <c r="D74" s="44"/>
      <c r="E74" s="56">
        <v>72</v>
      </c>
      <c r="F74" s="56">
        <v>41060</v>
      </c>
      <c r="G74" s="56">
        <v>241</v>
      </c>
      <c r="H74" s="57">
        <v>378</v>
      </c>
      <c r="I74" s="57">
        <v>378</v>
      </c>
      <c r="J74" s="58">
        <v>5</v>
      </c>
      <c r="K74" s="58">
        <v>5</v>
      </c>
      <c r="L74" s="58">
        <v>26</v>
      </c>
      <c r="M74" s="58">
        <f t="shared" si="9"/>
        <v>4</v>
      </c>
      <c r="N74" s="58">
        <v>0.8</v>
      </c>
      <c r="O74" s="58">
        <v>0.1</v>
      </c>
      <c r="P74" s="59">
        <f t="shared" si="10"/>
        <v>34</v>
      </c>
      <c r="Q74" s="59">
        <v>36</v>
      </c>
      <c r="R74" s="59">
        <v>152</v>
      </c>
      <c r="S74" s="59">
        <v>152</v>
      </c>
      <c r="T74" s="53">
        <f t="shared" si="11"/>
        <v>37</v>
      </c>
      <c r="U74" s="53">
        <v>41</v>
      </c>
      <c r="V74" s="53">
        <v>228</v>
      </c>
      <c r="W74" s="53">
        <v>228</v>
      </c>
      <c r="X74" s="54">
        <f t="shared" si="12"/>
        <v>55</v>
      </c>
      <c r="Y74" s="54">
        <v>61</v>
      </c>
      <c r="Z74" s="54">
        <v>304</v>
      </c>
      <c r="AA74" s="54">
        <v>304</v>
      </c>
      <c r="AB74" t="str">
        <f t="shared" si="13"/>
        <v>&lt;LevelUp level="72" exp="41060" hunger="241" coinDL="378" coinUL="378"&gt;
  &lt;DrinkWater coinDL="5" coinUL="5" expN="26" expG="4" rate30="0.8" rateMore="0.1" /&gt;
  &lt;DailyGoal percent="0.3" coinDL="34" coinUL="36" expDL="152" expUL="152" /&gt;
  &lt;DailyGoal percent="0.6" coinDL="37" coinUL="41" expDL="228" expUL="228" /&gt;
  &lt;DailyGoal percent="1.0" coinDL="55" coinUL="61" expDL="304" expUL="304" /&gt;
&lt;/LevelUp&gt;</v>
      </c>
    </row>
    <row r="75" spans="1:28">
      <c r="A75" s="55" t="s">
        <v>1202</v>
      </c>
      <c r="B75" s="55" t="str">
        <f t="shared" si="7"/>
        <v>73</v>
      </c>
      <c r="C75" s="55" t="str">
        <f t="shared" si="8"/>
        <v>42080</v>
      </c>
      <c r="D75" s="44"/>
      <c r="E75" s="56">
        <v>73</v>
      </c>
      <c r="F75" s="56">
        <v>42080</v>
      </c>
      <c r="G75" s="56">
        <v>244</v>
      </c>
      <c r="H75" s="57">
        <v>384</v>
      </c>
      <c r="I75" s="57">
        <v>384</v>
      </c>
      <c r="J75" s="58">
        <v>5</v>
      </c>
      <c r="K75" s="58">
        <v>5</v>
      </c>
      <c r="L75" s="58">
        <v>26</v>
      </c>
      <c r="M75" s="58">
        <f t="shared" si="9"/>
        <v>4</v>
      </c>
      <c r="N75" s="58">
        <v>0.8</v>
      </c>
      <c r="O75" s="58">
        <v>0.1</v>
      </c>
      <c r="P75" s="59">
        <f t="shared" si="10"/>
        <v>35</v>
      </c>
      <c r="Q75" s="59">
        <v>37</v>
      </c>
      <c r="R75" s="59">
        <v>154</v>
      </c>
      <c r="S75" s="59">
        <v>154</v>
      </c>
      <c r="T75" s="53">
        <f t="shared" si="11"/>
        <v>38</v>
      </c>
      <c r="U75" s="53">
        <v>42</v>
      </c>
      <c r="V75" s="53">
        <v>231</v>
      </c>
      <c r="W75" s="53">
        <v>231</v>
      </c>
      <c r="X75" s="54">
        <f t="shared" si="12"/>
        <v>56</v>
      </c>
      <c r="Y75" s="54">
        <v>62</v>
      </c>
      <c r="Z75" s="54">
        <v>308</v>
      </c>
      <c r="AA75" s="54">
        <v>308</v>
      </c>
      <c r="AB75" t="str">
        <f t="shared" si="13"/>
        <v>&lt;LevelUp level="73" exp="42080" hunger="244" coinDL="384" coinUL="384"&gt;
  &lt;DrinkWater coinDL="5" coinUL="5" expN="26" expG="4" rate30="0.8" rateMore="0.1" /&gt;
  &lt;DailyGoal percent="0.3" coinDL="35" coinUL="37" expDL="154" expUL="154" /&gt;
  &lt;DailyGoal percent="0.6" coinDL="38" coinUL="42" expDL="231" expUL="231" /&gt;
  &lt;DailyGoal percent="1.0" coinDL="56" coinUL="62" expDL="308" expUL="308" /&gt;
&lt;/LevelUp&gt;</v>
      </c>
    </row>
    <row r="76" spans="1:28">
      <c r="A76" s="55" t="s">
        <v>1203</v>
      </c>
      <c r="B76" s="55" t="str">
        <f t="shared" si="7"/>
        <v>74</v>
      </c>
      <c r="C76" s="55" t="str">
        <f t="shared" si="8"/>
        <v>43115</v>
      </c>
      <c r="D76" s="44"/>
      <c r="E76" s="56">
        <v>74</v>
      </c>
      <c r="F76" s="56">
        <v>43115</v>
      </c>
      <c r="G76" s="56">
        <v>247</v>
      </c>
      <c r="H76" s="57">
        <v>390</v>
      </c>
      <c r="I76" s="57">
        <v>390</v>
      </c>
      <c r="J76" s="58">
        <v>5</v>
      </c>
      <c r="K76" s="58">
        <v>5</v>
      </c>
      <c r="L76" s="58">
        <v>26</v>
      </c>
      <c r="M76" s="58">
        <f t="shared" si="9"/>
        <v>4</v>
      </c>
      <c r="N76" s="58">
        <v>0.8</v>
      </c>
      <c r="O76" s="58">
        <v>0.1</v>
      </c>
      <c r="P76" s="59">
        <f t="shared" si="10"/>
        <v>35</v>
      </c>
      <c r="Q76" s="59">
        <v>37</v>
      </c>
      <c r="R76" s="59">
        <v>156</v>
      </c>
      <c r="S76" s="59">
        <v>156</v>
      </c>
      <c r="T76" s="53">
        <f t="shared" si="11"/>
        <v>38</v>
      </c>
      <c r="U76" s="53">
        <v>42</v>
      </c>
      <c r="V76" s="53">
        <v>234</v>
      </c>
      <c r="W76" s="53">
        <v>234</v>
      </c>
      <c r="X76" s="54">
        <f t="shared" si="12"/>
        <v>56</v>
      </c>
      <c r="Y76" s="54">
        <v>62</v>
      </c>
      <c r="Z76" s="54">
        <v>312</v>
      </c>
      <c r="AA76" s="54">
        <v>312</v>
      </c>
      <c r="AB76" t="str">
        <f t="shared" si="13"/>
        <v>&lt;LevelUp level="74" exp="43115" hunger="247" coinDL="390" coinUL="390"&gt;
  &lt;DrinkWater coinDL="5" coinUL="5" expN="26" expG="4" rate30="0.8" rateMore="0.1" /&gt;
  &lt;DailyGoal percent="0.3" coinDL="35" coinUL="37" expDL="156" expUL="156" /&gt;
  &lt;DailyGoal percent="0.6" coinDL="38" coinUL="42" expDL="234" expUL="234" /&gt;
  &lt;DailyGoal percent="1.0" coinDL="56" coinUL="62" expDL="312" expUL="312" /&gt;
&lt;/LevelUp&gt;</v>
      </c>
    </row>
    <row r="77" spans="1:28">
      <c r="A77" s="55" t="s">
        <v>1204</v>
      </c>
      <c r="B77" s="55" t="str">
        <f t="shared" si="7"/>
        <v>75</v>
      </c>
      <c r="C77" s="55" t="str">
        <f t="shared" si="8"/>
        <v>45330</v>
      </c>
      <c r="D77" s="44"/>
      <c r="E77" s="56">
        <v>75</v>
      </c>
      <c r="F77" s="56">
        <v>45330</v>
      </c>
      <c r="G77" s="56">
        <v>250</v>
      </c>
      <c r="H77" s="57">
        <v>395</v>
      </c>
      <c r="I77" s="57">
        <v>395</v>
      </c>
      <c r="J77" s="58">
        <v>5</v>
      </c>
      <c r="K77" s="58">
        <v>5</v>
      </c>
      <c r="L77" s="58">
        <v>27</v>
      </c>
      <c r="M77" s="58">
        <f t="shared" si="9"/>
        <v>5</v>
      </c>
      <c r="N77" s="58">
        <v>0.8</v>
      </c>
      <c r="O77" s="58">
        <v>0.1</v>
      </c>
      <c r="P77" s="59">
        <f t="shared" si="10"/>
        <v>35</v>
      </c>
      <c r="Q77" s="59">
        <v>37</v>
      </c>
      <c r="R77" s="59">
        <v>158</v>
      </c>
      <c r="S77" s="59">
        <v>158</v>
      </c>
      <c r="T77" s="53">
        <f t="shared" si="11"/>
        <v>38</v>
      </c>
      <c r="U77" s="53">
        <v>42</v>
      </c>
      <c r="V77" s="53">
        <v>237</v>
      </c>
      <c r="W77" s="53">
        <v>237</v>
      </c>
      <c r="X77" s="54">
        <f t="shared" si="12"/>
        <v>56</v>
      </c>
      <c r="Y77" s="54">
        <v>62</v>
      </c>
      <c r="Z77" s="54">
        <v>316</v>
      </c>
      <c r="AA77" s="54">
        <v>316</v>
      </c>
      <c r="AB77" t="str">
        <f t="shared" si="13"/>
        <v>&lt;LevelUp level="75" exp="45330" hunger="250" coinDL="395" coinUL="395"&gt;
  &lt;DrinkWater coinDL="5" coinUL="5" expN="27" expG="5" rate30="0.8" rateMore="0.1" /&gt;
  &lt;DailyGoal percent="0.3" coinDL="35" coinUL="37" expDL="158" expUL="158" /&gt;
  &lt;DailyGoal percent="0.6" coinDL="38" coinUL="42" expDL="237" expUL="237" /&gt;
  &lt;DailyGoal percent="1.0" coinDL="56" coinUL="62" expDL="316" expUL="316" /&gt;
&lt;/LevelUp&gt;</v>
      </c>
    </row>
    <row r="78" spans="1:28">
      <c r="A78" s="55" t="s">
        <v>1205</v>
      </c>
      <c r="B78" s="55" t="str">
        <f t="shared" si="7"/>
        <v>76</v>
      </c>
      <c r="C78" s="55" t="str">
        <f t="shared" si="8"/>
        <v>46415</v>
      </c>
      <c r="D78" s="44"/>
      <c r="E78" s="56">
        <v>76</v>
      </c>
      <c r="F78" s="56">
        <v>46415</v>
      </c>
      <c r="G78" s="56">
        <v>253</v>
      </c>
      <c r="H78" s="57">
        <v>401</v>
      </c>
      <c r="I78" s="57">
        <v>401</v>
      </c>
      <c r="J78" s="58">
        <v>5</v>
      </c>
      <c r="K78" s="58">
        <v>5</v>
      </c>
      <c r="L78" s="58">
        <v>27</v>
      </c>
      <c r="M78" s="58">
        <f t="shared" si="9"/>
        <v>5</v>
      </c>
      <c r="N78" s="58">
        <v>0.8</v>
      </c>
      <c r="O78" s="58">
        <v>0.1</v>
      </c>
      <c r="P78" s="59">
        <f t="shared" si="10"/>
        <v>35</v>
      </c>
      <c r="Q78" s="59">
        <v>37</v>
      </c>
      <c r="R78" s="59">
        <v>160</v>
      </c>
      <c r="S78" s="59">
        <v>160</v>
      </c>
      <c r="T78" s="53">
        <f t="shared" si="11"/>
        <v>38</v>
      </c>
      <c r="U78" s="53">
        <v>42</v>
      </c>
      <c r="V78" s="53">
        <v>240</v>
      </c>
      <c r="W78" s="53">
        <v>240</v>
      </c>
      <c r="X78" s="54">
        <f t="shared" si="12"/>
        <v>56</v>
      </c>
      <c r="Y78" s="54">
        <v>62</v>
      </c>
      <c r="Z78" s="54">
        <v>320</v>
      </c>
      <c r="AA78" s="54">
        <v>320</v>
      </c>
      <c r="AB78" t="str">
        <f t="shared" si="13"/>
        <v>&lt;LevelUp level="76" exp="46415" hunger="253" coinDL="401" coinUL="401"&gt;
  &lt;DrinkWater coinDL="5" coinUL="5" expN="27" expG="5" rate30="0.8" rateMore="0.1" /&gt;
  &lt;DailyGoal percent="0.3" coinDL="35" coinUL="37" expDL="160" expUL="160" /&gt;
  &lt;DailyGoal percent="0.6" coinDL="38" coinUL="42" expDL="240" expUL="240" /&gt;
  &lt;DailyGoal percent="1.0" coinDL="56" coinUL="62" expDL="320" expUL="320" /&gt;
&lt;/LevelUp&gt;</v>
      </c>
    </row>
    <row r="79" spans="1:28">
      <c r="A79" s="55" t="s">
        <v>1206</v>
      </c>
      <c r="B79" s="55" t="str">
        <f t="shared" si="7"/>
        <v>77</v>
      </c>
      <c r="C79" s="55" t="str">
        <f t="shared" si="8"/>
        <v>47510</v>
      </c>
      <c r="D79" s="44"/>
      <c r="E79" s="56">
        <v>77</v>
      </c>
      <c r="F79" s="56">
        <v>47510</v>
      </c>
      <c r="G79" s="56">
        <v>256</v>
      </c>
      <c r="H79" s="57">
        <v>407</v>
      </c>
      <c r="I79" s="57">
        <v>407</v>
      </c>
      <c r="J79" s="58">
        <v>5</v>
      </c>
      <c r="K79" s="58">
        <v>5</v>
      </c>
      <c r="L79" s="58">
        <v>27</v>
      </c>
      <c r="M79" s="58">
        <f t="shared" si="9"/>
        <v>5</v>
      </c>
      <c r="N79" s="58">
        <v>0.8</v>
      </c>
      <c r="O79" s="58">
        <v>0.1</v>
      </c>
      <c r="P79" s="59">
        <f t="shared" si="10"/>
        <v>35</v>
      </c>
      <c r="Q79" s="59">
        <v>37</v>
      </c>
      <c r="R79" s="59">
        <v>162</v>
      </c>
      <c r="S79" s="59">
        <v>162</v>
      </c>
      <c r="T79" s="53">
        <f t="shared" si="11"/>
        <v>38</v>
      </c>
      <c r="U79" s="53">
        <v>42</v>
      </c>
      <c r="V79" s="53">
        <v>243</v>
      </c>
      <c r="W79" s="53">
        <v>243</v>
      </c>
      <c r="X79" s="54">
        <f t="shared" si="12"/>
        <v>56</v>
      </c>
      <c r="Y79" s="54">
        <v>62</v>
      </c>
      <c r="Z79" s="54">
        <v>324</v>
      </c>
      <c r="AA79" s="54">
        <v>324</v>
      </c>
      <c r="AB79" t="str">
        <f t="shared" si="13"/>
        <v>&lt;LevelUp level="77" exp="47510" hunger="256" coinDL="407" coinUL="407"&gt;
  &lt;DrinkWater coinDL="5" coinUL="5" expN="27" expG="5" rate30="0.8" rateMore="0.1" /&gt;
  &lt;DailyGoal percent="0.3" coinDL="35" coinUL="37" expDL="162" expUL="162" /&gt;
  &lt;DailyGoal percent="0.6" coinDL="38" coinUL="42" expDL="243" expUL="243" /&gt;
  &lt;DailyGoal percent="1.0" coinDL="56" coinUL="62" expDL="324" expUL="324" /&gt;
&lt;/LevelUp&gt;</v>
      </c>
    </row>
    <row r="80" spans="1:28">
      <c r="A80" s="55" t="s">
        <v>1207</v>
      </c>
      <c r="B80" s="55" t="str">
        <f t="shared" si="7"/>
        <v>78</v>
      </c>
      <c r="C80" s="55" t="str">
        <f t="shared" si="8"/>
        <v>49860</v>
      </c>
      <c r="D80" s="44"/>
      <c r="E80" s="56">
        <v>78</v>
      </c>
      <c r="F80" s="56">
        <v>49860</v>
      </c>
      <c r="G80" s="56">
        <v>259</v>
      </c>
      <c r="H80" s="57">
        <v>412</v>
      </c>
      <c r="I80" s="57">
        <v>412</v>
      </c>
      <c r="J80" s="58">
        <v>5</v>
      </c>
      <c r="K80" s="58">
        <v>5</v>
      </c>
      <c r="L80" s="58">
        <v>28</v>
      </c>
      <c r="M80" s="58">
        <f t="shared" si="9"/>
        <v>5</v>
      </c>
      <c r="N80" s="58">
        <v>0.8</v>
      </c>
      <c r="O80" s="58">
        <v>0.1</v>
      </c>
      <c r="P80" s="59">
        <f t="shared" si="10"/>
        <v>35</v>
      </c>
      <c r="Q80" s="59">
        <v>37</v>
      </c>
      <c r="R80" s="59">
        <v>164</v>
      </c>
      <c r="S80" s="59">
        <v>164</v>
      </c>
      <c r="T80" s="53">
        <f t="shared" si="11"/>
        <v>38</v>
      </c>
      <c r="U80" s="53">
        <v>42</v>
      </c>
      <c r="V80" s="53">
        <v>246</v>
      </c>
      <c r="W80" s="53">
        <v>246</v>
      </c>
      <c r="X80" s="54">
        <f t="shared" si="12"/>
        <v>56</v>
      </c>
      <c r="Y80" s="54">
        <v>62</v>
      </c>
      <c r="Z80" s="54">
        <v>328</v>
      </c>
      <c r="AA80" s="54">
        <v>328</v>
      </c>
      <c r="AB80" t="str">
        <f t="shared" si="13"/>
        <v>&lt;LevelUp level="78" exp="49860" hunger="259" coinDL="412" coinUL="412"&gt;
  &lt;DrinkWater coinDL="5" coinUL="5" expN="28" expG="5" rate30="0.8" rateMore="0.1" /&gt;
  &lt;DailyGoal percent="0.3" coinDL="35" coinUL="37" expDL="164" expUL="164" /&gt;
  &lt;DailyGoal percent="0.6" coinDL="38" coinUL="42" expDL="246" expUL="246" /&gt;
  &lt;DailyGoal percent="1.0" coinDL="56" coinUL="62" expDL="328" expUL="328" /&gt;
&lt;/LevelUp&gt;</v>
      </c>
    </row>
    <row r="81" spans="1:28">
      <c r="A81" s="55" t="s">
        <v>1208</v>
      </c>
      <c r="B81" s="55" t="str">
        <f t="shared" si="7"/>
        <v>79</v>
      </c>
      <c r="C81" s="55" t="str">
        <f t="shared" si="8"/>
        <v>51005</v>
      </c>
      <c r="D81" s="44"/>
      <c r="E81" s="56">
        <v>79</v>
      </c>
      <c r="F81" s="56">
        <v>51005</v>
      </c>
      <c r="G81" s="56">
        <v>262</v>
      </c>
      <c r="H81" s="57">
        <v>418</v>
      </c>
      <c r="I81" s="57">
        <v>418</v>
      </c>
      <c r="J81" s="58">
        <v>5</v>
      </c>
      <c r="K81" s="58">
        <v>5</v>
      </c>
      <c r="L81" s="58">
        <v>28</v>
      </c>
      <c r="M81" s="58">
        <f t="shared" si="9"/>
        <v>5</v>
      </c>
      <c r="N81" s="58">
        <v>0.8</v>
      </c>
      <c r="O81" s="58">
        <v>0.1</v>
      </c>
      <c r="P81" s="59">
        <f t="shared" si="10"/>
        <v>35</v>
      </c>
      <c r="Q81" s="59">
        <v>37</v>
      </c>
      <c r="R81" s="59">
        <v>166</v>
      </c>
      <c r="S81" s="59">
        <v>166</v>
      </c>
      <c r="T81" s="53">
        <f t="shared" si="11"/>
        <v>38</v>
      </c>
      <c r="U81" s="53">
        <v>42</v>
      </c>
      <c r="V81" s="53">
        <v>249</v>
      </c>
      <c r="W81" s="53">
        <v>249</v>
      </c>
      <c r="X81" s="54">
        <f t="shared" si="12"/>
        <v>56</v>
      </c>
      <c r="Y81" s="54">
        <v>62</v>
      </c>
      <c r="Z81" s="54">
        <v>332</v>
      </c>
      <c r="AA81" s="54">
        <v>332</v>
      </c>
      <c r="AB81" t="str">
        <f t="shared" si="13"/>
        <v>&lt;LevelUp level="79" exp="51005" hunger="262" coinDL="418" coinUL="418"&gt;
  &lt;DrinkWater coinDL="5" coinUL="5" expN="28" expG="5" rate30="0.8" rateMore="0.1" /&gt;
  &lt;DailyGoal percent="0.3" coinDL="35" coinUL="37" expDL="166" expUL="166" /&gt;
  &lt;DailyGoal percent="0.6" coinDL="38" coinUL="42" expDL="249" expUL="249" /&gt;
  &lt;DailyGoal percent="1.0" coinDL="56" coinUL="62" expDL="332" expUL="332" /&gt;
&lt;/LevelUp&gt;</v>
      </c>
    </row>
    <row r="82" spans="1:28">
      <c r="A82" s="55" t="s">
        <v>1209</v>
      </c>
      <c r="B82" s="55" t="str">
        <f t="shared" si="7"/>
        <v>80</v>
      </c>
      <c r="C82" s="55" t="str">
        <f t="shared" si="8"/>
        <v>52165</v>
      </c>
      <c r="D82" s="44"/>
      <c r="E82" s="56">
        <v>80</v>
      </c>
      <c r="F82" s="56">
        <v>52165</v>
      </c>
      <c r="G82" s="56">
        <v>265</v>
      </c>
      <c r="H82" s="57">
        <v>424</v>
      </c>
      <c r="I82" s="57">
        <v>424</v>
      </c>
      <c r="J82" s="58">
        <v>5</v>
      </c>
      <c r="K82" s="58">
        <v>5</v>
      </c>
      <c r="L82" s="58">
        <v>28</v>
      </c>
      <c r="M82" s="58">
        <f t="shared" si="9"/>
        <v>5</v>
      </c>
      <c r="N82" s="58">
        <v>0.8</v>
      </c>
      <c r="O82" s="58">
        <v>0.1</v>
      </c>
      <c r="P82" s="59">
        <f t="shared" si="10"/>
        <v>35</v>
      </c>
      <c r="Q82" s="59">
        <v>37</v>
      </c>
      <c r="R82" s="59">
        <v>168</v>
      </c>
      <c r="S82" s="59">
        <v>168</v>
      </c>
      <c r="T82" s="53">
        <f t="shared" si="11"/>
        <v>38</v>
      </c>
      <c r="U82" s="53">
        <v>42</v>
      </c>
      <c r="V82" s="53">
        <v>252</v>
      </c>
      <c r="W82" s="53">
        <v>252</v>
      </c>
      <c r="X82" s="54">
        <f t="shared" si="12"/>
        <v>56</v>
      </c>
      <c r="Y82" s="54">
        <v>62</v>
      </c>
      <c r="Z82" s="54">
        <v>336</v>
      </c>
      <c r="AA82" s="54">
        <v>336</v>
      </c>
      <c r="AB82" t="str">
        <f t="shared" si="13"/>
        <v>&lt;LevelUp level="80" exp="52165" hunger="265" coinDL="424" coinUL="424"&gt;
  &lt;DrinkWater coinDL="5" coinUL="5" expN="28" expG="5" rate30="0.8" rateMore="0.1" /&gt;
  &lt;DailyGoal percent="0.3" coinDL="35" coinUL="37" expDL="168" expUL="168" /&gt;
  &lt;DailyGoal percent="0.6" coinDL="38" coinUL="42" expDL="252" expUL="252" /&gt;
  &lt;DailyGoal percent="1.0" coinDL="56" coinUL="62" expDL="336" expUL="336" /&gt;
&lt;/LevelUp&gt;</v>
      </c>
    </row>
    <row r="83" spans="1:28">
      <c r="A83" s="55" t="s">
        <v>1210</v>
      </c>
      <c r="B83" s="55" t="str">
        <f t="shared" si="7"/>
        <v>81</v>
      </c>
      <c r="C83" s="55" t="str">
        <f t="shared" si="8"/>
        <v>54650</v>
      </c>
      <c r="D83" s="44"/>
      <c r="E83" s="56">
        <v>81</v>
      </c>
      <c r="F83" s="56">
        <v>54650</v>
      </c>
      <c r="G83" s="56">
        <v>268</v>
      </c>
      <c r="H83" s="57">
        <v>430</v>
      </c>
      <c r="I83" s="57">
        <v>430</v>
      </c>
      <c r="J83" s="58">
        <v>5</v>
      </c>
      <c r="K83" s="58">
        <v>5</v>
      </c>
      <c r="L83" s="58">
        <v>29</v>
      </c>
      <c r="M83" s="58">
        <f t="shared" si="9"/>
        <v>5</v>
      </c>
      <c r="N83" s="58">
        <v>0.8</v>
      </c>
      <c r="O83" s="58">
        <v>0.1</v>
      </c>
      <c r="P83" s="59">
        <f t="shared" si="10"/>
        <v>36</v>
      </c>
      <c r="Q83" s="59">
        <v>38</v>
      </c>
      <c r="R83" s="59">
        <v>170</v>
      </c>
      <c r="S83" s="59">
        <v>170</v>
      </c>
      <c r="T83" s="53">
        <f t="shared" si="11"/>
        <v>39</v>
      </c>
      <c r="U83" s="53">
        <v>43</v>
      </c>
      <c r="V83" s="53">
        <v>255</v>
      </c>
      <c r="W83" s="53">
        <v>255</v>
      </c>
      <c r="X83" s="54">
        <f t="shared" si="12"/>
        <v>57</v>
      </c>
      <c r="Y83" s="54">
        <v>63</v>
      </c>
      <c r="Z83" s="54">
        <v>340</v>
      </c>
      <c r="AA83" s="54">
        <v>340</v>
      </c>
      <c r="AB83" t="str">
        <f t="shared" si="13"/>
        <v>&lt;LevelUp level="81" exp="54650" hunger="268" coinDL="430" coinUL="430"&gt;
  &lt;DrinkWater coinDL="5" coinUL="5" expN="29" expG="5" rate30="0.8" rateMore="0.1" /&gt;
  &lt;DailyGoal percent="0.3" coinDL="36" coinUL="38" expDL="170" expUL="170" /&gt;
  &lt;DailyGoal percent="0.6" coinDL="39" coinUL="43" expDL="255" expUL="255" /&gt;
  &lt;DailyGoal percent="1.0" coinDL="57" coinUL="63" expDL="340" expUL="340" /&gt;
&lt;/LevelUp&gt;</v>
      </c>
    </row>
    <row r="84" spans="1:28">
      <c r="A84" s="55" t="s">
        <v>1211</v>
      </c>
      <c r="B84" s="55" t="str">
        <f t="shared" si="7"/>
        <v>82</v>
      </c>
      <c r="C84" s="55" t="str">
        <f t="shared" si="8"/>
        <v>55860</v>
      </c>
      <c r="D84" s="44"/>
      <c r="E84" s="56">
        <v>82</v>
      </c>
      <c r="F84" s="56">
        <v>55860</v>
      </c>
      <c r="G84" s="56">
        <v>271</v>
      </c>
      <c r="H84" s="57">
        <v>435</v>
      </c>
      <c r="I84" s="57">
        <v>435</v>
      </c>
      <c r="J84" s="58">
        <v>5</v>
      </c>
      <c r="K84" s="58">
        <v>5</v>
      </c>
      <c r="L84" s="58">
        <v>29</v>
      </c>
      <c r="M84" s="58">
        <f t="shared" si="9"/>
        <v>5</v>
      </c>
      <c r="N84" s="58">
        <v>0.8</v>
      </c>
      <c r="O84" s="58">
        <v>0.1</v>
      </c>
      <c r="P84" s="59">
        <f t="shared" si="10"/>
        <v>36</v>
      </c>
      <c r="Q84" s="59">
        <v>38</v>
      </c>
      <c r="R84" s="59">
        <v>172</v>
      </c>
      <c r="S84" s="59">
        <v>172</v>
      </c>
      <c r="T84" s="53">
        <f t="shared" si="11"/>
        <v>39</v>
      </c>
      <c r="U84" s="53">
        <v>43</v>
      </c>
      <c r="V84" s="53">
        <v>258</v>
      </c>
      <c r="W84" s="53">
        <v>258</v>
      </c>
      <c r="X84" s="54">
        <f t="shared" si="12"/>
        <v>57</v>
      </c>
      <c r="Y84" s="54">
        <v>63</v>
      </c>
      <c r="Z84" s="54">
        <v>344</v>
      </c>
      <c r="AA84" s="54">
        <v>344</v>
      </c>
      <c r="AB84" t="str">
        <f t="shared" si="13"/>
        <v>&lt;LevelUp level="82" exp="55860" hunger="271" coinDL="435" coinUL="435"&gt;
  &lt;DrinkWater coinDL="5" coinUL="5" expN="29" expG="5" rate30="0.8" rateMore="0.1" /&gt;
  &lt;DailyGoal percent="0.3" coinDL="36" coinUL="38" expDL="172" expUL="172" /&gt;
  &lt;DailyGoal percent="0.6" coinDL="39" coinUL="43" expDL="258" expUL="258" /&gt;
  &lt;DailyGoal percent="1.0" coinDL="57" coinUL="63" expDL="344" expUL="344" /&gt;
&lt;/LevelUp&gt;</v>
      </c>
    </row>
    <row r="85" spans="1:28">
      <c r="A85" s="55" t="s">
        <v>1212</v>
      </c>
      <c r="B85" s="55" t="str">
        <f t="shared" si="7"/>
        <v>83</v>
      </c>
      <c r="C85" s="55" t="str">
        <f t="shared" si="8"/>
        <v>57085</v>
      </c>
      <c r="D85" s="44"/>
      <c r="E85" s="56">
        <v>83</v>
      </c>
      <c r="F85" s="56">
        <v>57085</v>
      </c>
      <c r="G85" s="56">
        <v>274</v>
      </c>
      <c r="H85" s="57">
        <v>441</v>
      </c>
      <c r="I85" s="57">
        <v>441</v>
      </c>
      <c r="J85" s="58">
        <v>5</v>
      </c>
      <c r="K85" s="58">
        <v>5</v>
      </c>
      <c r="L85" s="58">
        <v>29</v>
      </c>
      <c r="M85" s="58">
        <f t="shared" si="9"/>
        <v>5</v>
      </c>
      <c r="N85" s="58">
        <v>0.8</v>
      </c>
      <c r="O85" s="58">
        <v>0.1</v>
      </c>
      <c r="P85" s="59">
        <f t="shared" si="10"/>
        <v>36</v>
      </c>
      <c r="Q85" s="59">
        <v>38</v>
      </c>
      <c r="R85" s="59">
        <v>174</v>
      </c>
      <c r="S85" s="59">
        <v>174</v>
      </c>
      <c r="T85" s="53">
        <f t="shared" si="11"/>
        <v>39</v>
      </c>
      <c r="U85" s="53">
        <v>43</v>
      </c>
      <c r="V85" s="53">
        <v>261</v>
      </c>
      <c r="W85" s="53">
        <v>261</v>
      </c>
      <c r="X85" s="54">
        <f t="shared" si="12"/>
        <v>57</v>
      </c>
      <c r="Y85" s="54">
        <v>63</v>
      </c>
      <c r="Z85" s="54">
        <v>348</v>
      </c>
      <c r="AA85" s="54">
        <v>348</v>
      </c>
      <c r="AB85" t="str">
        <f t="shared" si="13"/>
        <v>&lt;LevelUp level="83" exp="57085" hunger="274" coinDL="441" coinUL="441"&gt;
  &lt;DrinkWater coinDL="5" coinUL="5" expN="29" expG="5" rate30="0.8" rateMore="0.1" /&gt;
  &lt;DailyGoal percent="0.3" coinDL="36" coinUL="38" expDL="174" expUL="174" /&gt;
  &lt;DailyGoal percent="0.6" coinDL="39" coinUL="43" expDL="261" expUL="261" /&gt;
  &lt;DailyGoal percent="1.0" coinDL="57" coinUL="63" expDL="348" expUL="348" /&gt;
&lt;/LevelUp&gt;</v>
      </c>
    </row>
    <row r="86" spans="1:28">
      <c r="A86" s="55" t="s">
        <v>1213</v>
      </c>
      <c r="B86" s="55" t="str">
        <f t="shared" si="7"/>
        <v>84</v>
      </c>
      <c r="C86" s="55" t="str">
        <f t="shared" si="8"/>
        <v>59705</v>
      </c>
      <c r="D86" s="44"/>
      <c r="E86" s="56">
        <v>84</v>
      </c>
      <c r="F86" s="56">
        <v>59705</v>
      </c>
      <c r="G86" s="56">
        <v>277</v>
      </c>
      <c r="H86" s="57">
        <v>447</v>
      </c>
      <c r="I86" s="57">
        <v>447</v>
      </c>
      <c r="J86" s="58">
        <v>5</v>
      </c>
      <c r="K86" s="58">
        <v>5</v>
      </c>
      <c r="L86" s="58">
        <v>30</v>
      </c>
      <c r="M86" s="58">
        <f t="shared" si="9"/>
        <v>5</v>
      </c>
      <c r="N86" s="58">
        <v>0.8</v>
      </c>
      <c r="O86" s="58">
        <v>0.1</v>
      </c>
      <c r="P86" s="59">
        <f t="shared" si="10"/>
        <v>36</v>
      </c>
      <c r="Q86" s="59">
        <v>38</v>
      </c>
      <c r="R86" s="59">
        <v>176</v>
      </c>
      <c r="S86" s="59">
        <v>176</v>
      </c>
      <c r="T86" s="53">
        <f t="shared" si="11"/>
        <v>39</v>
      </c>
      <c r="U86" s="53">
        <v>43</v>
      </c>
      <c r="V86" s="53">
        <v>264</v>
      </c>
      <c r="W86" s="53">
        <v>264</v>
      </c>
      <c r="X86" s="54">
        <f t="shared" si="12"/>
        <v>57</v>
      </c>
      <c r="Y86" s="54">
        <v>63</v>
      </c>
      <c r="Z86" s="54">
        <v>352</v>
      </c>
      <c r="AA86" s="54">
        <v>352</v>
      </c>
      <c r="AB86" t="str">
        <f t="shared" si="13"/>
        <v>&lt;LevelUp level="84" exp="59705" hunger="277" coinDL="447" coinUL="447"&gt;
  &lt;DrinkWater coinDL="5" coinUL="5" expN="30" expG="5" rate30="0.8" rateMore="0.1" /&gt;
  &lt;DailyGoal percent="0.3" coinDL="36" coinUL="38" expDL="176" expUL="176" /&gt;
  &lt;DailyGoal percent="0.6" coinDL="39" coinUL="43" expDL="264" expUL="264" /&gt;
  &lt;DailyGoal percent="1.0" coinDL="57" coinUL="63" expDL="352" expUL="352" /&gt;
&lt;/LevelUp&gt;</v>
      </c>
    </row>
    <row r="87" spans="1:28">
      <c r="A87" s="55" t="s">
        <v>1214</v>
      </c>
      <c r="B87" s="55" t="str">
        <f t="shared" si="7"/>
        <v>85</v>
      </c>
      <c r="C87" s="55" t="str">
        <f t="shared" si="8"/>
        <v>60985</v>
      </c>
      <c r="D87" s="44"/>
      <c r="E87" s="56">
        <v>85</v>
      </c>
      <c r="F87" s="56">
        <v>60985</v>
      </c>
      <c r="G87" s="56">
        <v>280</v>
      </c>
      <c r="H87" s="57">
        <v>453</v>
      </c>
      <c r="I87" s="57">
        <v>453</v>
      </c>
      <c r="J87" s="58">
        <v>5</v>
      </c>
      <c r="K87" s="58">
        <v>5</v>
      </c>
      <c r="L87" s="58">
        <v>30</v>
      </c>
      <c r="M87" s="58">
        <f t="shared" si="9"/>
        <v>5</v>
      </c>
      <c r="N87" s="58">
        <v>0.8</v>
      </c>
      <c r="O87" s="58">
        <v>0.1</v>
      </c>
      <c r="P87" s="59">
        <f t="shared" si="10"/>
        <v>36</v>
      </c>
      <c r="Q87" s="59">
        <v>38</v>
      </c>
      <c r="R87" s="59">
        <v>178</v>
      </c>
      <c r="S87" s="59">
        <v>178</v>
      </c>
      <c r="T87" s="53">
        <f t="shared" si="11"/>
        <v>39</v>
      </c>
      <c r="U87" s="53">
        <v>43</v>
      </c>
      <c r="V87" s="53">
        <v>267</v>
      </c>
      <c r="W87" s="53">
        <v>267</v>
      </c>
      <c r="X87" s="54">
        <f t="shared" si="12"/>
        <v>57</v>
      </c>
      <c r="Y87" s="54">
        <v>63</v>
      </c>
      <c r="Z87" s="54">
        <v>356</v>
      </c>
      <c r="AA87" s="54">
        <v>356</v>
      </c>
      <c r="AB87" t="str">
        <f t="shared" si="13"/>
        <v>&lt;LevelUp level="85" exp="60985" hunger="280" coinDL="453" coinUL="453"&gt;
  &lt;DrinkWater coinDL="5" coinUL="5" expN="30" expG="5" rate30="0.8" rateMore="0.1" /&gt;
  &lt;DailyGoal percent="0.3" coinDL="36" coinUL="38" expDL="178" expUL="178" /&gt;
  &lt;DailyGoal percent="0.6" coinDL="39" coinUL="43" expDL="267" expUL="267" /&gt;
  &lt;DailyGoal percent="1.0" coinDL="57" coinUL="63" expDL="356" expUL="356" /&gt;
&lt;/LevelUp&gt;</v>
      </c>
    </row>
    <row r="88" spans="1:28">
      <c r="A88" s="55" t="s">
        <v>1215</v>
      </c>
      <c r="B88" s="55" t="str">
        <f t="shared" si="7"/>
        <v>86</v>
      </c>
      <c r="C88" s="55" t="str">
        <f t="shared" si="8"/>
        <v>62275</v>
      </c>
      <c r="D88" s="44"/>
      <c r="E88" s="56">
        <v>86</v>
      </c>
      <c r="F88" s="56">
        <v>62275</v>
      </c>
      <c r="G88" s="56">
        <v>283</v>
      </c>
      <c r="H88" s="57">
        <v>459</v>
      </c>
      <c r="I88" s="57">
        <v>459</v>
      </c>
      <c r="J88" s="58">
        <v>5</v>
      </c>
      <c r="K88" s="58">
        <v>5</v>
      </c>
      <c r="L88" s="58">
        <v>30</v>
      </c>
      <c r="M88" s="58">
        <f t="shared" si="9"/>
        <v>5</v>
      </c>
      <c r="N88" s="58">
        <v>0.8</v>
      </c>
      <c r="O88" s="58">
        <v>0.1</v>
      </c>
      <c r="P88" s="59">
        <f t="shared" si="10"/>
        <v>36</v>
      </c>
      <c r="Q88" s="59">
        <v>38</v>
      </c>
      <c r="R88" s="59">
        <v>180</v>
      </c>
      <c r="S88" s="59">
        <v>180</v>
      </c>
      <c r="T88" s="53">
        <f t="shared" si="11"/>
        <v>39</v>
      </c>
      <c r="U88" s="53">
        <v>43</v>
      </c>
      <c r="V88" s="53">
        <v>270</v>
      </c>
      <c r="W88" s="53">
        <v>270</v>
      </c>
      <c r="X88" s="54">
        <f t="shared" si="12"/>
        <v>57</v>
      </c>
      <c r="Y88" s="54">
        <v>63</v>
      </c>
      <c r="Z88" s="54">
        <v>360</v>
      </c>
      <c r="AA88" s="54">
        <v>360</v>
      </c>
      <c r="AB88" t="str">
        <f t="shared" si="13"/>
        <v>&lt;LevelUp level="86" exp="62275" hunger="283" coinDL="459" coinUL="459"&gt;
  &lt;DrinkWater coinDL="5" coinUL="5" expN="30" expG="5" rate30="0.8" rateMore="0.1" /&gt;
  &lt;DailyGoal percent="0.3" coinDL="36" coinUL="38" expDL="180" expUL="180" /&gt;
  &lt;DailyGoal percent="0.6" coinDL="39" coinUL="43" expDL="270" expUL="270" /&gt;
  &lt;DailyGoal percent="1.0" coinDL="57" coinUL="63" expDL="360" expUL="360" /&gt;
&lt;/LevelUp&gt;</v>
      </c>
    </row>
    <row r="89" spans="1:28">
      <c r="A89" s="55" t="s">
        <v>1216</v>
      </c>
      <c r="B89" s="55" t="str">
        <f t="shared" si="7"/>
        <v>87</v>
      </c>
      <c r="C89" s="55" t="str">
        <f t="shared" si="8"/>
        <v>65035</v>
      </c>
      <c r="D89" s="44"/>
      <c r="E89" s="56">
        <v>87</v>
      </c>
      <c r="F89" s="56">
        <v>65035</v>
      </c>
      <c r="G89" s="56">
        <v>286</v>
      </c>
      <c r="H89" s="57">
        <v>465</v>
      </c>
      <c r="I89" s="57">
        <v>465</v>
      </c>
      <c r="J89" s="58">
        <v>5</v>
      </c>
      <c r="K89" s="58">
        <v>5</v>
      </c>
      <c r="L89" s="58">
        <v>31</v>
      </c>
      <c r="M89" s="58">
        <f t="shared" si="9"/>
        <v>5</v>
      </c>
      <c r="N89" s="58">
        <v>0.8</v>
      </c>
      <c r="O89" s="58">
        <v>0.1</v>
      </c>
      <c r="P89" s="59">
        <f t="shared" si="10"/>
        <v>36</v>
      </c>
      <c r="Q89" s="59">
        <v>38</v>
      </c>
      <c r="R89" s="59">
        <v>182</v>
      </c>
      <c r="S89" s="59">
        <v>182</v>
      </c>
      <c r="T89" s="53">
        <f t="shared" si="11"/>
        <v>39</v>
      </c>
      <c r="U89" s="53">
        <v>43</v>
      </c>
      <c r="V89" s="53">
        <v>273</v>
      </c>
      <c r="W89" s="53">
        <v>273</v>
      </c>
      <c r="X89" s="54">
        <f t="shared" si="12"/>
        <v>57</v>
      </c>
      <c r="Y89" s="54">
        <v>63</v>
      </c>
      <c r="Z89" s="54">
        <v>364</v>
      </c>
      <c r="AA89" s="54">
        <v>364</v>
      </c>
      <c r="AB89" t="str">
        <f t="shared" si="13"/>
        <v>&lt;LevelUp level="87" exp="65035" hunger="286" coinDL="465" coinUL="465"&gt;
  &lt;DrinkWater coinDL="5" coinUL="5" expN="31" expG="5" rate30="0.8" rateMore="0.1" /&gt;
  &lt;DailyGoal percent="0.3" coinDL="36" coinUL="38" expDL="182" expUL="182" /&gt;
  &lt;DailyGoal percent="0.6" coinDL="39" coinUL="43" expDL="273" expUL="273" /&gt;
  &lt;DailyGoal percent="1.0" coinDL="57" coinUL="63" expDL="364" expUL="364" /&gt;
&lt;/LevelUp&gt;</v>
      </c>
    </row>
    <row r="90" spans="1:28">
      <c r="A90" s="55" t="s">
        <v>1217</v>
      </c>
      <c r="B90" s="55" t="str">
        <f t="shared" si="7"/>
        <v>88</v>
      </c>
      <c r="C90" s="55" t="str">
        <f t="shared" si="8"/>
        <v>66380</v>
      </c>
      <c r="D90" s="44"/>
      <c r="E90" s="56">
        <v>88</v>
      </c>
      <c r="F90" s="56">
        <v>66380</v>
      </c>
      <c r="G90" s="56">
        <v>289</v>
      </c>
      <c r="H90" s="57">
        <v>470</v>
      </c>
      <c r="I90" s="57">
        <v>470</v>
      </c>
      <c r="J90" s="58">
        <v>5</v>
      </c>
      <c r="K90" s="58">
        <v>5</v>
      </c>
      <c r="L90" s="58">
        <v>31</v>
      </c>
      <c r="M90" s="58">
        <f t="shared" si="9"/>
        <v>5</v>
      </c>
      <c r="N90" s="58">
        <v>0.8</v>
      </c>
      <c r="O90" s="58">
        <v>0.1</v>
      </c>
      <c r="P90" s="59">
        <f t="shared" si="10"/>
        <v>36</v>
      </c>
      <c r="Q90" s="59">
        <v>38</v>
      </c>
      <c r="R90" s="59">
        <v>184</v>
      </c>
      <c r="S90" s="59">
        <v>184</v>
      </c>
      <c r="T90" s="53">
        <f t="shared" si="11"/>
        <v>39</v>
      </c>
      <c r="U90" s="53">
        <v>43</v>
      </c>
      <c r="V90" s="53">
        <v>276</v>
      </c>
      <c r="W90" s="53">
        <v>276</v>
      </c>
      <c r="X90" s="54">
        <f t="shared" si="12"/>
        <v>57</v>
      </c>
      <c r="Y90" s="54">
        <v>63</v>
      </c>
      <c r="Z90" s="54">
        <v>368</v>
      </c>
      <c r="AA90" s="54">
        <v>368</v>
      </c>
      <c r="AB90" t="str">
        <f t="shared" si="13"/>
        <v>&lt;LevelUp level="88" exp="66380" hunger="289" coinDL="470" coinUL="470"&gt;
  &lt;DrinkWater coinDL="5" coinUL="5" expN="31" expG="5" rate30="0.8" rateMore="0.1" /&gt;
  &lt;DailyGoal percent="0.3" coinDL="36" coinUL="38" expDL="184" expUL="184" /&gt;
  &lt;DailyGoal percent="0.6" coinDL="39" coinUL="43" expDL="276" expUL="276" /&gt;
  &lt;DailyGoal percent="1.0" coinDL="57" coinUL="63" expDL="368" expUL="368" /&gt;
&lt;/LevelUp&gt;</v>
      </c>
    </row>
    <row r="91" spans="1:28">
      <c r="A91" s="55" t="s">
        <v>1218</v>
      </c>
      <c r="B91" s="55" t="str">
        <f t="shared" si="7"/>
        <v>89</v>
      </c>
      <c r="C91" s="55" t="str">
        <f t="shared" si="8"/>
        <v>67735</v>
      </c>
      <c r="D91" s="44"/>
      <c r="E91" s="56">
        <v>89</v>
      </c>
      <c r="F91" s="56">
        <v>67735</v>
      </c>
      <c r="G91" s="56">
        <v>292</v>
      </c>
      <c r="H91" s="57">
        <v>476</v>
      </c>
      <c r="I91" s="57">
        <v>476</v>
      </c>
      <c r="J91" s="58">
        <v>5</v>
      </c>
      <c r="K91" s="58">
        <v>5</v>
      </c>
      <c r="L91" s="58">
        <v>31</v>
      </c>
      <c r="M91" s="58">
        <f t="shared" si="9"/>
        <v>5</v>
      </c>
      <c r="N91" s="58">
        <v>0.8</v>
      </c>
      <c r="O91" s="58">
        <v>0.1</v>
      </c>
      <c r="P91" s="59">
        <f t="shared" si="10"/>
        <v>36</v>
      </c>
      <c r="Q91" s="59">
        <v>38</v>
      </c>
      <c r="R91" s="59">
        <v>186</v>
      </c>
      <c r="S91" s="59">
        <v>186</v>
      </c>
      <c r="T91" s="53">
        <f t="shared" si="11"/>
        <v>39</v>
      </c>
      <c r="U91" s="53">
        <v>43</v>
      </c>
      <c r="V91" s="53">
        <v>279</v>
      </c>
      <c r="W91" s="53">
        <v>279</v>
      </c>
      <c r="X91" s="54">
        <f t="shared" si="12"/>
        <v>57</v>
      </c>
      <c r="Y91" s="54">
        <v>63</v>
      </c>
      <c r="Z91" s="54">
        <v>372</v>
      </c>
      <c r="AA91" s="54">
        <v>372</v>
      </c>
      <c r="AB91" t="str">
        <f t="shared" si="13"/>
        <v>&lt;LevelUp level="89" exp="67735" hunger="292" coinDL="476" coinUL="476"&gt;
  &lt;DrinkWater coinDL="5" coinUL="5" expN="31" expG="5" rate30="0.8" rateMore="0.1" /&gt;
  &lt;DailyGoal percent="0.3" coinDL="36" coinUL="38" expDL="186" expUL="186" /&gt;
  &lt;DailyGoal percent="0.6" coinDL="39" coinUL="43" expDL="279" expUL="279" /&gt;
  &lt;DailyGoal percent="1.0" coinDL="57" coinUL="63" expDL="372" expUL="372" /&gt;
&lt;/LevelUp&gt;</v>
      </c>
    </row>
    <row r="92" spans="1:28">
      <c r="A92" s="55" t="s">
        <v>1219</v>
      </c>
      <c r="B92" s="55" t="str">
        <f t="shared" si="7"/>
        <v>90</v>
      </c>
      <c r="C92" s="55" t="str">
        <f t="shared" si="8"/>
        <v>70640</v>
      </c>
      <c r="D92" s="44"/>
      <c r="E92" s="56">
        <v>90</v>
      </c>
      <c r="F92" s="56">
        <v>70640</v>
      </c>
      <c r="G92" s="56">
        <v>295</v>
      </c>
      <c r="H92" s="57">
        <v>482</v>
      </c>
      <c r="I92" s="57">
        <v>482</v>
      </c>
      <c r="J92" s="58">
        <v>5</v>
      </c>
      <c r="K92" s="58">
        <v>5</v>
      </c>
      <c r="L92" s="58">
        <v>32</v>
      </c>
      <c r="M92" s="58">
        <f t="shared" si="9"/>
        <v>5</v>
      </c>
      <c r="N92" s="58">
        <v>0.8</v>
      </c>
      <c r="O92" s="58">
        <v>0.1</v>
      </c>
      <c r="P92" s="59">
        <f t="shared" si="10"/>
        <v>36</v>
      </c>
      <c r="Q92" s="59">
        <v>38</v>
      </c>
      <c r="R92" s="59">
        <v>188</v>
      </c>
      <c r="S92" s="59">
        <v>188</v>
      </c>
      <c r="T92" s="53">
        <f t="shared" si="11"/>
        <v>39</v>
      </c>
      <c r="U92" s="53">
        <v>43</v>
      </c>
      <c r="V92" s="53">
        <v>282</v>
      </c>
      <c r="W92" s="53">
        <v>282</v>
      </c>
      <c r="X92" s="54">
        <f t="shared" si="12"/>
        <v>57</v>
      </c>
      <c r="Y92" s="54">
        <v>63</v>
      </c>
      <c r="Z92" s="54">
        <v>376</v>
      </c>
      <c r="AA92" s="54">
        <v>376</v>
      </c>
      <c r="AB92" t="str">
        <f t="shared" si="13"/>
        <v>&lt;LevelUp level="90" exp="70640" hunger="295" coinDL="482" coinUL="482"&gt;
  &lt;DrinkWater coinDL="5" coinUL="5" expN="32" expG="5" rate30="0.8" rateMore="0.1" /&gt;
  &lt;DailyGoal percent="0.3" coinDL="36" coinUL="38" expDL="188" expUL="188" /&gt;
  &lt;DailyGoal percent="0.6" coinDL="39" coinUL="43" expDL="282" expUL="282" /&gt;
  &lt;DailyGoal percent="1.0" coinDL="57" coinUL="63" expDL="376" expUL="376" /&gt;
&lt;/LevelUp&gt;</v>
      </c>
    </row>
    <row r="93" spans="1:28">
      <c r="A93" s="55" t="s">
        <v>1220</v>
      </c>
      <c r="B93" s="55" t="str">
        <f t="shared" si="7"/>
        <v>91</v>
      </c>
      <c r="C93" s="55" t="str">
        <f t="shared" si="8"/>
        <v>72050</v>
      </c>
      <c r="D93" s="44"/>
      <c r="E93" s="56">
        <v>91</v>
      </c>
      <c r="F93" s="56">
        <v>72050</v>
      </c>
      <c r="G93" s="56">
        <v>298</v>
      </c>
      <c r="H93" s="57">
        <v>488</v>
      </c>
      <c r="I93" s="57">
        <v>488</v>
      </c>
      <c r="J93" s="58">
        <v>5</v>
      </c>
      <c r="K93" s="58">
        <v>5</v>
      </c>
      <c r="L93" s="58">
        <v>32</v>
      </c>
      <c r="M93" s="58">
        <f t="shared" si="9"/>
        <v>5</v>
      </c>
      <c r="N93" s="58">
        <v>0.8</v>
      </c>
      <c r="O93" s="58">
        <v>0.1</v>
      </c>
      <c r="P93" s="59">
        <f t="shared" si="10"/>
        <v>37</v>
      </c>
      <c r="Q93" s="59">
        <v>39</v>
      </c>
      <c r="R93" s="59">
        <v>190</v>
      </c>
      <c r="S93" s="59">
        <v>190</v>
      </c>
      <c r="T93" s="53">
        <f t="shared" si="11"/>
        <v>40</v>
      </c>
      <c r="U93" s="53">
        <v>44</v>
      </c>
      <c r="V93" s="53">
        <v>285</v>
      </c>
      <c r="W93" s="53">
        <v>285</v>
      </c>
      <c r="X93" s="54">
        <f t="shared" si="12"/>
        <v>58</v>
      </c>
      <c r="Y93" s="54">
        <v>64</v>
      </c>
      <c r="Z93" s="54">
        <v>380</v>
      </c>
      <c r="AA93" s="54">
        <v>380</v>
      </c>
      <c r="AB93" t="str">
        <f t="shared" si="13"/>
        <v>&lt;LevelUp level="91" exp="72050" hunger="298" coinDL="488" coinUL="488"&gt;
  &lt;DrinkWater coinDL="5" coinUL="5" expN="32" expG="5" rate30="0.8" rateMore="0.1" /&gt;
  &lt;DailyGoal percent="0.3" coinDL="37" coinUL="39" expDL="190" expUL="190" /&gt;
  &lt;DailyGoal percent="0.6" coinDL="40" coinUL="44" expDL="285" expUL="285" /&gt;
  &lt;DailyGoal percent="1.0" coinDL="58" coinUL="64" expDL="380" expUL="380" /&gt;
&lt;/LevelUp&gt;</v>
      </c>
    </row>
    <row r="94" spans="1:28">
      <c r="A94" s="55" t="s">
        <v>1221</v>
      </c>
      <c r="B94" s="55" t="str">
        <f t="shared" si="7"/>
        <v>92</v>
      </c>
      <c r="C94" s="55" t="str">
        <f t="shared" si="8"/>
        <v>73475</v>
      </c>
      <c r="D94" s="44"/>
      <c r="E94" s="56">
        <v>92</v>
      </c>
      <c r="F94" s="56">
        <v>73475</v>
      </c>
      <c r="G94" s="56">
        <v>301</v>
      </c>
      <c r="H94" s="57">
        <v>494</v>
      </c>
      <c r="I94" s="57">
        <v>494</v>
      </c>
      <c r="J94" s="58">
        <v>5</v>
      </c>
      <c r="K94" s="58">
        <v>5</v>
      </c>
      <c r="L94" s="58">
        <v>32</v>
      </c>
      <c r="M94" s="58">
        <f t="shared" si="9"/>
        <v>5</v>
      </c>
      <c r="N94" s="58">
        <v>0.8</v>
      </c>
      <c r="O94" s="58">
        <v>0.1</v>
      </c>
      <c r="P94" s="59">
        <f t="shared" si="10"/>
        <v>37</v>
      </c>
      <c r="Q94" s="59">
        <v>39</v>
      </c>
      <c r="R94" s="59">
        <v>192</v>
      </c>
      <c r="S94" s="59">
        <v>192</v>
      </c>
      <c r="T94" s="53">
        <f t="shared" si="11"/>
        <v>40</v>
      </c>
      <c r="U94" s="53">
        <v>44</v>
      </c>
      <c r="V94" s="53">
        <v>288</v>
      </c>
      <c r="W94" s="53">
        <v>288</v>
      </c>
      <c r="X94" s="54">
        <f t="shared" si="12"/>
        <v>58</v>
      </c>
      <c r="Y94" s="54">
        <v>64</v>
      </c>
      <c r="Z94" s="54">
        <v>384</v>
      </c>
      <c r="AA94" s="54">
        <v>384</v>
      </c>
      <c r="AB94" t="str">
        <f t="shared" si="13"/>
        <v>&lt;LevelUp level="92" exp="73475" hunger="301" coinDL="494" coinUL="494"&gt;
  &lt;DrinkWater coinDL="5" coinUL="5" expN="32" expG="5" rate30="0.8" rateMore="0.1" /&gt;
  &lt;DailyGoal percent="0.3" coinDL="37" coinUL="39" expDL="192" expUL="192" /&gt;
  &lt;DailyGoal percent="0.6" coinDL="40" coinUL="44" expDL="288" expUL="288" /&gt;
  &lt;DailyGoal percent="1.0" coinDL="58" coinUL="64" expDL="384" expUL="384" /&gt;
&lt;/LevelUp&gt;</v>
      </c>
    </row>
    <row r="95" spans="1:28">
      <c r="A95" s="55" t="s">
        <v>1222</v>
      </c>
      <c r="B95" s="55" t="str">
        <f t="shared" si="7"/>
        <v>93</v>
      </c>
      <c r="C95" s="55" t="str">
        <f t="shared" si="8"/>
        <v>76525</v>
      </c>
      <c r="D95" s="44"/>
      <c r="E95" s="56">
        <v>93</v>
      </c>
      <c r="F95" s="56">
        <v>76525</v>
      </c>
      <c r="G95" s="56">
        <v>304</v>
      </c>
      <c r="H95" s="57">
        <v>500</v>
      </c>
      <c r="I95" s="57">
        <v>500</v>
      </c>
      <c r="J95" s="58">
        <v>5</v>
      </c>
      <c r="K95" s="58">
        <v>5</v>
      </c>
      <c r="L95" s="58">
        <v>33</v>
      </c>
      <c r="M95" s="58">
        <f t="shared" si="9"/>
        <v>5</v>
      </c>
      <c r="N95" s="58">
        <v>0.8</v>
      </c>
      <c r="O95" s="58">
        <v>0.1</v>
      </c>
      <c r="P95" s="59">
        <f t="shared" si="10"/>
        <v>37</v>
      </c>
      <c r="Q95" s="59">
        <v>39</v>
      </c>
      <c r="R95" s="59">
        <v>194</v>
      </c>
      <c r="S95" s="59">
        <v>194</v>
      </c>
      <c r="T95" s="53">
        <f t="shared" si="11"/>
        <v>40</v>
      </c>
      <c r="U95" s="53">
        <v>44</v>
      </c>
      <c r="V95" s="53">
        <v>291</v>
      </c>
      <c r="W95" s="53">
        <v>291</v>
      </c>
      <c r="X95" s="54">
        <f t="shared" si="12"/>
        <v>58</v>
      </c>
      <c r="Y95" s="54">
        <v>64</v>
      </c>
      <c r="Z95" s="54">
        <v>388</v>
      </c>
      <c r="AA95" s="54">
        <v>388</v>
      </c>
      <c r="AB95" t="str">
        <f t="shared" si="13"/>
        <v>&lt;LevelUp level="93" exp="76525" hunger="304" coinDL="500" coinUL="500"&gt;
  &lt;DrinkWater coinDL="5" coinUL="5" expN="33" expG="5" rate30="0.8" rateMore="0.1" /&gt;
  &lt;DailyGoal percent="0.3" coinDL="37" coinUL="39" expDL="194" expUL="194" /&gt;
  &lt;DailyGoal percent="0.6" coinDL="40" coinUL="44" expDL="291" expUL="291" /&gt;
  &lt;DailyGoal percent="1.0" coinDL="58" coinUL="64" expDL="388" expUL="388" /&gt;
&lt;/LevelUp&gt;</v>
      </c>
    </row>
    <row r="96" spans="1:28">
      <c r="A96" s="55" t="s">
        <v>1223</v>
      </c>
      <c r="B96" s="55" t="str">
        <f t="shared" si="7"/>
        <v>94</v>
      </c>
      <c r="C96" s="55" t="str">
        <f t="shared" si="8"/>
        <v>78005</v>
      </c>
      <c r="D96" s="44"/>
      <c r="E96" s="56">
        <v>94</v>
      </c>
      <c r="F96" s="56">
        <v>78005</v>
      </c>
      <c r="G96" s="56">
        <v>307</v>
      </c>
      <c r="H96" s="57">
        <v>506</v>
      </c>
      <c r="I96" s="57">
        <v>506</v>
      </c>
      <c r="J96" s="58">
        <v>5</v>
      </c>
      <c r="K96" s="58">
        <v>5</v>
      </c>
      <c r="L96" s="58">
        <v>33</v>
      </c>
      <c r="M96" s="58">
        <f t="shared" si="9"/>
        <v>5</v>
      </c>
      <c r="N96" s="58">
        <v>0.8</v>
      </c>
      <c r="O96" s="58">
        <v>0.1</v>
      </c>
      <c r="P96" s="59">
        <f t="shared" si="10"/>
        <v>37</v>
      </c>
      <c r="Q96" s="59">
        <v>39</v>
      </c>
      <c r="R96" s="59">
        <v>196</v>
      </c>
      <c r="S96" s="59">
        <v>196</v>
      </c>
      <c r="T96" s="53">
        <f t="shared" si="11"/>
        <v>40</v>
      </c>
      <c r="U96" s="53">
        <v>44</v>
      </c>
      <c r="V96" s="53">
        <v>294</v>
      </c>
      <c r="W96" s="53">
        <v>294</v>
      </c>
      <c r="X96" s="54">
        <f t="shared" si="12"/>
        <v>58</v>
      </c>
      <c r="Y96" s="54">
        <v>64</v>
      </c>
      <c r="Z96" s="54">
        <v>392</v>
      </c>
      <c r="AA96" s="54">
        <v>392</v>
      </c>
      <c r="AB96" t="str">
        <f t="shared" si="13"/>
        <v>&lt;LevelUp level="94" exp="78005" hunger="307" coinDL="506" coinUL="506"&gt;
  &lt;DrinkWater coinDL="5" coinUL="5" expN="33" expG="5" rate30="0.8" rateMore="0.1" /&gt;
  &lt;DailyGoal percent="0.3" coinDL="37" coinUL="39" expDL="196" expUL="196" /&gt;
  &lt;DailyGoal percent="0.6" coinDL="40" coinUL="44" expDL="294" expUL="294" /&gt;
  &lt;DailyGoal percent="1.0" coinDL="58" coinUL="64" expDL="392" expUL="392" /&gt;
&lt;/LevelUp&gt;</v>
      </c>
    </row>
    <row r="97" spans="1:28">
      <c r="A97" s="55" t="s">
        <v>1224</v>
      </c>
      <c r="B97" s="55" t="str">
        <f t="shared" si="7"/>
        <v>95</v>
      </c>
      <c r="C97" s="55" t="str">
        <f t="shared" si="8"/>
        <v>79500</v>
      </c>
      <c r="D97" s="44"/>
      <c r="E97" s="56">
        <v>95</v>
      </c>
      <c r="F97" s="56">
        <v>79500</v>
      </c>
      <c r="G97" s="56">
        <v>310</v>
      </c>
      <c r="H97" s="57">
        <v>512</v>
      </c>
      <c r="I97" s="57">
        <v>512</v>
      </c>
      <c r="J97" s="58">
        <v>5</v>
      </c>
      <c r="K97" s="58">
        <v>5</v>
      </c>
      <c r="L97" s="58">
        <v>33</v>
      </c>
      <c r="M97" s="58">
        <f t="shared" si="9"/>
        <v>5</v>
      </c>
      <c r="N97" s="58">
        <v>0.8</v>
      </c>
      <c r="O97" s="58">
        <v>0.1</v>
      </c>
      <c r="P97" s="59">
        <f t="shared" si="10"/>
        <v>37</v>
      </c>
      <c r="Q97" s="59">
        <v>39</v>
      </c>
      <c r="R97" s="59">
        <v>198</v>
      </c>
      <c r="S97" s="59">
        <v>198</v>
      </c>
      <c r="T97" s="53">
        <f t="shared" si="11"/>
        <v>40</v>
      </c>
      <c r="U97" s="53">
        <v>44</v>
      </c>
      <c r="V97" s="53">
        <v>297</v>
      </c>
      <c r="W97" s="53">
        <v>297</v>
      </c>
      <c r="X97" s="54">
        <f t="shared" si="12"/>
        <v>58</v>
      </c>
      <c r="Y97" s="54">
        <v>64</v>
      </c>
      <c r="Z97" s="54">
        <v>396</v>
      </c>
      <c r="AA97" s="54">
        <v>396</v>
      </c>
      <c r="AB97" t="str">
        <f t="shared" si="13"/>
        <v>&lt;LevelUp level="95" exp="79500" hunger="310" coinDL="512" coinUL="512"&gt;
  &lt;DrinkWater coinDL="5" coinUL="5" expN="33" expG="5" rate30="0.8" rateMore="0.1" /&gt;
  &lt;DailyGoal percent="0.3" coinDL="37" coinUL="39" expDL="198" expUL="198" /&gt;
  &lt;DailyGoal percent="0.6" coinDL="40" coinUL="44" expDL="297" expUL="297" /&gt;
  &lt;DailyGoal percent="1.0" coinDL="58" coinUL="64" expDL="396" expUL="396" /&gt;
&lt;/LevelUp&gt;</v>
      </c>
    </row>
    <row r="98" spans="1:28">
      <c r="A98" s="55" t="s">
        <v>1225</v>
      </c>
      <c r="B98" s="55" t="str">
        <f t="shared" si="7"/>
        <v>96</v>
      </c>
      <c r="C98" s="55" t="str">
        <f t="shared" si="8"/>
        <v>82695</v>
      </c>
      <c r="D98" s="44"/>
      <c r="E98" s="56">
        <v>96</v>
      </c>
      <c r="F98" s="56">
        <v>82695</v>
      </c>
      <c r="G98" s="56">
        <v>313</v>
      </c>
      <c r="H98" s="57">
        <v>518</v>
      </c>
      <c r="I98" s="57">
        <v>518</v>
      </c>
      <c r="J98" s="58">
        <v>5</v>
      </c>
      <c r="K98" s="58">
        <v>5</v>
      </c>
      <c r="L98" s="58">
        <v>34</v>
      </c>
      <c r="M98" s="58">
        <f t="shared" si="9"/>
        <v>6</v>
      </c>
      <c r="N98" s="58">
        <v>0.8</v>
      </c>
      <c r="O98" s="58">
        <v>0.1</v>
      </c>
      <c r="P98" s="59">
        <f t="shared" si="10"/>
        <v>37</v>
      </c>
      <c r="Q98" s="59">
        <v>39</v>
      </c>
      <c r="R98" s="59">
        <v>200</v>
      </c>
      <c r="S98" s="59">
        <v>200</v>
      </c>
      <c r="T98" s="53">
        <f t="shared" si="11"/>
        <v>40</v>
      </c>
      <c r="U98" s="53">
        <v>44</v>
      </c>
      <c r="V98" s="53">
        <v>300</v>
      </c>
      <c r="W98" s="53">
        <v>300</v>
      </c>
      <c r="X98" s="54">
        <f t="shared" si="12"/>
        <v>58</v>
      </c>
      <c r="Y98" s="54">
        <v>64</v>
      </c>
      <c r="Z98" s="54">
        <v>400</v>
      </c>
      <c r="AA98" s="54">
        <v>400</v>
      </c>
      <c r="AB98" t="str">
        <f t="shared" si="13"/>
        <v>&lt;LevelUp level="96" exp="82695" hunger="313" coinDL="518" coinUL="518"&gt;
  &lt;DrinkWater coinDL="5" coinUL="5" expN="34" expG="6" rate30="0.8" rateMore="0.1" /&gt;
  &lt;DailyGoal percent="0.3" coinDL="37" coinUL="39" expDL="200" expUL="200" /&gt;
  &lt;DailyGoal percent="0.6" coinDL="40" coinUL="44" expDL="300" expUL="300" /&gt;
  &lt;DailyGoal percent="1.0" coinDL="58" coinUL="64" expDL="400" expUL="400" /&gt;
&lt;/LevelUp&gt;</v>
      </c>
    </row>
    <row r="99" spans="1:28">
      <c r="A99" s="55" t="s">
        <v>1226</v>
      </c>
      <c r="B99" s="55" t="str">
        <f t="shared" si="7"/>
        <v>97</v>
      </c>
      <c r="C99" s="55" t="str">
        <f t="shared" si="8"/>
        <v>84245</v>
      </c>
      <c r="D99" s="44"/>
      <c r="E99" s="56">
        <v>97</v>
      </c>
      <c r="F99" s="56">
        <v>84245</v>
      </c>
      <c r="G99" s="56">
        <v>316</v>
      </c>
      <c r="H99" s="57">
        <v>524</v>
      </c>
      <c r="I99" s="57">
        <v>524</v>
      </c>
      <c r="J99" s="58">
        <v>5</v>
      </c>
      <c r="K99" s="58">
        <v>5</v>
      </c>
      <c r="L99" s="58">
        <v>34</v>
      </c>
      <c r="M99" s="58">
        <f t="shared" si="9"/>
        <v>6</v>
      </c>
      <c r="N99" s="58">
        <v>0.8</v>
      </c>
      <c r="O99" s="58">
        <v>0.1</v>
      </c>
      <c r="P99" s="59">
        <f t="shared" si="10"/>
        <v>37</v>
      </c>
      <c r="Q99" s="59">
        <v>39</v>
      </c>
      <c r="R99" s="59">
        <v>202</v>
      </c>
      <c r="S99" s="59">
        <v>202</v>
      </c>
      <c r="T99" s="53">
        <f t="shared" si="11"/>
        <v>40</v>
      </c>
      <c r="U99" s="53">
        <v>44</v>
      </c>
      <c r="V99" s="53">
        <v>303</v>
      </c>
      <c r="W99" s="53">
        <v>303</v>
      </c>
      <c r="X99" s="54">
        <f t="shared" si="12"/>
        <v>58</v>
      </c>
      <c r="Y99" s="54">
        <v>64</v>
      </c>
      <c r="Z99" s="54">
        <v>404</v>
      </c>
      <c r="AA99" s="54">
        <v>404</v>
      </c>
      <c r="AB99" t="str">
        <f t="shared" si="13"/>
        <v>&lt;LevelUp level="97" exp="84245" hunger="316" coinDL="524" coinUL="524"&gt;
  &lt;DrinkWater coinDL="5" coinUL="5" expN="34" expG="6" rate30="0.8" rateMore="0.1" /&gt;
  &lt;DailyGoal percent="0.3" coinDL="37" coinUL="39" expDL="202" expUL="202" /&gt;
  &lt;DailyGoal percent="0.6" coinDL="40" coinUL="44" expDL="303" expUL="303" /&gt;
  &lt;DailyGoal percent="1.0" coinDL="58" coinUL="64" expDL="404" expUL="404" /&gt;
&lt;/LevelUp&gt;</v>
      </c>
    </row>
    <row r="100" spans="1:28">
      <c r="A100" s="55" t="s">
        <v>1227</v>
      </c>
      <c r="B100" s="55" t="str">
        <f t="shared" si="7"/>
        <v>98</v>
      </c>
      <c r="C100" s="55" t="str">
        <f t="shared" si="8"/>
        <v>85810</v>
      </c>
      <c r="D100" s="44"/>
      <c r="E100" s="56">
        <v>98</v>
      </c>
      <c r="F100" s="56">
        <v>85810</v>
      </c>
      <c r="G100" s="56">
        <v>319</v>
      </c>
      <c r="H100" s="57">
        <v>530</v>
      </c>
      <c r="I100" s="57">
        <v>530</v>
      </c>
      <c r="J100" s="58">
        <v>5</v>
      </c>
      <c r="K100" s="58">
        <v>5</v>
      </c>
      <c r="L100" s="58">
        <v>34</v>
      </c>
      <c r="M100" s="58">
        <f t="shared" si="9"/>
        <v>6</v>
      </c>
      <c r="N100" s="58">
        <v>0.8</v>
      </c>
      <c r="O100" s="58">
        <v>0.1</v>
      </c>
      <c r="P100" s="59">
        <f t="shared" si="10"/>
        <v>37</v>
      </c>
      <c r="Q100" s="59">
        <v>39</v>
      </c>
      <c r="R100" s="59">
        <v>204</v>
      </c>
      <c r="S100" s="59">
        <v>204</v>
      </c>
      <c r="T100" s="53">
        <f t="shared" si="11"/>
        <v>40</v>
      </c>
      <c r="U100" s="53">
        <v>44</v>
      </c>
      <c r="V100" s="53">
        <v>306</v>
      </c>
      <c r="W100" s="53">
        <v>306</v>
      </c>
      <c r="X100" s="54">
        <f t="shared" si="12"/>
        <v>58</v>
      </c>
      <c r="Y100" s="54">
        <v>64</v>
      </c>
      <c r="Z100" s="54">
        <v>408</v>
      </c>
      <c r="AA100" s="54">
        <v>408</v>
      </c>
      <c r="AB100" t="str">
        <f t="shared" si="13"/>
        <v>&lt;LevelUp level="98" exp="85810" hunger="319" coinDL="530" coinUL="530"&gt;
  &lt;DrinkWater coinDL="5" coinUL="5" expN="34" expG="6" rate30="0.8" rateMore="0.1" /&gt;
  &lt;DailyGoal percent="0.3" coinDL="37" coinUL="39" expDL="204" expUL="204" /&gt;
  &lt;DailyGoal percent="0.6" coinDL="40" coinUL="44" expDL="306" expUL="306" /&gt;
  &lt;DailyGoal percent="1.0" coinDL="58" coinUL="64" expDL="408" expUL="408" /&gt;
&lt;/LevelUp&gt;</v>
      </c>
    </row>
    <row r="101" spans="1:28">
      <c r="A101" s="55" t="s">
        <v>1228</v>
      </c>
      <c r="B101" s="55" t="str">
        <f t="shared" si="7"/>
        <v>99</v>
      </c>
      <c r="C101" s="55" t="str">
        <f t="shared" si="8"/>
        <v>89160</v>
      </c>
      <c r="D101" s="44"/>
      <c r="E101" s="56">
        <v>99</v>
      </c>
      <c r="F101" s="56">
        <v>89160</v>
      </c>
      <c r="G101" s="56">
        <v>322</v>
      </c>
      <c r="H101" s="57">
        <v>536</v>
      </c>
      <c r="I101" s="57">
        <v>536</v>
      </c>
      <c r="J101" s="58">
        <v>5</v>
      </c>
      <c r="K101" s="58">
        <v>5</v>
      </c>
      <c r="L101" s="58">
        <v>35</v>
      </c>
      <c r="M101" s="58">
        <f t="shared" si="9"/>
        <v>6</v>
      </c>
      <c r="N101" s="58">
        <v>0.8</v>
      </c>
      <c r="O101" s="58">
        <v>0.1</v>
      </c>
      <c r="P101" s="59">
        <f t="shared" si="10"/>
        <v>37</v>
      </c>
      <c r="Q101" s="59">
        <v>39</v>
      </c>
      <c r="R101" s="59">
        <v>206</v>
      </c>
      <c r="S101" s="59">
        <v>206</v>
      </c>
      <c r="T101" s="53">
        <f t="shared" si="11"/>
        <v>40</v>
      </c>
      <c r="U101" s="53">
        <v>44</v>
      </c>
      <c r="V101" s="53">
        <v>309</v>
      </c>
      <c r="W101" s="53">
        <v>309</v>
      </c>
      <c r="X101" s="54">
        <f t="shared" si="12"/>
        <v>58</v>
      </c>
      <c r="Y101" s="54">
        <v>64</v>
      </c>
      <c r="Z101" s="54">
        <v>412</v>
      </c>
      <c r="AA101" s="54">
        <v>412</v>
      </c>
      <c r="AB101" t="str">
        <f t="shared" si="13"/>
        <v>&lt;LevelUp level="99" exp="89160" hunger="322" coinDL="536" coinUL="536"&gt;
  &lt;DrinkWater coinDL="5" coinUL="5" expN="35" expG="6" rate30="0.8" rateMore="0.1" /&gt;
  &lt;DailyGoal percent="0.3" coinDL="37" coinUL="39" expDL="206" expUL="206" /&gt;
  &lt;DailyGoal percent="0.6" coinDL="40" coinUL="44" expDL="309" expUL="309" /&gt;
  &lt;DailyGoal percent="1.0" coinDL="58" coinUL="64" expDL="412" expUL="412" /&gt;
&lt;/LevelUp&gt;</v>
      </c>
    </row>
    <row r="102" spans="1:28">
      <c r="A102" s="55" t="s">
        <v>1229</v>
      </c>
      <c r="B102" s="55" t="str">
        <f t="shared" si="7"/>
        <v>100</v>
      </c>
      <c r="C102" s="55" t="str">
        <f t="shared" si="8"/>
        <v>9078000</v>
      </c>
      <c r="D102" s="44"/>
      <c r="E102" s="56">
        <v>100</v>
      </c>
      <c r="F102" s="56">
        <v>9078000</v>
      </c>
      <c r="G102" s="56">
        <v>325</v>
      </c>
      <c r="H102" s="57">
        <v>542</v>
      </c>
      <c r="I102" s="57">
        <v>542</v>
      </c>
      <c r="J102" s="58">
        <v>6</v>
      </c>
      <c r="K102" s="58">
        <v>6</v>
      </c>
      <c r="L102" s="58">
        <v>35</v>
      </c>
      <c r="M102" s="58">
        <f t="shared" si="9"/>
        <v>6</v>
      </c>
      <c r="N102" s="58">
        <v>0.8</v>
      </c>
      <c r="O102" s="58">
        <v>0.1</v>
      </c>
      <c r="P102" s="59">
        <f t="shared" si="10"/>
        <v>38</v>
      </c>
      <c r="Q102" s="59">
        <v>40</v>
      </c>
      <c r="R102" s="59">
        <v>208</v>
      </c>
      <c r="S102" s="59">
        <v>208</v>
      </c>
      <c r="T102" s="53">
        <f t="shared" si="11"/>
        <v>41</v>
      </c>
      <c r="U102" s="53">
        <v>45</v>
      </c>
      <c r="V102" s="53">
        <v>312</v>
      </c>
      <c r="W102" s="53">
        <v>312</v>
      </c>
      <c r="X102" s="54">
        <f t="shared" si="12"/>
        <v>59</v>
      </c>
      <c r="Y102" s="54">
        <v>65</v>
      </c>
      <c r="Z102" s="54">
        <v>416</v>
      </c>
      <c r="AA102" s="54">
        <v>416</v>
      </c>
      <c r="AB102" t="str">
        <f t="shared" si="13"/>
        <v>&lt;LevelUp level="100" exp="9078000" hunger="325" coinDL="542" coinUL="542"&gt;
  &lt;DrinkWater coinDL="6" coinUL="6" expN="35" expG="6" rate30="0.8" rateMore="0.1" /&gt;
  &lt;DailyGoal percent="0.3" coinDL="38" coinUL="40" expDL="208" expUL="208" /&gt;
  &lt;DailyGoal percent="0.6" coinDL="41" coinUL="45" expDL="312" expUL="312" /&gt;
  &lt;DailyGoal percent="1.0" coinDL="59" coinUL="65" expDL="416" expUL="416" /&gt;
&lt;/LevelUp&gt;</v>
      </c>
    </row>
  </sheetData>
  <mergeCells count="8">
    <mergeCell ref="X1:AA1"/>
    <mergeCell ref="AB1:AB2"/>
    <mergeCell ref="A1:C1"/>
    <mergeCell ref="E1:F1"/>
    <mergeCell ref="H1:I1"/>
    <mergeCell ref="J1:O1"/>
    <mergeCell ref="P1:S1"/>
    <mergeCell ref="T1:W1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Item</vt:lpstr>
      <vt:lpstr>ItemFood</vt:lpstr>
      <vt:lpstr>Image</vt:lpstr>
      <vt:lpstr>Audio</vt:lpstr>
      <vt:lpstr>Preview</vt:lpstr>
      <vt:lpstr>Ocean</vt:lpstr>
      <vt:lpstr>Forest</vt:lpstr>
      <vt:lpstr>Desert</vt:lpstr>
      <vt:lpstr>Rock</vt:lpstr>
      <vt:lpstr>Mission</vt:lpstr>
      <vt:lpstr>TreasureBox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2019-09-18T06:31:22Z</dcterms:modified>
</cp:coreProperties>
</file>