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-120" yWindow="-120" windowWidth="29040" windowHeight="14220" activeTab="2"/>
  </bookViews>
  <sheets>
    <sheet name="Global" sheetId="2" r:id="rId1"/>
    <sheet name="World" sheetId="1" r:id="rId2"/>
    <sheet name="Europe" sheetId="3" r:id="rId3"/>
    <sheet name="Austria" sheetId="4" r:id="rId4"/>
    <sheet name="max extraction tables" sheetId="5" r:id="rId5"/>
  </sheets>
  <definedNames>
    <definedName name="adjust_energy_for_transport_to_inland_transport" localSheetId="3">Austria!$G$33</definedName>
    <definedName name="adjust_energy_for_transport_to_inland_transport" localSheetId="2">Europe!$G$33</definedName>
    <definedName name="adjust_energy_for_transport_to_inland_transport" localSheetId="1">World!$G$33</definedName>
    <definedName name="annual_shift_from_second_generation_to_third_generation" localSheetId="3">Austria!$C$70</definedName>
    <definedName name="annual_shift_from_second_generation_to_third_generation" localSheetId="2">Europe!$C$70</definedName>
    <definedName name="average_historic_primary_energy_supply_biogas" localSheetId="3">Austria!$Y$112</definedName>
    <definedName name="average_historic_primary_energy_supply_biogas" localSheetId="2">Europe!$Y$112</definedName>
    <definedName name="average_historic_primary_energy_supply_biogas" localSheetId="1">World!$Y$105</definedName>
    <definedName name="balancing_cost" localSheetId="0">Global!$B$26:$L$26</definedName>
    <definedName name="bioe_potential_npp_marginal_lands" localSheetId="3">Austria!$C$29</definedName>
    <definedName name="bioe_potential_npp_marginal_lands" localSheetId="2">Europe!$C$29</definedName>
    <definedName name="bioe_potential_npp_marginal_lands" localSheetId="1">World!$C$29</definedName>
    <definedName name="cell_efficiency_conversion_of_solar_pv" localSheetId="3">Austria!$C$75</definedName>
    <definedName name="cell_efficiency_conversion_of_solar_pv" localSheetId="2">Europe!$C$75</definedName>
    <definedName name="construction_time_nuclear" localSheetId="0">Global!$F$13</definedName>
    <definedName name="construction_time_res_elec" localSheetId="0">Global!$F$4:$F$11</definedName>
    <definedName name="conv_efficiency_from_npp_to_biofuels" localSheetId="0">Global!$C$45</definedName>
    <definedName name="cp_initial_nuclear" localSheetId="3">Austria!$C$13</definedName>
    <definedName name="cp_initial_nuclear" localSheetId="2">Europe!$C$13</definedName>
    <definedName name="cp_initial_nuclear" localSheetId="1">World!$C$13</definedName>
    <definedName name="cp_initial_res_elec" localSheetId="3">Austria!$C$4:$C$11</definedName>
    <definedName name="cp_initial_res_elec" localSheetId="2">Europe!$C$4:$C$11</definedName>
    <definedName name="cp_initial_res_elec" localSheetId="1">World!$C$4:$C$11</definedName>
    <definedName name="cp_initial_res_heat" localSheetId="3">Austria!$C$15:$C$17</definedName>
    <definedName name="cp_initial_res_heat" localSheetId="2">Europe!$C$15:$C$17</definedName>
    <definedName name="cp_initial_res_heat" localSheetId="1">World!$C$15:$C$17</definedName>
    <definedName name="cp_phs" localSheetId="3">Austria!$G$29</definedName>
    <definedName name="cp_phs" localSheetId="2">Europe!$G$29</definedName>
    <definedName name="cp_phs" localSheetId="1">World!$G$29</definedName>
    <definedName name="ctl_efficiency" localSheetId="0">Global!$C$32</definedName>
    <definedName name="cumulative_coal_extraction_until_1995" localSheetId="3">Austria!$G$83</definedName>
    <definedName name="cumulative_coal_extraction_until_1995" localSheetId="2">Europe!$G$83</definedName>
    <definedName name="cumulative_coal_extraction_until_1995" localSheetId="1">World!$G$76</definedName>
    <definedName name="cumulative_conventional_gas_extraction_until_1995" localSheetId="3">Austria!$G$81</definedName>
    <definedName name="cumulative_conventional_gas_extraction_until_1995" localSheetId="2">Europe!$G$81</definedName>
    <definedName name="cumulative_conventional_gas_extraction_until_1995" localSheetId="1">World!$G$74</definedName>
    <definedName name="cumulative_conventional_oil_extraction_until_1995" localSheetId="3">Austria!$G$79</definedName>
    <definedName name="cumulative_conventional_oil_extraction_until_1995" localSheetId="2">Europe!$G$79</definedName>
    <definedName name="cumulative_conventional_oil_extraction_until_1995" localSheetId="1">World!$G$72</definedName>
    <definedName name="cumulative_unconventional_gas_extraction_until_1995" localSheetId="3">Austria!$G$82</definedName>
    <definedName name="cumulative_unconventional_gas_extraction_until_1995" localSheetId="2">Europe!$G$82</definedName>
    <definedName name="cumulative_unconventional_gas_extraction_until_1995" localSheetId="1">World!$G$75</definedName>
    <definedName name="cumulative_unconventional_oil_extraction_until_1995" localSheetId="3">Austria!$G$80</definedName>
    <definedName name="cumulative_unconventional_oil_extraction_until_1995" localSheetId="2">Europe!$G$80</definedName>
    <definedName name="cumulative_unconventional_oil_extraction_until_1995" localSheetId="1">World!$G$73</definedName>
    <definedName name="cumulative_uranium_extraction_until_1995" localSheetId="3">Austria!$G$84</definedName>
    <definedName name="cumulative_uranium_extraction_until_1995" localSheetId="2">Europe!$G$84</definedName>
    <definedName name="cumulative_uranium_extraction_until_1995" localSheetId="1">World!$G$77</definedName>
    <definedName name="delta_years" localSheetId="3">Austria!$B$20:$K$20</definedName>
    <definedName name="delta_years" localSheetId="2">Europe!$B$20:$K$20</definedName>
    <definedName name="delta_years" localSheetId="1">World!$B$20:$P$20</definedName>
    <definedName name="efficiency_biogas_for_elec_in_chp_plants" localSheetId="3">Austria!$G$44</definedName>
    <definedName name="efficiency_biogas_for_elec_in_chp_plants" localSheetId="2">Europe!$G$44</definedName>
    <definedName name="efficiency_biogas_for_elec_in_chp_plants" localSheetId="1">World!$G$44</definedName>
    <definedName name="efficiency_biogas_for_elec_plants" localSheetId="3">Austria!$G$42</definedName>
    <definedName name="efficiency_biogas_for_elec_plants" localSheetId="2">Europe!$G$42</definedName>
    <definedName name="efficiency_biogas_for_elec_plants" localSheetId="1">World!$G$42</definedName>
    <definedName name="efficiency_biogas_for_heat_chp_plants" localSheetId="3">Austria!$G$43</definedName>
    <definedName name="efficiency_biogas_for_heat_chp_plants" localSheetId="2">Europe!$G$43</definedName>
    <definedName name="efficiency_biogas_for_heat_chp_plants" localSheetId="1">World!$G$43</definedName>
    <definedName name="efficiency_biogas_for_heat_plants" localSheetId="3">Austria!$G$41</definedName>
    <definedName name="efficiency_biogas_for_heat_plants" localSheetId="2">Europe!$G$41</definedName>
    <definedName name="efficiency_biogas_for_heat_plants" localSheetId="1">World!$G$41</definedName>
    <definedName name="efficiency_coal_for_electricity" localSheetId="3">Austria!$C$26</definedName>
    <definedName name="efficiency_coal_for_electricity" localSheetId="2">Europe!$C$26</definedName>
    <definedName name="efficiency_coal_for_electricity" localSheetId="1">World!$C$26</definedName>
    <definedName name="efficiency_conversion_bioe_plants_to_heat" localSheetId="0">Global!$C$30</definedName>
    <definedName name="efficiency_conversion_bioe_to_elec" localSheetId="0">Global!$C$31</definedName>
    <definedName name="efficiency_conversion_geot_pe_to_elec" localSheetId="0">Global!$C$29</definedName>
    <definedName name="efficiency_gas_for_oil_refinery_gains" localSheetId="0">Global!$C$34</definedName>
    <definedName name="efficiency_geothermal_for_heat" localSheetId="0">Global!$C$35</definedName>
    <definedName name="efficiency_improv_gas_for_electricity" localSheetId="0">Global!$C$36</definedName>
    <definedName name="efficiency_improvement_biofuels_third_generation" localSheetId="0">Global!$C$37</definedName>
    <definedName name="efficiency_liquids_for_electricity" localSheetId="3">Austria!$C$25</definedName>
    <definedName name="efficiency_liquids_for_electricity" localSheetId="2">Europe!$C$25</definedName>
    <definedName name="efficiency_liquids_for_electricity" localSheetId="1">World!$C$25</definedName>
    <definedName name="efficiency_solar_panels_for_heat" localSheetId="3">Austria!$G$27</definedName>
    <definedName name="efficiency_solar_panels_for_heat" localSheetId="2">Europe!$G$27</definedName>
    <definedName name="efficiency_solar_panels_for_heat" localSheetId="1">World!$G$27</definedName>
    <definedName name="efficiency_uranium_for_electricity" localSheetId="0">Global!$C$38</definedName>
    <definedName name="efficiency_waste_for_elec_chp_plants" localSheetId="3">Austria!$C$44</definedName>
    <definedName name="efficiency_waste_for_elec_chp_plants" localSheetId="2">Europe!$C$44</definedName>
    <definedName name="efficiency_waste_for_elec_chp_plants" localSheetId="1">World!$C$44</definedName>
    <definedName name="efficiency_waste_for_elec_plants" localSheetId="3">Austria!$C$42</definedName>
    <definedName name="efficiency_waste_for_elec_plants" localSheetId="2">Europe!$C$42</definedName>
    <definedName name="efficiency_waste_for_elec_plants" localSheetId="1">World!$C$42</definedName>
    <definedName name="efficiency_waste_for_heat_CHP_plants" localSheetId="3">Austria!$C$43</definedName>
    <definedName name="efficiency_waste_for_heat_CHP_plants" localSheetId="2">Europe!$C$43</definedName>
    <definedName name="efficiency_waste_for_heat_CHP_plants" localSheetId="1">World!$C$43</definedName>
    <definedName name="efficiency_waste_for_heat_plants" localSheetId="3">Austria!$C$41</definedName>
    <definedName name="efficiency_waste_for_heat_plants" localSheetId="2">Europe!$C$41</definedName>
    <definedName name="efficiency_waste_for_heat_plants" localSheetId="1">World!$C$41</definedName>
    <definedName name="eroi_initial_res_elec_dispatch" localSheetId="0">Global!$B$4:$B$11</definedName>
    <definedName name="esoi_phs_depleted_potential" localSheetId="0">Global!$G$30</definedName>
    <definedName name="geot_PE_potential_heat" localSheetId="3">Austria!$C$214</definedName>
    <definedName name="geot_PE_potential_heat" localSheetId="2">Europe!$C$208</definedName>
    <definedName name="grid_reinforcement_costs" localSheetId="0">Global!$C$51</definedName>
    <definedName name="gtl_efficiency" localSheetId="0">Global!$C$33</definedName>
    <definedName name="historic_average_domestic_uranium_extraction" localSheetId="3">Austria!$Z$179</definedName>
    <definedName name="historic_average_domestic_uranium_extraction" localSheetId="2">Europe!$Z$177</definedName>
    <definedName name="historic_average_pes_from_waste_growth" localSheetId="3">Austria!$AB$170</definedName>
    <definedName name="historic_average_pes_from_waste_growth" localSheetId="2">Europe!$AB$168</definedName>
    <definedName name="historic_average_pes_from_waste_growth" localSheetId="1">World!$AB$159</definedName>
    <definedName name="historic_ctl_production" localSheetId="3">Austria!$C$122:$X$122</definedName>
    <definedName name="historic_ctl_production" localSheetId="2">Europe!$C$122:$X$122</definedName>
    <definedName name="historic_ctl_production" localSheetId="1">World!$C$115:$X$115</definedName>
    <definedName name="historic_domestic_coal_extraction" localSheetId="3">Austria!$C$178:$X$178</definedName>
    <definedName name="historic_domestic_coal_extraction" localSheetId="2">Europe!$C$176:$X$176</definedName>
    <definedName name="historic_domestic_conventional_oil_extraction" localSheetId="3">Austria!$C$174:$X$174</definedName>
    <definedName name="historic_domestic_conventional_oil_extraction" localSheetId="2">Europe!$C$172:$X$172</definedName>
    <definedName name="historic_domestic_natural_gas_extraction" localSheetId="3">Austria!$C$176:$X$176</definedName>
    <definedName name="historic_domestic_natural_gas_extraction" localSheetId="2">Europe!$C$174:$X$174</definedName>
    <definedName name="historic_domestic_unconventional_natural_gas_extraction" localSheetId="3">Austria!$C$177:$X$177</definedName>
    <definedName name="historic_domestic_unconventional_natural_gas_extraction" localSheetId="2">Europe!$C$175:$X$175</definedName>
    <definedName name="historic_domestic_unconventional_oil_extraction" localSheetId="3">Austria!$C$175:$X$175</definedName>
    <definedName name="historic_domestic_unconventional_oil_extraction" localSheetId="2">Europe!$C$173:$X$173</definedName>
    <definedName name="historic_domestic_uranium_extraction" localSheetId="3">Austria!$C$179:$X$179</definedName>
    <definedName name="historic_domestic_uranium_extraction" localSheetId="2">Europe!$C$177:$X$177</definedName>
    <definedName name="historic_efficiency_coal_heat_plants" localSheetId="3">Austria!$C$103:$W$103</definedName>
    <definedName name="historic_efficiency_coal_heat_plants" localSheetId="2">Europe!$C$103:$W$103</definedName>
    <definedName name="historic_efficiency_coal_heat_plants" localSheetId="1">World!$C$96:$V$96</definedName>
    <definedName name="historic_efficiency_electricity_coal_chp_plants" localSheetId="3">Austria!$C$104:$W$104</definedName>
    <definedName name="historic_efficiency_electricity_coal_chp_plants" localSheetId="2">Europe!$C$104:$W$104</definedName>
    <definedName name="historic_efficiency_electricity_coal_chp_plants" localSheetId="1">World!$C$97:$V$97</definedName>
    <definedName name="historic_efficiency_electricity_gas_chp_plants" localSheetId="3">Austria!$C$101:$W$101</definedName>
    <definedName name="historic_efficiency_electricity_gas_chp_plants" localSheetId="2">Europe!$C$101:$W$101</definedName>
    <definedName name="historic_efficiency_electricity_gas_chp_plants" localSheetId="1">World!$C$94:$V$94</definedName>
    <definedName name="historic_efficiency_electricity_liquids_chp_plants" localSheetId="3">Austria!$C$107:$W$107</definedName>
    <definedName name="historic_efficiency_electricity_liquids_chp_plants" localSheetId="2">Europe!$C$107:$W$107</definedName>
    <definedName name="historic_efficiency_electricity_liquids_chp_plants" localSheetId="1">World!$C$100:$V$100</definedName>
    <definedName name="historic_efficiency_gas_for_electricity" localSheetId="3">Austria!$C$109:$W$109</definedName>
    <definedName name="historic_efficiency_gas_for_electricity" localSheetId="2">Europe!$C$109:$W$109</definedName>
    <definedName name="historic_efficiency_gas_for_electricity" localSheetId="1">World!$C$102:$V$102</definedName>
    <definedName name="historic_efficiency_gases_for_heat_plants" localSheetId="3">Austria!$C$100:$W$100</definedName>
    <definedName name="historic_efficiency_gases_for_heat_plants" localSheetId="2">Europe!$C$100:$W$100</definedName>
    <definedName name="historic_efficiency_gases_for_heat_plants" localSheetId="1">World!$C$93:$V$93</definedName>
    <definedName name="historic_efficiency_heat_coal_chp_plants" localSheetId="3">Austria!$C$105:$W$105</definedName>
    <definedName name="historic_efficiency_heat_coal_chp_plants" localSheetId="2">Europe!$C$105:$W$105</definedName>
    <definedName name="historic_efficiency_heat_coal_chp_plants" localSheetId="1">World!$C$98:$V$98</definedName>
    <definedName name="historic_efficiency_heat_gas_chp_plants" localSheetId="3">Austria!$C$102:$W$102</definedName>
    <definedName name="historic_efficiency_heat_gas_chp_plants" localSheetId="2">Europe!$C$102:$W$102</definedName>
    <definedName name="historic_efficiency_heat_gas_chp_plants" localSheetId="1">World!$C$95:$V$95</definedName>
    <definedName name="historic_efficiency_heat_liquids_chp_plants" localSheetId="3">Austria!$C$108:$W$108</definedName>
    <definedName name="historic_efficiency_heat_liquids_chp_plants" localSheetId="2">Europe!$C$108:$W$108</definedName>
    <definedName name="historic_efficiency_heat_liquids_chp_plants" localSheetId="1">World!$C$101:$V$101</definedName>
    <definedName name="historic_efficiency_liquids_heat_plants" localSheetId="3">Austria!$C$106:$W$106</definedName>
    <definedName name="historic_efficiency_liquids_heat_plants" localSheetId="2">Europe!$C$106:$W$106</definedName>
    <definedName name="historic_efficiency_liquids_heat_plants" localSheetId="1">World!$C$99:$V$99</definedName>
    <definedName name="historic_energy_industry_own_use" localSheetId="3">Austria!$C$172:$X$172</definedName>
    <definedName name="historic_energy_industry_own_use" localSheetId="2">Europe!$C$170:$X$170</definedName>
    <definedName name="historic_energy_industry_own_use" localSheetId="1">World!$C$161:$X$161</definedName>
    <definedName name="historic_growth_biofuels_second_generation" localSheetId="3">Austria!$C$79</definedName>
    <definedName name="historic_growth_biofuels_second_generation" localSheetId="2">Europe!$C$79</definedName>
    <definedName name="historic_growth_biofuels_second_generation" localSheetId="1">World!$C$72</definedName>
    <definedName name="historic_growth_ctl" localSheetId="3">Austria!$C$80</definedName>
    <definedName name="historic_growth_ctl" localSheetId="2">Europe!$C$80</definedName>
    <definedName name="historic_growth_ctl" localSheetId="1">World!$C$73</definedName>
    <definedName name="historic_growth_gtl" localSheetId="3">Austria!$C$81</definedName>
    <definedName name="historic_growth_gtl" localSheetId="2">Europe!$C$81</definedName>
    <definedName name="historic_growth_gtl" localSheetId="1">World!$C$74</definedName>
    <definedName name="historic_growth_phs_capacity" localSheetId="3">Austria!$C$82</definedName>
    <definedName name="historic_growth_phs_capacity" localSheetId="2">Europe!$C$82</definedName>
    <definedName name="historic_growth_phs_capacity" localSheetId="1">World!$C$75</definedName>
    <definedName name="historic_growth_res_for_electricity" localSheetId="3">Austria!$C$83:$C$90</definedName>
    <definedName name="historic_growth_res_for_electricity" localSheetId="2">Europe!$C$83:$C$90</definedName>
    <definedName name="historic_growth_res_for_electricity" localSheetId="1">World!$C$76:$C$83</definedName>
    <definedName name="historic_growth_res_for_heat_com" localSheetId="3">Austria!$C$91:$C$93</definedName>
    <definedName name="historic_growth_res_for_heat_com" localSheetId="2">Europe!$C$91:$C$93</definedName>
    <definedName name="historic_growth_res_for_heat_com" localSheetId="1">World!$C$84:$C$86</definedName>
    <definedName name="historic_growth_res_for_heat_nc" localSheetId="3">Austria!$C$94:$C$96</definedName>
    <definedName name="historic_growth_res_for_heat_nc" localSheetId="2">Europe!$C$94:$C$96</definedName>
    <definedName name="historic_growth_res_for_heat_nc" localSheetId="1">World!$C$87:$C$89</definedName>
    <definedName name="historic_gtl_production" localSheetId="3">Austria!$C$123:$X$123</definedName>
    <definedName name="historic_gtl_production" localSheetId="2">Europe!$C$123:$X$123</definedName>
    <definedName name="historic_gtl_production" localSheetId="1">World!$C$116:$X$116</definedName>
    <definedName name="historic_installed_capacity_phs" localSheetId="3">Austria!$C$154:$X$154</definedName>
    <definedName name="historic_installed_capacity_phs" localSheetId="2">Europe!$C$152:$X$152</definedName>
    <definedName name="historic_installed_capacity_phs" localSheetId="1">World!$C$143:$X$143</definedName>
    <definedName name="historic_installed_capacity_res_for_electricity" localSheetId="3">Austria!$C$146:$X$153</definedName>
    <definedName name="historic_installed_capacity_res_for_electricity" localSheetId="2">Europe!$C$144:$X$151</definedName>
    <definedName name="historic_installed_capacity_res_for_electricity" localSheetId="1">World!$C$135:$X$142</definedName>
    <definedName name="historic_losses_charcoal_plants" localSheetId="3">Austria!$C$110:$W$110</definedName>
    <definedName name="historic_losses_charcoal_plants" localSheetId="2">Europe!$C$110:$W$110</definedName>
    <definedName name="historic_losses_charcoal_plants" localSheetId="1">World!$C$103:$V$103</definedName>
    <definedName name="historic_non_energy_use" localSheetId="3">Austria!$C$156:$X$160</definedName>
    <definedName name="historic_non_energy_use" localSheetId="2">Europe!$C$154:$X$158</definedName>
    <definedName name="historic_non_energy_use" localSheetId="1">World!$C$145:$X$149</definedName>
    <definedName name="historic_nuclear_generation" localSheetId="3">Austria!$C$140:$X$140</definedName>
    <definedName name="historic_nuclear_generation" localSheetId="2">Europe!$C$140:$X$140</definedName>
    <definedName name="historic_nuclear_generation" localSheetId="1">World!$C$133:$X$133</definedName>
    <definedName name="historic_pipeline_transport" localSheetId="3">Austria!$C$142:$X$142</definedName>
    <definedName name="historic_pipeline_transport" localSheetId="2">Europe!$C$142:$X$142</definedName>
    <definedName name="historic_primary_energy_supply_biogas" localSheetId="3">Austria!$C$112:$W$112</definedName>
    <definedName name="historic_primary_energy_supply_biogas" localSheetId="2">Europe!$C$112:$W$112</definedName>
    <definedName name="historic_primary_energy_supply_biogas" localSheetId="1">World!$C$105:$V$105</definedName>
    <definedName name="historic_primary_energy_supply_of_waste" localSheetId="3">Austria!$C$170:$X$170</definedName>
    <definedName name="historic_primary_energy_supply_of_waste" localSheetId="2">Europe!$C$168:$X$168</definedName>
    <definedName name="historic_primary_energy_supply_of_waste" localSheetId="1">World!$C$159:$X$159</definedName>
    <definedName name="historic_primary_energy_supply_peat" localSheetId="3">Austria!$C$111:$W$111</definedName>
    <definedName name="historic_primary_energy_supply_peat" localSheetId="2">Europe!$C$111:$W$111</definedName>
    <definedName name="historic_primary_energy_supply_peat" localSheetId="1">World!$C$104:$V$104</definedName>
    <definedName name="historic_production_of_second_generation_biofuels" localSheetId="3">Austria!$C$130:$X$130</definedName>
    <definedName name="historic_production_of_second_generation_biofuels" localSheetId="2">Europe!$C$130:$X$130</definedName>
    <definedName name="historic_production_of_second_generation_biofuels" localSheetId="1">World!$C$123:$X$123</definedName>
    <definedName name="historic_res_capacity_for_heat_commercial" localSheetId="3">Austria!$C$136:$X$138</definedName>
    <definedName name="historic_res_capacity_for_heat_commercial" localSheetId="2">Europe!$C$136:$X$138</definedName>
    <definedName name="historic_res_capacity_for_heat_commercial" localSheetId="1">World!$C$129:$X$131</definedName>
    <definedName name="historic_res_capacity_for_heat_non_commercial" localSheetId="3">Austria!$C$132:$X$134</definedName>
    <definedName name="historic_res_capacity_for_heat_non_commercial" localSheetId="2">Europe!$C$132:$X$134</definedName>
    <definedName name="historic_res_capacity_for_heat_non_commercial" localSheetId="1">World!$C$125:$X$127</definedName>
    <definedName name="historic_share_chp_plants_gas" localSheetId="3">Austria!$C$117:$X$117</definedName>
    <definedName name="historic_share_chp_plants_gas" localSheetId="2">Europe!$C$117:$X$117</definedName>
    <definedName name="historic_share_chp_plants_gas" localSheetId="1">World!$C$110:$X$110</definedName>
    <definedName name="historic_share_chp_plants_oil" localSheetId="3">Austria!$C$118:$X$118</definedName>
    <definedName name="historic_share_chp_plants_oil" localSheetId="2">Europe!$C$118:$X$118</definedName>
    <definedName name="historic_share_chp_plants_oil" localSheetId="1">World!$C$111:$X$111</definedName>
    <definedName name="historic_share_commercial_heat_in_chp_on_total_commercial_heat_generation" localSheetId="3">Austria!$C$116:$X$116</definedName>
    <definedName name="historic_share_commercial_heat_in_chp_on_total_commercial_heat_generation" localSheetId="2">Europe!$C$116:$X$116</definedName>
    <definedName name="historic_share_commercial_heat_in_chp_on_total_commercial_heat_generation" localSheetId="1">World!$C$109:$X$109</definedName>
    <definedName name="historic_share_losses_over_total_extraction_gases" localSheetId="3">Austria!$C$164:$X$164</definedName>
    <definedName name="historic_share_losses_over_total_extraction_gases" localSheetId="2">Europe!$C$162:$X$162</definedName>
    <definedName name="historic_share_losses_over_total_extraction_gases" localSheetId="1">World!$C$153:$X$153</definedName>
    <definedName name="historic_share_losses_over_total_extraction_liquids" localSheetId="3">Austria!$C$163:$X$163</definedName>
    <definedName name="historic_share_losses_over_total_extraction_liquids" localSheetId="2">Europe!$C$161:$X$161</definedName>
    <definedName name="historic_share_losses_over_total_extraction_liquids" localSheetId="1">World!$C$152:$X$152</definedName>
    <definedName name="historic_share_losses_over_total_extraction_solids" localSheetId="3">Austria!$C$162:$X$162</definedName>
    <definedName name="historic_share_losses_over_total_extraction_solids" localSheetId="2">Europe!$C$160:$X$160</definedName>
    <definedName name="historic_share_losses_over_total_extraction_solids" localSheetId="1">World!$C$151:$X$151</definedName>
    <definedName name="historic_share_of_electricity_produced_from_gas_over_electricity_produced_coal_and_gas" localSheetId="3">Austria!$C$126:$X$126</definedName>
    <definedName name="historic_share_of_electricity_produced_from_gas_over_electricity_produced_coal_and_gas" localSheetId="2">Europe!$C$126:$X$126</definedName>
    <definedName name="historic_share_of_electricity_produced_from_gas_over_electricity_produced_coal_and_gas" localSheetId="1">World!$C$119:$X$119</definedName>
    <definedName name="historic_share_of_electricity_produced_from_oil_over_total_fossil_electricity" localSheetId="3">Austria!$C$125:$X$125</definedName>
    <definedName name="historic_share_of_electricity_produced_from_oil_over_total_fossil_electricity" localSheetId="2">Europe!$C$125:$X$125</definedName>
    <definedName name="historic_share_of_electricity_produced_from_oil_over_total_fossil_electricity" localSheetId="1">World!$C$118:$X$118</definedName>
    <definedName name="historic_share_of_electricty_exports_of_total_electricity_production" localSheetId="3">Austria!$C$144:$X$144</definedName>
    <definedName name="historic_share_of_heat_produced_from_gas_over_electricity_produced_coal_and_gas" localSheetId="3">Austria!$C$127:$X$127</definedName>
    <definedName name="historic_share_of_heat_produced_from_gas_over_electricity_produced_coal_and_gas" localSheetId="2">Europe!$C$127:$X$127</definedName>
    <definedName name="historic_share_of_heat_produced_from_gas_over_electricity_produced_coal_and_gas" localSheetId="1">World!$C$120:$X$120</definedName>
    <definedName name="historic_share_of_liquids_in_heat_plants" localSheetId="3">Austria!$C$128:$X$128</definedName>
    <definedName name="historic_share_of_liquids_in_heat_plants" localSheetId="2">Europe!$C$128:$X$128</definedName>
    <definedName name="historic_share_of_liquids_in_heat_plants" localSheetId="1">World!$C$121:$X$121</definedName>
    <definedName name="historic_share_of_transformation_losses_over_total_extraction_liquids" localSheetId="3">Austria!$C$166:$X$166</definedName>
    <definedName name="historic_share_of_transformation_losses_over_total_extraction_liquids" localSheetId="2">Europe!$C$164:$X$164</definedName>
    <definedName name="historic_share_of_transformation_losses_over_total_extraction_liquids" localSheetId="1">World!$C$155:$X$155</definedName>
    <definedName name="historic_share_of_transformation_losses_over_total_extraction_solids" localSheetId="3">Austria!$C$167:$X$167</definedName>
    <definedName name="historic_share_of_transformation_losses_over_total_extraction_solids" localSheetId="2">Europe!$C$165:$X$165</definedName>
    <definedName name="historic_share_of_transformation_losses_over_total_extraction_solids" localSheetId="1">World!$C$156:$X$156</definedName>
    <definedName name="historic_share_of_urban_pv_over_total" localSheetId="3">Austria!$C$141:$X$141</definedName>
    <definedName name="historic_share_of_urban_pv_over_total" localSheetId="2">Europe!$C$141:$X$141</definedName>
    <definedName name="historic_unconventional_gas_extraction" localSheetId="3">Austria!$C$121:$X$121</definedName>
    <definedName name="historic_unconventional_gas_extraction" localSheetId="2">Europe!$C$121:$X$121</definedName>
    <definedName name="historic_unconventional_gas_extraction" localSheetId="1">World!$C$114:$X$114</definedName>
    <definedName name="historic_unconventional_oil_extraction" localSheetId="3">Austria!$C$120:$X$120</definedName>
    <definedName name="historic_unconventional_oil_extraction" localSheetId="2">Europe!$C$120:$X$120</definedName>
    <definedName name="historic_unconventional_oil_extraction" localSheetId="1">World!$C$113:$X$113</definedName>
    <definedName name="initial_ctl_production" localSheetId="3">Austria!$C$122</definedName>
    <definedName name="initial_ctl_production" localSheetId="2">Europe!$C$122</definedName>
    <definedName name="initial_ctl_production" localSheetId="1">World!$C$115</definedName>
    <definedName name="initial_efficiency_gas_for_electricity" localSheetId="3">Austria!$C$109</definedName>
    <definedName name="initial_efficiency_gas_for_electricity" localSheetId="2">Europe!$C$109</definedName>
    <definedName name="initial_efficiency_gas_for_electricity" localSheetId="1">World!$C$102</definedName>
    <definedName name="initial_gtl_production" localSheetId="3">Austria!$C$123</definedName>
    <definedName name="initial_gtl_production" localSheetId="2">Europe!$C$123</definedName>
    <definedName name="initial_gtl_production" localSheetId="1">World!$C$116</definedName>
    <definedName name="initial_installed_capacity_phs" localSheetId="3">Austria!$C$154</definedName>
    <definedName name="initial_installed_capacity_phs" localSheetId="2">Europe!$C$152</definedName>
    <definedName name="initial_installed_capacity_phs" localSheetId="1">World!$C$143</definedName>
    <definedName name="initial_installed_capacity_res_for_electricity" localSheetId="3">Austria!$C$146:$C$153</definedName>
    <definedName name="initial_installed_capacity_res_for_electricity" localSheetId="2">Europe!$C$144:$C$151</definedName>
    <definedName name="initial_installed_capacity_res_for_electricity" localSheetId="1">World!$C$135:$C$142</definedName>
    <definedName name="initial_non_energy_use" localSheetId="3">Austria!$C$156:$C$160</definedName>
    <definedName name="initial_non_energy_use" localSheetId="2">Europe!$C$154:$C$158</definedName>
    <definedName name="initial_non_energy_use" localSheetId="1">World!$C$145:$C$149</definedName>
    <definedName name="initial_nuclear_generation" localSheetId="3">Austria!$C$140</definedName>
    <definedName name="initial_nuclear_generation" localSheetId="2">Europe!$C$140</definedName>
    <definedName name="initial_nuclear_generation" localSheetId="1">World!$C$133</definedName>
    <definedName name="initial_primary_energy_supply_from_waste" localSheetId="3">Austria!$C$170</definedName>
    <definedName name="initial_primary_energy_supply_from_waste" localSheetId="2">Europe!$C$168</definedName>
    <definedName name="initial_primary_energy_supply_from_waste" localSheetId="1">World!$C$159</definedName>
    <definedName name="initial_production_of_second_generation_biofuels" localSheetId="3">Austria!$C$130</definedName>
    <definedName name="initial_production_of_second_generation_biofuels" localSheetId="2">Europe!$C$130</definedName>
    <definedName name="initial_production_of_second_generation_biofuels" localSheetId="1">World!$C$123</definedName>
    <definedName name="initial_res_capacity_for_heat_commercial" localSheetId="3">Austria!$C$136:$C$138</definedName>
    <definedName name="initial_res_capacity_for_heat_commercial" localSheetId="2">Europe!$C$136:$C$138</definedName>
    <definedName name="initial_res_capacity_for_heat_commercial" localSheetId="1">World!$C$129:$C$131</definedName>
    <definedName name="initial_res_capacity_for_heat_non_commercial" localSheetId="3">Austria!$C$132:$C$134</definedName>
    <definedName name="initial_res_capacity_for_heat_non_commercial" localSheetId="2">Europe!$C$132:$C$134</definedName>
    <definedName name="initial_res_capacity_for_heat_non_commercial" localSheetId="1">World!$C$125:$C$127</definedName>
    <definedName name="invest_cost_nuclear" localSheetId="0">Global!$H$13:$S$13</definedName>
    <definedName name="invest_cost_res_elec" localSheetId="0">Global!$H$4:$S$11</definedName>
    <definedName name="kw_per_battery_ev" localSheetId="0">Global!$G$34</definedName>
    <definedName name="land_occupation_ratio_biofuels_marginal_land" localSheetId="0">Global!$C$46</definedName>
    <definedName name="land_occupation_ratio_of_solar_pv" localSheetId="3">Austria!$C$74</definedName>
    <definedName name="land_occupation_ratio_of_solar_pv" localSheetId="2">Europe!$C$74</definedName>
    <definedName name="land_productivity_biofuels_marginal_land" localSheetId="0">Global!$C$48</definedName>
    <definedName name="land_productivity_biofuels_second_generation" localSheetId="0">Global!$C$47</definedName>
    <definedName name="lifetime_ctl" localSheetId="0">Global!$C$20</definedName>
    <definedName name="lifetime_gtl" localSheetId="0">Global!$C$21</definedName>
    <definedName name="lifetime_nuclear" localSheetId="0">Global!$C$13</definedName>
    <definedName name="lifetime_res_elec" localSheetId="0">Global!$C$4:$C$11</definedName>
    <definedName name="lifetime_res_for_heat" localSheetId="0">Global!$C$15:$C$17</definedName>
    <definedName name="losses_solar_for_heat" localSheetId="0">Global!$G$37</definedName>
    <definedName name="max_additional_pot_land_biofuels" localSheetId="3">Austria!$C$211</definedName>
    <definedName name="max_biogases_potential" localSheetId="1">World!$C$193</definedName>
    <definedName name="max_extraction_agg_gas" localSheetId="3">Austria!$E$62:$S$62</definedName>
    <definedName name="max_extraction_agg_gas" localSheetId="2">Europe!$E$62:$AH$62</definedName>
    <definedName name="max_extraction_agg_gas" localSheetId="1">World!$E$62:$AE$62</definedName>
    <definedName name="max_extraction_agg_oil" localSheetId="3">Austria!$E$55:$T$55</definedName>
    <definedName name="max_extraction_agg_oil" localSheetId="2">Europe!$E$55:$AH$55</definedName>
    <definedName name="max_extraction_agg_oil" localSheetId="1">World!$E$55:$AG$55</definedName>
    <definedName name="max_extraction_coal" localSheetId="3">Austria!$E$65</definedName>
    <definedName name="max_extraction_coal" localSheetId="2">Europe!$E$65:$T$65</definedName>
    <definedName name="max_extraction_coal" localSheetId="1">World!$E$65:$T$65</definedName>
    <definedName name="max_extraction_conv_gas" localSheetId="3">Austria!$E$58:$S$58</definedName>
    <definedName name="max_extraction_conv_gas" localSheetId="2">Europe!$E$58:$U$58</definedName>
    <definedName name="max_extraction_conv_gas" localSheetId="1">World!$E$58:$P$58</definedName>
    <definedName name="max_extraction_conv_oil" localSheetId="3">Austria!$E$51:$T$51</definedName>
    <definedName name="max_extraction_conv_oil" localSheetId="2">Europe!$E$51:$V$51</definedName>
    <definedName name="max_extraction_conv_oil" localSheetId="1">World!$E$51:$AH$51</definedName>
    <definedName name="max_extraction_unconv_gas" localSheetId="3">Austria!$E$60</definedName>
    <definedName name="max_extraction_unconv_gas" localSheetId="2">Europe!$E$60:$X$60</definedName>
    <definedName name="max_extraction_unconv_gas" localSheetId="1">World!$E$60:$AH$60</definedName>
    <definedName name="max_extraction_unconv_oil" localSheetId="3">Austria!$E$53</definedName>
    <definedName name="max_extraction_unconv_oil" localSheetId="2">Europe!$E$53:$U$53</definedName>
    <definedName name="max_extraction_unconv_oil" localSheetId="1">World!$E$53:$Z$53</definedName>
    <definedName name="max_extraction_uranium" localSheetId="3">Austria!$E$68:$AH$68</definedName>
    <definedName name="max_extraction_uranium" localSheetId="2">Europe!$E$68:$AH$68</definedName>
    <definedName name="max_extraction_uranium" localSheetId="1">World!$E$68:$R$68</definedName>
    <definedName name="max_hydro_potential" localSheetId="3">Austria!$C$203</definedName>
    <definedName name="max_hydro_potential" localSheetId="2">Europe!$C$201</definedName>
    <definedName name="max_hydro_potential" localSheetId="1">World!$C$186</definedName>
    <definedName name="max_NPP_pot_bioe_res" localSheetId="1">World!$C$195</definedName>
    <definedName name="max_NPP_pot_bioe_residues" localSheetId="3">Austria!$C$210</definedName>
    <definedName name="max_oceanic_potential" localSheetId="3">Austria!$C$206</definedName>
    <definedName name="max_oceanic_potential" localSheetId="2">Europe!$C$204</definedName>
    <definedName name="max_oceanic_potential" localSheetId="1">World!$C$189</definedName>
    <definedName name="max_offshore_wind_potential" localSheetId="3">Austria!$C$208</definedName>
    <definedName name="max_offshore_wind_potential" localSheetId="2">Europe!$C$206</definedName>
    <definedName name="max_offshore_wind_potential" localSheetId="1">World!$C$191</definedName>
    <definedName name="max_onshore_wind_potential" localSheetId="3">Austria!$C$207</definedName>
    <definedName name="max_onshore_wind_potential" localSheetId="2">Europe!$C$205</definedName>
    <definedName name="max_onshore_wind_potential" localSheetId="1">World!$C$190</definedName>
    <definedName name="max_PE_biogas" localSheetId="2">Europe!$C$210</definedName>
    <definedName name="max_PE_geot_elec_potential" localSheetId="3">Austria!$C$204</definedName>
    <definedName name="max_PE_geot_elec_potential" localSheetId="2">Europe!$C$202</definedName>
    <definedName name="max_PE_geot_elect_potential" localSheetId="1">World!$C$187</definedName>
    <definedName name="max_PE_waste" localSheetId="2">Europe!$C$212</definedName>
    <definedName name="max_PHS_potential" localSheetId="3">Austria!$C$205</definedName>
    <definedName name="max_PHS_potential" localSheetId="2">Europe!$C$203</definedName>
    <definedName name="max_PHS_potential" localSheetId="1">World!$C$188</definedName>
    <definedName name="max_pot_NPP_bioe_conv" localSheetId="1">World!$C$194</definedName>
    <definedName name="max_solar_on_land_potential" localSheetId="1">World!$C$192</definedName>
    <definedName name="max_waste_potential" localSheetId="1">World!$C$196</definedName>
    <definedName name="max_yearly_change_between_sources" localSheetId="3">Austria!$B$195:$P$199</definedName>
    <definedName name="max_yearly_change_between_sources" localSheetId="2">Europe!$B$193:$P$197</definedName>
    <definedName name="max_yearly_change_between_sources" localSheetId="1">World!$B$178:$P$182</definedName>
    <definedName name="maximum_efficiency_gas_power_plant" localSheetId="0">Global!$C$39</definedName>
    <definedName name="maximum_yearly_acceleration_of_intensity_improvement" localSheetId="3">Austria!$B$183:$P$187</definedName>
    <definedName name="maximum_yearly_acceleration_of_intensity_improvement" localSheetId="2">Europe!$B$181:$P$185</definedName>
    <definedName name="maximum_yearly_acceleration_of_intensity_improvement" localSheetId="1">World!$B$166:$P$170</definedName>
    <definedName name="minimum_cp_baseload_res" localSheetId="3">Austria!$B$4:$B$11</definedName>
    <definedName name="minimum_cp_baseload_res" localSheetId="2">Europe!$B$4:$B$11</definedName>
    <definedName name="minimum_cp_baseload_res" localSheetId="1">World!$B$4:$B$11</definedName>
    <definedName name="minimum_cp_nuclear" localSheetId="3">Austria!$B$13</definedName>
    <definedName name="minimum_cp_nuclear" localSheetId="2">Europe!$B$13</definedName>
    <definedName name="minimum_cp_nuclear" localSheetId="1">World!$B$13</definedName>
    <definedName name="minimum_fraction_source" localSheetId="3">Austria!$B$189:$P$193</definedName>
    <definedName name="minimum_fraction_source" localSheetId="2">Europe!$B$187:$P$191</definedName>
    <definedName name="minimum_fraction_source" localSheetId="1">World!$B$172:$P$176</definedName>
    <definedName name="minimum_lifetime_ev_batteries" localSheetId="0">Global!$C$22</definedName>
    <definedName name="net_stored_energy_ev_battery_over_lifetime" localSheetId="0">Global!$G$33</definedName>
    <definedName name="oil_refinery_gains_share" localSheetId="0">Global!$C$52</definedName>
    <definedName name="pe_consumption_trad_biomass_ref" localSheetId="3">Austria!$C$28</definedName>
    <definedName name="pe_consumption_trad_biomass_ref" localSheetId="2">Europe!$C$28</definedName>
    <definedName name="pe_consumption_trad_biomass_ref" localSheetId="1">World!$C$28</definedName>
    <definedName name="performance_ratio_over_the_plant_lifecycle_of_solar_pv" localSheetId="3">Austria!$C$73</definedName>
    <definedName name="performance_ratio_over_the_plant_lifecycle_of_solar_pv" localSheetId="2">Europe!$C$73</definedName>
    <definedName name="planning_time_nuclear" localSheetId="0">Global!$G$13</definedName>
    <definedName name="planning_time_res_elec" localSheetId="0">Global!$G$4:$G$11</definedName>
    <definedName name="pot_marg_land_biofuels" localSheetId="3">Austria!$C$212</definedName>
    <definedName name="power_density_res_elec" localSheetId="0">Global!$D$4:$D$11</definedName>
    <definedName name="production_of_second_generation_biofuel_2015" localSheetId="3">Austria!$W$130</definedName>
    <definedName name="ratio_gain_gas_vs_losses_solids_in_tranformation_processes" localSheetId="3">Austria!$C$168:$X$168</definedName>
    <definedName name="ratio_gain_gas_vs_losses_solids_in_tranformation_processes" localSheetId="2">Europe!$C$166:$X$166</definedName>
    <definedName name="ratio_gain_gas_vs_losses_solids_in_tranformation_processes" localSheetId="1">World!$C$157:$X$157</definedName>
    <definedName name="replacement_rate_nuclear" localSheetId="0">Global!$E$13</definedName>
    <definedName name="replacement_rate_res_for_heat" localSheetId="0">Global!$E$15:$E$17</definedName>
    <definedName name="round_trip_storage_efficiency_ev_batteries" localSheetId="0">Global!$G$35</definedName>
    <definedName name="round_trip_storage_efficiency_phs" localSheetId="0">Global!$G$31</definedName>
    <definedName name="RURR_agg_gas" localSheetId="3">Austria!$E$61:$S$61</definedName>
    <definedName name="RURR_agg_gas" localSheetId="2">Europe!$E$61:$AH$61</definedName>
    <definedName name="RURR_agg_gas" localSheetId="1">World!$E$61:$AE$61</definedName>
    <definedName name="RURR_agg_oil" localSheetId="3">Austria!$E$54:$T$54</definedName>
    <definedName name="RURR_agg_oil" localSheetId="2">Europe!$E$54:$AH$54</definedName>
    <definedName name="RURR_agg_oil" localSheetId="1">World!$E$54:$AG$54</definedName>
    <definedName name="RURR_coal" localSheetId="3">Austria!$E$64</definedName>
    <definedName name="RURR_coal" localSheetId="2">Europe!$E$64:$T$64</definedName>
    <definedName name="RURR_coal" localSheetId="1">World!$E$64:$T$64</definedName>
    <definedName name="RURR_conv_gas" localSheetId="3">Austria!$E$57:$S$57</definedName>
    <definedName name="RURR_conv_gas" localSheetId="2">Europe!$E$57:$U$57</definedName>
    <definedName name="RURR_conv_gas" localSheetId="1">World!$E$57:$P$57</definedName>
    <definedName name="RURR_conv_oil" localSheetId="3">Austria!$E$50:$T$50</definedName>
    <definedName name="RURR_conv_oil" localSheetId="2">Europe!$E$50:$V$50</definedName>
    <definedName name="RURR_conv_oil" localSheetId="1">World!$E$50:$AH$50</definedName>
    <definedName name="RURR_unconv_gas" localSheetId="3">Austria!$E$59</definedName>
    <definedName name="RURR_unconv_gas" localSheetId="2">Europe!$E$59:$X$59</definedName>
    <definedName name="RURR_unconv_gas" localSheetId="1">World!$E$59:$AH$59</definedName>
    <definedName name="RURR_unconv_oil" localSheetId="3">Austria!$E$52</definedName>
    <definedName name="RURR_unconv_oil" localSheetId="2">Europe!$E$52:$U$52</definedName>
    <definedName name="RURR_unconv_oil" localSheetId="1">World!$E$52:$Z$52</definedName>
    <definedName name="RURR_uranium" localSheetId="3">Austria!$E$67:$AH$67</definedName>
    <definedName name="RURR_uranium" localSheetId="2">Europe!$E$67:$AH$67</definedName>
    <definedName name="RURR_uranium" localSheetId="1">World!$E$67:$R$67</definedName>
    <definedName name="sensitivity_scarcity_high" localSheetId="0">Global!$G$45</definedName>
    <definedName name="sensitivity_scarcity_low" localSheetId="0">Global!$G$47</definedName>
    <definedName name="sensitivity_scarcity_medium" localSheetId="0">Global!$G$46</definedName>
    <definedName name="share_feh_over_fed_coal" localSheetId="3">Austria!$C$33</definedName>
    <definedName name="share_feh_over_fed_coal" localSheetId="2">Europe!$C$33</definedName>
    <definedName name="share_feh_over_fed_coal" localSheetId="1">World!$C$33</definedName>
    <definedName name="share_feh_over_fed_nat_gas" localSheetId="3">Austria!$C$32</definedName>
    <definedName name="share_feh_over_fed_nat_gas" localSheetId="2">Europe!$C$32</definedName>
    <definedName name="share_feh_over_fed_nat_gas" localSheetId="1">World!$C$32</definedName>
    <definedName name="share_feh_over_fed_oil" localSheetId="3">Austria!$C$31</definedName>
    <definedName name="share_feh_over_fed_oil" localSheetId="2">Europe!$C$31</definedName>
    <definedName name="share_feh_over_fed_oil" localSheetId="1">World!$C$31</definedName>
    <definedName name="share_feh_over_fed_solids_bioe" localSheetId="3">Austria!$C$34</definedName>
    <definedName name="share_feh_over_fed_solids_bioe" localSheetId="2">Europe!$C$34</definedName>
    <definedName name="share_feh_over_fed_solids_bioe" localSheetId="1">World!$C$34</definedName>
    <definedName name="share_heat_distribution_losses" localSheetId="0">Global!$C$53</definedName>
    <definedName name="share_heat_output_vs_electricity_in_nuclear" localSheetId="3">Austria!$G$31</definedName>
    <definedName name="share_heat_output_vs_electricity_in_nuclear" localSheetId="2">Europe!$G$31</definedName>
    <definedName name="share_heat_output_vs_electricity_in_nuclear" localSheetId="1">World!$G$31</definedName>
    <definedName name="share_of_electricity_produced_from_gas_over_electricity_produced_coal_and_gas_2014" localSheetId="3">Austria!$V$126</definedName>
    <definedName name="share_of_electricity_produced_from_gas_over_electricity_produced_coal_and_gas_2014" localSheetId="2">Europe!$V$126</definedName>
    <definedName name="share_of_electricity_produced_from_gas_over_electricity_produced_coal_and_gas_2014" localSheetId="1">World!$V$119</definedName>
    <definedName name="share_of_electricity_produced_from_oil_over_total_fossil_electricity_2015" localSheetId="3">Austria!$W$125</definedName>
    <definedName name="share_of_electricity_produced_from_oil_over_total_fossil_electricity_2015" localSheetId="2">Europe!$W$125</definedName>
    <definedName name="share_of_electricity_produced_from_oil_over_total_fossil_electricity_2015" localSheetId="1">World!$W$118</definedName>
    <definedName name="share_of_variable_res" localSheetId="0">Global!$B$25:$L$25</definedName>
    <definedName name="share_pes_biogas_for_chp_plants" localSheetId="3">Austria!$G$39</definedName>
    <definedName name="share_pes_biogas_for_chp_plants" localSheetId="2">Europe!$G$39</definedName>
    <definedName name="share_pes_biogas_for_chp_plants" localSheetId="1">World!$G$39</definedName>
    <definedName name="share_pes_biogas_for_elec_plants" localSheetId="3">Austria!$G$38</definedName>
    <definedName name="share_pes_biogas_for_elec_plants" localSheetId="2">Europe!$G$38</definedName>
    <definedName name="share_pes_biogas_for_elec_plants" localSheetId="1">World!$G$38</definedName>
    <definedName name="share_pes_biogas_for_heat_plants" localSheetId="3">Austria!$G$37</definedName>
    <definedName name="share_pes_biogas_for_heat_plants" localSheetId="2">Europe!$G$37</definedName>
    <definedName name="share_pes_biogas_for_heat_plants" localSheetId="1">World!$G$37</definedName>
    <definedName name="share_pes_biogas_tfc" localSheetId="3">Austria!$G$40</definedName>
    <definedName name="share_pes_biogas_tfc" localSheetId="2">Europe!$G$40</definedName>
    <definedName name="share_pes_biogas_tfc" localSheetId="1">World!$G$40</definedName>
    <definedName name="share_pes_waste_for_chp" localSheetId="3">Austria!$C$39</definedName>
    <definedName name="share_pes_waste_for_chp" localSheetId="2">Europe!$C$39</definedName>
    <definedName name="share_pes_waste_for_chp" localSheetId="1">World!$C$39</definedName>
    <definedName name="share_pes_waste_for_elec_plants" localSheetId="3">Austria!$C$38</definedName>
    <definedName name="share_pes_waste_for_elec_plants" localSheetId="2">Europe!$C$38</definedName>
    <definedName name="share_pes_waste_for_elec_plants" localSheetId="1">World!$C$38</definedName>
    <definedName name="share_pes_waste_for_heat_plants" localSheetId="3">Austria!$C$37</definedName>
    <definedName name="share_pes_waste_for_heat_plants" localSheetId="2">Europe!$C$37</definedName>
    <definedName name="share_pes_waste_for_heat_plants" localSheetId="1">World!$C$37</definedName>
    <definedName name="share_pes_waste_tfc" localSheetId="3">Austria!$C$40</definedName>
    <definedName name="share_pes_waste_tfc" localSheetId="2">Europe!$C$40</definedName>
    <definedName name="share_pes_waste_tfc" localSheetId="1">World!$C$40</definedName>
    <definedName name="share_trad_biomass_vs_solids_in_households" localSheetId="3">Austria!$G$26</definedName>
    <definedName name="share_trad_biomass_vs_solids_in_households" localSheetId="2">Europe!$G$26</definedName>
    <definedName name="share_trad_biomass_vs_solids_in_households" localSheetId="1">World!$G$26</definedName>
    <definedName name="share_transm_and_distribution_elec_losses_initial" localSheetId="0">Global!$C$42</definedName>
    <definedName name="share_unconv_vs_agg_gas_in_2050" localSheetId="3">Austria!$B$61</definedName>
    <definedName name="share_unconv_vs_agg_gas_in_2050" localSheetId="2">Europe!$B$61</definedName>
    <definedName name="share_unconv_vs_agg_gas_in_2050" localSheetId="1">World!$B$61</definedName>
    <definedName name="share_unconv_vs_agg_oil_in_2050" localSheetId="3">Austria!$B$54</definedName>
    <definedName name="share_unconv_vs_agg_oil_in_2050" localSheetId="2">Europe!$B$54</definedName>
    <definedName name="share_unconv_vs_agg_oil_in_2050" localSheetId="1">World!$B$54</definedName>
    <definedName name="start_production_biofuels" localSheetId="3">Austria!$B$21:$K$21</definedName>
    <definedName name="start_production_biofuels" localSheetId="2">Europe!$B$21:$K$21</definedName>
    <definedName name="start_production_biofuels" localSheetId="1">World!$B$21:$P$21</definedName>
    <definedName name="Time" localSheetId="0">Global!$H$3:$S$3</definedName>
    <definedName name="time_efficiencies" localSheetId="3">Austria!$C$99:$W$99</definedName>
    <definedName name="time_efficiencies" localSheetId="2">Europe!$C$99:$W$99</definedName>
    <definedName name="time_efficiencies" localSheetId="1">World!$C$92:$V$92</definedName>
    <definedName name="time_historic_data" localSheetId="3">Austria!$C$115:$X$115</definedName>
    <definedName name="time_historic_data" localSheetId="2">Europe!$C$115:$X$115</definedName>
    <definedName name="time_historic_data" localSheetId="1">World!$C$108:$X$108</definedName>
    <definedName name="URR_agg_gas" localSheetId="3">Austria!$C$61</definedName>
    <definedName name="URR_agg_gas" localSheetId="2">Europe!$C$61</definedName>
    <definedName name="URR_agg_gas" localSheetId="1">World!$C$61</definedName>
    <definedName name="URR_agg_oil" localSheetId="3">Austria!$C$54</definedName>
    <definedName name="URR_agg_oil" localSheetId="2">Europe!$C$54</definedName>
    <definedName name="URR_agg_oil" localSheetId="1">World!$C$54</definedName>
    <definedName name="URR_coal" localSheetId="3">Austria!$C$64</definedName>
    <definedName name="URR_coal" localSheetId="2">Europe!$C$64</definedName>
    <definedName name="URR_coal" localSheetId="1">World!$C$64</definedName>
    <definedName name="URR_conv_gas" localSheetId="3">Austria!$C$57</definedName>
    <definedName name="URR_conv_gas" localSheetId="2">Europe!$C$57</definedName>
    <definedName name="URR_conv_gas" localSheetId="1">World!$C$57</definedName>
    <definedName name="URR_conv_oil" localSheetId="3">Austria!$C$50</definedName>
    <definedName name="URR_conv_oil" localSheetId="2">Europe!$C$50</definedName>
    <definedName name="URR_conv_oil" localSheetId="1">World!$C$50</definedName>
    <definedName name="URR_unconv_gas" localSheetId="3">Austria!$C$59</definedName>
    <definedName name="URR_unconv_gas" localSheetId="2">Europe!$C$59</definedName>
    <definedName name="URR_unconv_gas" localSheetId="1">World!$C$59</definedName>
    <definedName name="URR_unconv_oil" localSheetId="3">Austria!$C$52</definedName>
    <definedName name="URR_unconv_oil" localSheetId="2">Europe!$C$52</definedName>
    <definedName name="URR_unconv_oil" localSheetId="1">World!$C$52</definedName>
    <definedName name="URR_uranium" localSheetId="3">Austria!$C$67</definedName>
    <definedName name="URR_uranium" localSheetId="2">Europe!$C$67</definedName>
    <definedName name="URR_uranium" localSheetId="1">World!$C$67</definedName>
  </definedNames>
  <calcPr calcId="125725" iterateDelta="1E-4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179" i="4"/>
  <c r="Z177" i="3"/>
  <c r="AB170" i="4" l="1"/>
  <c r="R145" i="1" l="1"/>
  <c r="S145"/>
  <c r="T145"/>
  <c r="U145"/>
  <c r="V145"/>
  <c r="W145"/>
  <c r="R146"/>
  <c r="S146"/>
  <c r="T146"/>
  <c r="U146"/>
  <c r="V146"/>
  <c r="W146"/>
  <c r="Q146" l="1"/>
  <c r="P146"/>
  <c r="O146"/>
  <c r="N146"/>
  <c r="M146"/>
  <c r="L146"/>
  <c r="K146"/>
  <c r="J146"/>
  <c r="I146"/>
  <c r="H146"/>
  <c r="G146"/>
  <c r="F146"/>
  <c r="E146"/>
  <c r="D146"/>
  <c r="Q145"/>
  <c r="P145"/>
  <c r="O145"/>
  <c r="N145"/>
  <c r="M145"/>
  <c r="L145"/>
  <c r="K145"/>
  <c r="J145"/>
  <c r="I145"/>
  <c r="H145"/>
  <c r="G145"/>
  <c r="F145"/>
  <c r="E145"/>
  <c r="D145"/>
  <c r="C141" i="3" l="1"/>
  <c r="Y106" i="1" l="1"/>
  <c r="Y113" i="3"/>
  <c r="Y112" i="4" l="1"/>
  <c r="C150" i="5" l="1"/>
  <c r="C148"/>
  <c r="C145"/>
  <c r="C143"/>
  <c r="C141"/>
  <c r="B136"/>
  <c r="B134"/>
  <c r="C132"/>
  <c r="C130"/>
  <c r="C128"/>
  <c r="C126"/>
  <c r="C124"/>
  <c r="C122"/>
  <c r="B119"/>
  <c r="C117"/>
  <c r="C115"/>
  <c r="C113"/>
  <c r="C111"/>
  <c r="C109"/>
  <c r="C107"/>
  <c r="C64" i="3"/>
  <c r="C99" i="5"/>
  <c r="C97"/>
  <c r="C94"/>
  <c r="C92"/>
  <c r="C90"/>
  <c r="B85"/>
  <c r="B83"/>
  <c r="C81"/>
  <c r="C79"/>
  <c r="C77"/>
  <c r="C75"/>
  <c r="C73"/>
  <c r="C71"/>
  <c r="B68"/>
  <c r="C66"/>
  <c r="C64"/>
  <c r="C62"/>
  <c r="C60"/>
  <c r="C58"/>
  <c r="C56"/>
  <c r="B35"/>
  <c r="C20" i="4"/>
  <c r="D20" s="1"/>
  <c r="E20" s="1"/>
  <c r="F20" s="1"/>
  <c r="G20" s="1"/>
  <c r="H20" s="1"/>
  <c r="I20" s="1"/>
  <c r="J20" s="1"/>
  <c r="K20" s="1"/>
  <c r="B11"/>
  <c r="B10"/>
  <c r="B9"/>
  <c r="B8"/>
  <c r="B6"/>
  <c r="B7" s="1"/>
  <c r="B4"/>
  <c r="G31" i="3" l="1"/>
  <c r="C20" l="1"/>
  <c r="D20" s="1"/>
  <c r="E20" s="1"/>
  <c r="F20" s="1"/>
  <c r="G20" s="1"/>
  <c r="H20" s="1"/>
  <c r="I20" s="1"/>
  <c r="J20" s="1"/>
  <c r="K20" s="1"/>
  <c r="B11" l="1"/>
  <c r="B10"/>
  <c r="B9"/>
  <c r="B8"/>
  <c r="B6"/>
  <c r="B7" s="1"/>
  <c r="B4"/>
  <c r="B11" i="1" l="1"/>
  <c r="B10"/>
  <c r="B9"/>
  <c r="B8"/>
  <c r="B6"/>
  <c r="B7" s="1"/>
  <c r="B4"/>
  <c r="D11" i="2" l="1"/>
  <c r="G37" l="1"/>
  <c r="K13" l="1"/>
  <c r="L13" s="1"/>
  <c r="M13" s="1"/>
  <c r="N13" s="1"/>
  <c r="O13" s="1"/>
  <c r="P13" s="1"/>
  <c r="Q13" s="1"/>
  <c r="R13" s="1"/>
  <c r="S13" s="1"/>
  <c r="I13"/>
  <c r="H13" s="1"/>
  <c r="O11"/>
  <c r="P11" s="1"/>
  <c r="Q11" s="1"/>
  <c r="R11" s="1"/>
  <c r="S11" s="1"/>
  <c r="H11"/>
  <c r="O10"/>
  <c r="P10" s="1"/>
  <c r="Q10" s="1"/>
  <c r="R10" s="1"/>
  <c r="S10" s="1"/>
  <c r="H10"/>
  <c r="O9"/>
  <c r="P9" s="1"/>
  <c r="Q9" s="1"/>
  <c r="R9" s="1"/>
  <c r="S9" s="1"/>
  <c r="H9"/>
  <c r="O8"/>
  <c r="P8" s="1"/>
  <c r="Q8" s="1"/>
  <c r="R8" s="1"/>
  <c r="S8" s="1"/>
  <c r="H8"/>
  <c r="O7"/>
  <c r="P7" s="1"/>
  <c r="Q7" s="1"/>
  <c r="R7" s="1"/>
  <c r="S7" s="1"/>
  <c r="H7"/>
  <c r="O6"/>
  <c r="P6" s="1"/>
  <c r="Q6" s="1"/>
  <c r="R6" s="1"/>
  <c r="S6" s="1"/>
  <c r="H6"/>
  <c r="O5"/>
  <c r="P5" s="1"/>
  <c r="Q5" s="1"/>
  <c r="R5" s="1"/>
  <c r="S5" s="1"/>
  <c r="H5"/>
  <c r="O4"/>
  <c r="P4" s="1"/>
  <c r="Q4" s="1"/>
  <c r="R4" s="1"/>
  <c r="S4" s="1"/>
  <c r="H4"/>
  <c r="C29" l="1"/>
  <c r="C20" i="1" l="1"/>
  <c r="D20" s="1"/>
  <c r="E20" s="1"/>
  <c r="F20" s="1"/>
  <c r="G20" s="1"/>
  <c r="H20" s="1"/>
  <c r="I20" s="1"/>
  <c r="J20" s="1"/>
  <c r="K20" s="1"/>
  <c r="L20" s="1"/>
  <c r="M20" s="1"/>
  <c r="N20" s="1"/>
  <c r="O20" s="1"/>
</calcChain>
</file>

<file path=xl/comments1.xml><?xml version="1.0" encoding="utf-8"?>
<comments xmlns="http://schemas.openxmlformats.org/spreadsheetml/2006/main">
  <authors>
    <author>EM</author>
  </authors>
  <commentList>
    <comment ref="B2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pendiente Carlos de enviarme las refs.</t>
        </r>
      </text>
    </comment>
    <comment ref="C2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IPCC SRREN (2011)</t>
        </r>
      </text>
    </comment>
    <comment ref="D2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Capellán-Pérez et al (2017)
</t>
        </r>
      </text>
    </comment>
    <comment ref="F2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Table 8 from REN21 (2017); RENEWABLES GLOBAL
FUTURES REPORT
GREAT DEBATES TOWARDS
100 % RENEWABLE ENERGY</t>
        </r>
      </text>
    </comment>
    <comment ref="H2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RES: Teske et al (2011)
Nuclear: (Schneider and Froggatt, 2014).</t>
        </r>
      </text>
    </comment>
    <comment ref="B4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Anex 3 de Valeros</t>
        </r>
      </text>
    </comment>
    <comment ref="B5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basándose en Valeros, parte baja</t>
        </r>
      </text>
    </comment>
    <comment ref="B6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de Castro et al (2014)</t>
        </r>
      </text>
    </comment>
    <comment ref="B7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own estimation (see D4.1)</t>
        </r>
      </text>
    </comment>
    <comment ref="D10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de Castro et al. (2013)</t>
        </r>
      </text>
    </comment>
    <comment ref="D11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De Castro et al (2013); De Castro &amp; Capellán-Pérez (2017)</t>
        </r>
      </text>
    </comment>
    <comment ref="F13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Schneider &amp; Froggatt (2016)
</t>
        </r>
      </text>
    </comment>
    <comment ref="G13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Schneider &amp; Froggatt (2016)
</t>
        </r>
      </text>
    </comment>
    <comment ref="B15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own estimation:
Como la eficiencia de conversión puede ser del 50% (2,5 veces) y la Cp es la mitad, entonces sería 1,25 veces mayor que la EROEI solar, como tiene materiales más comunes (silicon wafer se lo ahorra) y no necesita grid etc. Multiplicar x1,5 la EROEI fotovoltaica puede ser más o menos el EROEI de esta tecnología.</t>
        </r>
      </text>
    </comment>
    <comment ref="B17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multiplico por 5 la de biofuel, habría que buscar</t>
        </r>
      </text>
    </comment>
    <comment ref="A26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Holttinen et al (2011)</t>
        </r>
      </text>
    </comment>
    <comment ref="A30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own calculations from IEA balances
</t>
        </r>
      </text>
    </comment>
    <comment ref="G30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own estimation</t>
        </r>
      </text>
    </comment>
    <comment ref="A31" authorId="0">
      <text>
        <r>
          <rPr>
            <sz val="11"/>
            <color rgb="FF000000"/>
            <rFont val="Calibri"/>
            <family val="2"/>
            <charset val="1"/>
          </rPr>
          <t xml:space="preserve">IdB:
</t>
        </r>
        <r>
          <rPr>
            <sz val="9"/>
            <color rgb="FF000000"/>
            <rFont val="Tahoma"/>
            <family val="2"/>
            <charset val="1"/>
          </rPr>
          <t>own calculations from IEA balances</t>
        </r>
      </text>
    </comment>
    <comment ref="E31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Denholm and Margolis, 2008</t>
        </r>
      </text>
    </comment>
    <comment ref="A32" authorId="0">
      <text>
        <r>
          <rPr>
            <sz val="11"/>
            <color rgb="FF000000"/>
            <rFont val="Calibri"/>
            <family val="2"/>
            <charset val="1"/>
          </rPr>
          <t xml:space="preserve">IdB:
</t>
        </r>
        <r>
          <rPr>
            <sz val="9"/>
            <color rgb="FF000000"/>
            <rFont val="Tahoma"/>
            <family val="2"/>
            <charset val="1"/>
          </rPr>
          <t xml:space="preserve">IEA balances </t>
        </r>
      </text>
    </comment>
    <comment ref="A33" authorId="0">
      <text>
        <r>
          <rPr>
            <sz val="11"/>
            <color rgb="FF000000"/>
            <rFont val="Calibri"/>
            <family val="2"/>
            <charset val="1"/>
          </rPr>
          <t xml:space="preserve">IdB:
</t>
        </r>
        <r>
          <rPr>
            <sz val="9"/>
            <color rgb="FF000000"/>
            <rFont val="Tahoma"/>
            <family val="2"/>
            <charset val="1"/>
          </rPr>
          <t xml:space="preserve">IEA balances </t>
        </r>
      </text>
    </comment>
    <comment ref="G33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own estimations, see comments in "Minerals" sheet</t>
        </r>
      </text>
    </comment>
    <comment ref="C35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(IEA balances, average 1995-2015)</t>
        </r>
      </text>
    </comment>
    <comment ref="G37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Nielsen &amp; WoLiM 1.5</t>
        </r>
      </text>
    </comment>
    <comment ref="C38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EIA criteria</t>
        </r>
      </text>
    </comment>
    <comment ref="A45" authorId="0">
      <text>
        <r>
          <rPr>
            <sz val="11"/>
            <color rgb="FF000000"/>
            <rFont val="Calibri"/>
            <family val="2"/>
            <charset val="1"/>
          </rPr>
          <t xml:space="preserve">IdB:
</t>
        </r>
        <r>
          <rPr>
            <sz val="9"/>
            <color rgb="FF000000"/>
            <rFont val="Tahoma"/>
            <family val="2"/>
            <charset val="1"/>
          </rPr>
          <t>de Castro &amp; Carpintero (2014).</t>
        </r>
      </text>
    </comment>
    <comment ref="A46" authorId="0">
      <text>
        <r>
          <rPr>
            <sz val="11"/>
            <color rgb="FF000000"/>
            <rFont val="Calibri"/>
            <family val="2"/>
            <charset val="1"/>
          </rPr>
          <t xml:space="preserve">IdB:
</t>
        </r>
        <r>
          <rPr>
            <sz val="9"/>
            <color rgb="FF000000"/>
            <rFont val="Tahoma"/>
            <family val="2"/>
            <charset val="1"/>
          </rPr>
          <t>Field et al. (2008)</t>
        </r>
      </text>
    </comment>
    <comment ref="A47" authorId="0">
      <text>
        <r>
          <rPr>
            <sz val="11"/>
            <color rgb="FF000000"/>
            <rFont val="Calibri"/>
            <family val="2"/>
            <charset val="1"/>
          </rPr>
          <t xml:space="preserve">IdB:
</t>
        </r>
        <r>
          <rPr>
            <sz val="9"/>
            <color rgb="FF000000"/>
            <rFont val="Tahoma"/>
            <family val="2"/>
            <charset val="1"/>
          </rPr>
          <t xml:space="preserve">de Castro et al (2014) </t>
        </r>
      </text>
    </comment>
    <comment ref="A48" authorId="0">
      <text>
        <r>
          <rPr>
            <sz val="11"/>
            <color rgb="FF000000"/>
            <rFont val="Calibri"/>
            <family val="2"/>
            <charset val="1"/>
          </rPr>
          <t xml:space="preserve">IdB:
</t>
        </r>
        <r>
          <rPr>
            <sz val="9"/>
            <color rgb="FF000000"/>
            <rFont val="Tahoma"/>
            <family val="2"/>
            <charset val="1"/>
          </rPr>
          <t xml:space="preserve">Field et al (2008) </t>
        </r>
      </text>
    </comment>
    <comment ref="A51" authorId="0">
      <text>
        <r>
          <rPr>
            <sz val="11"/>
            <color rgb="FF000000"/>
            <rFont val="Calibri"/>
            <family val="2"/>
            <charset val="1"/>
          </rPr>
          <t xml:space="preserve">IdB:
</t>
        </r>
        <r>
          <rPr>
            <sz val="9"/>
            <color rgb="FF000000"/>
            <rFont val="Tahoma"/>
            <family val="2"/>
            <charset val="1"/>
          </rPr>
          <t>Mills et al (2012)</t>
        </r>
      </text>
    </comment>
    <comment ref="A52" authorId="0">
      <text>
        <r>
          <rPr>
            <sz val="11"/>
            <color rgb="FF000000"/>
            <rFont val="Calibri"/>
            <family val="2"/>
            <charset val="1"/>
          </rPr>
          <t xml:space="preserve">IdB:
</t>
        </r>
        <r>
          <rPr>
            <sz val="9"/>
            <color rgb="FF000000"/>
            <rFont val="Tahoma"/>
            <family val="2"/>
            <charset val="1"/>
          </rPr>
          <t>WEO (2010) gives a 2.8% for the year 2009 and BP (2007) 2.6%. The value 2.7% is taken.</t>
        </r>
      </text>
    </comment>
  </commentList>
</comments>
</file>

<file path=xl/comments2.xml><?xml version="1.0" encoding="utf-8"?>
<comments xmlns="http://schemas.openxmlformats.org/spreadsheetml/2006/main">
  <authors>
    <author>EM</author>
    <author>Iñigo</author>
  </authors>
  <commentList>
    <comment ref="C5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REN21 2016</t>
        </r>
      </text>
    </comment>
    <comment ref="C6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estimación de Carlos</t>
        </r>
      </text>
    </comment>
    <comment ref="C7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Literature review (see TR)</t>
        </r>
      </text>
    </comment>
    <comment ref="C8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Boccard (2009)</t>
        </r>
      </text>
    </comment>
    <comment ref="C9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own estimation</t>
        </r>
      </text>
    </comment>
    <comment ref="C10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BP (2016) and own estimation assuming that the power installed in each year has been functioning just 1/2 of the year) is 14%.</t>
        </r>
      </text>
    </comment>
    <comment ref="C11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de Castro &amp; Capellán-Pérez (2017) Working paper</t>
        </r>
      </text>
    </comment>
    <comment ref="B14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De Castro et al (2013); De Castro &amp; Capellán-Pérez (2017)</t>
        </r>
      </text>
    </comment>
    <comment ref="C14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de Castro &amp; Capellán-Pérez (2017) Working paper</t>
        </r>
      </text>
    </comment>
    <comment ref="C15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Carlos estima 0.094.. Ver "calcs-intermittence+EROI-RES elec+CCC.xlsx"
tiene que ver con la definición de energía primaria y final creo.</t>
        </r>
      </text>
    </comment>
    <comment ref="C16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Carlos estima 0.39.. Ver "calcs-intermittence+EROI-RES elec+CCC.xlsx"</t>
        </r>
      </text>
    </comment>
    <comment ref="G26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IEA (2014)
</t>
        </r>
      </text>
    </comment>
    <comment ref="G27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SHC (2016)</t>
        </r>
      </text>
    </comment>
    <comment ref="A28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own estimation derived from IEA balances</t>
        </r>
      </text>
    </comment>
    <comment ref="A29" authorId="0">
      <text>
        <r>
          <rPr>
            <sz val="11"/>
            <color rgb="FF000000"/>
            <rFont val="Calibri"/>
            <family val="2"/>
            <charset val="1"/>
          </rPr>
          <t xml:space="preserve">IdB:
</t>
        </r>
        <r>
          <rPr>
            <sz val="9"/>
            <color rgb="FF000000"/>
            <rFont val="Tahoma"/>
            <family val="2"/>
            <charset val="1"/>
          </rPr>
          <t>Field et al., 2008</t>
        </r>
      </text>
    </comment>
    <comment ref="G29" authorId="0">
      <text>
        <r>
          <rPr>
            <sz val="11"/>
            <color rgb="FF000000"/>
            <rFont val="Calibri"/>
            <family val="2"/>
            <charset val="1"/>
          </rPr>
          <t xml:space="preserve">Autor:
</t>
        </r>
        <r>
          <rPr>
            <sz val="9"/>
            <color rgb="FF000000"/>
            <rFont val="Tahoma"/>
            <family val="2"/>
            <charset val="1"/>
          </rPr>
          <t>IRENA database</t>
        </r>
      </text>
    </comment>
    <comment ref="A37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1990-2014 average from IEA balances</t>
        </r>
      </text>
    </comment>
    <comment ref="E37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1990-2014 average from own calculations from IEA balances</t>
        </r>
      </text>
    </comment>
    <comment ref="A38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1990-2014 average from IEA balances</t>
        </r>
      </text>
    </comment>
    <comment ref="E38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1990-2014 average from own calculations from IEA balances</t>
        </r>
      </text>
    </comment>
    <comment ref="A39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1990-2014 average from IEA balances</t>
        </r>
      </text>
    </comment>
    <comment ref="E39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1990-2014 average from own calculations from IEA balances</t>
        </r>
      </text>
    </comment>
    <comment ref="A40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1990-2014 average from IEA balances</t>
        </r>
      </text>
    </comment>
    <comment ref="E40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1990-2014 average from own calculations from IEA balances</t>
        </r>
      </text>
    </comment>
    <comment ref="A41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1990-2014 average from IEA balances</t>
        </r>
      </text>
    </comment>
    <comment ref="E41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1990-2014 average from own calculations from IEA balances</t>
        </r>
      </text>
    </comment>
    <comment ref="A42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1990-2014 average from IEA balances</t>
        </r>
      </text>
    </comment>
    <comment ref="E42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1990-2014 average from own calculations from IEA balances</t>
        </r>
      </text>
    </comment>
    <comment ref="A43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1990-2014 average from IEA balances</t>
        </r>
      </text>
    </comment>
    <comment ref="E43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1990-2014 average from own calculations from IEA balances</t>
        </r>
      </text>
    </comment>
    <comment ref="A44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1990-2014 average from IEA balances</t>
        </r>
      </text>
    </comment>
    <comment ref="E44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1990-2014 average from own calculations from IEA balances</t>
        </r>
      </text>
    </comment>
    <comment ref="A50" authorId="0">
      <text>
        <r>
          <rPr>
            <sz val="11"/>
            <color rgb="FF000000"/>
            <rFont val="Calibri"/>
            <family val="2"/>
            <charset val="1"/>
          </rPr>
          <t xml:space="preserve">IdB: Maggio12 URR (paper) y max extraction (own elaboration from paper)
</t>
        </r>
      </text>
    </comment>
    <comment ref="A52" authorId="0">
      <text>
        <r>
          <rPr>
            <sz val="11"/>
            <color rgb="FF000000"/>
            <rFont val="Calibri"/>
            <family val="2"/>
            <charset val="1"/>
          </rPr>
          <t xml:space="preserve">IdB: Mohr et al, 15 URR (paper) y max extraction (own elaboration from paper)
</t>
        </r>
      </text>
    </comment>
    <comment ref="A54" authorId="0">
      <text>
        <r>
          <rPr>
            <sz val="11"/>
            <color rgb="FF000000"/>
            <rFont val="Calibri"/>
            <family val="2"/>
            <charset val="1"/>
          </rPr>
          <t xml:space="preserve">IdB: Laherrere 2006 URR (paper) y max extraction (own elaboration from paper)
</t>
        </r>
      </text>
    </comment>
    <comment ref="A57" authorId="0">
      <text>
        <r>
          <rPr>
            <sz val="11"/>
            <color rgb="FF000000"/>
            <rFont val="Calibri"/>
            <family val="2"/>
            <charset val="1"/>
          </rPr>
          <t xml:space="preserve">IdB: Mohr et al., 2015 URR (paper) y max extraction (own elaboration from paper)
</t>
        </r>
      </text>
    </comment>
    <comment ref="A59" authorId="0">
      <text>
        <r>
          <rPr>
            <sz val="11"/>
            <color rgb="FF000000"/>
            <rFont val="Calibri"/>
            <family val="2"/>
            <charset val="1"/>
          </rPr>
          <t xml:space="preserve">IdB: Mohr et al., 2015 URR (paper) y max extraction (own elaboration from paper)
</t>
        </r>
      </text>
    </comment>
    <comment ref="A61" authorId="0">
      <text>
        <r>
          <rPr>
            <sz val="11"/>
            <color rgb="FF000000"/>
            <rFont val="Calibri"/>
            <family val="2"/>
            <charset val="1"/>
          </rPr>
          <t xml:space="preserve">IdB: Laherrere 2010
</t>
        </r>
        <r>
          <rPr>
            <sz val="9"/>
            <color rgb="FF000000"/>
            <rFont val="Tahoma"/>
            <family val="2"/>
            <charset val="1"/>
          </rPr>
          <t>URR (paper) y max extraction (own elaboration from paper)</t>
        </r>
      </text>
    </comment>
    <comment ref="B61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no estimate in the original analysis, we consider a similar ratio than Mohr12 BG</t>
        </r>
      </text>
    </comment>
    <comment ref="A64" authorId="0">
      <text>
        <r>
          <rPr>
            <sz val="11"/>
            <color rgb="FF000000"/>
            <rFont val="Calibri"/>
            <family val="2"/>
            <charset val="1"/>
          </rPr>
          <t xml:space="preserve">IdB: Mohr et al., 2015
</t>
        </r>
      </text>
    </comment>
    <comment ref="A67" authorId="0">
      <text>
        <r>
          <rPr>
            <sz val="11"/>
            <color rgb="FF000000"/>
            <rFont val="Calibri"/>
            <family val="2"/>
            <charset val="1"/>
          </rPr>
          <t xml:space="preserve">IdB: Zittel12
</t>
        </r>
        <r>
          <rPr>
            <sz val="9"/>
            <color rgb="FF000000"/>
            <rFont val="Tahoma"/>
            <family val="2"/>
            <charset val="1"/>
          </rPr>
          <t>URR (paper) y max extraction (own elaboration from paper)</t>
        </r>
      </text>
    </comment>
    <comment ref="A72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BP 2016</t>
        </r>
      </text>
    </comment>
    <comment ref="E72" authorId="0">
      <text>
        <r>
          <rPr>
            <sz val="11"/>
            <color rgb="FF000000"/>
            <rFont val="Calibri"/>
            <family val="2"/>
            <charset val="1"/>
          </rPr>
          <t xml:space="preserve">IdB: Mohr et al. 2015
</t>
        </r>
        <r>
          <rPr>
            <sz val="9"/>
            <color rgb="FF000000"/>
            <rFont val="Tahoma"/>
            <family val="2"/>
            <charset val="1"/>
          </rPr>
          <t xml:space="preserve">
</t>
        </r>
      </text>
    </comment>
    <comment ref="A73" authorId="0">
      <text>
        <r>
          <rPr>
            <b/>
            <sz val="9"/>
            <color rgb="FF000000"/>
            <rFont val="Tahoma"/>
            <family val="2"/>
            <charset val="1"/>
          </rPr>
          <t>IdB: IEA balances</t>
        </r>
      </text>
    </comment>
    <comment ref="E73" authorId="0">
      <text>
        <r>
          <rPr>
            <sz val="11"/>
            <color rgb="FF000000"/>
            <rFont val="Calibri"/>
            <family val="2"/>
            <charset val="1"/>
          </rPr>
          <t xml:space="preserve">IdB: Mohr et al. 2015
</t>
        </r>
        <r>
          <rPr>
            <sz val="9"/>
            <color rgb="FF000000"/>
            <rFont val="Tahoma"/>
            <family val="2"/>
            <charset val="1"/>
          </rPr>
          <t xml:space="preserve">
</t>
        </r>
      </text>
    </comment>
    <comment ref="A74" authorId="0">
      <text>
        <r>
          <rPr>
            <sz val="11"/>
            <color rgb="FF000000"/>
            <rFont val="Calibri"/>
            <family val="2"/>
            <charset val="1"/>
          </rPr>
          <t xml:space="preserve">IdB: IEA balances
</t>
        </r>
      </text>
    </comment>
    <comment ref="E74" authorId="0">
      <text>
        <r>
          <rPr>
            <sz val="11"/>
            <color rgb="FF000000"/>
            <rFont val="Calibri"/>
            <family val="2"/>
            <charset val="1"/>
          </rPr>
          <t xml:space="preserve">IdB: Mohr et al. 2015
</t>
        </r>
        <r>
          <rPr>
            <sz val="9"/>
            <color rgb="FF000000"/>
            <rFont val="Tahoma"/>
            <family val="2"/>
            <charset val="1"/>
          </rPr>
          <t xml:space="preserve">
</t>
        </r>
      </text>
    </comment>
    <comment ref="A75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US EIA, IRENA and own estimation</t>
        </r>
      </text>
    </comment>
    <comment ref="E75" authorId="0">
      <text>
        <r>
          <rPr>
            <sz val="11"/>
            <color rgb="FF000000"/>
            <rFont val="Calibri"/>
            <family val="2"/>
            <charset val="1"/>
          </rPr>
          <t xml:space="preserve">IdB: Mohr et al. 2015
</t>
        </r>
        <r>
          <rPr>
            <sz val="9"/>
            <color rgb="FF000000"/>
            <rFont val="Tahoma"/>
            <family val="2"/>
            <charset val="1"/>
          </rPr>
          <t xml:space="preserve">
</t>
        </r>
      </text>
    </comment>
    <comment ref="A76" authorId="1">
      <text>
        <r>
          <rPr>
            <b/>
            <sz val="9"/>
            <color indexed="81"/>
            <rFont val="Tahoma"/>
            <family val="2"/>
          </rPr>
          <t>Iñigo:</t>
        </r>
        <r>
          <rPr>
            <sz val="9"/>
            <color indexed="81"/>
            <rFont val="Tahoma"/>
            <family val="2"/>
          </rPr>
          <t xml:space="preserve">
IRENA</t>
        </r>
      </text>
    </comment>
    <comment ref="E76" authorId="0">
      <text>
        <r>
          <rPr>
            <sz val="11"/>
            <color rgb="FF000000"/>
            <rFont val="Calibri"/>
            <family val="2"/>
            <charset val="1"/>
          </rPr>
          <t xml:space="preserve">IdB: Mohr et al. 2015
</t>
        </r>
      </text>
    </comment>
    <comment ref="A77" authorId="1">
      <text>
        <r>
          <rPr>
            <b/>
            <sz val="9"/>
            <color indexed="81"/>
            <rFont val="Tahoma"/>
            <family val="2"/>
          </rPr>
          <t>Iñigo:</t>
        </r>
        <r>
          <rPr>
            <sz val="9"/>
            <color indexed="81"/>
            <rFont val="Tahoma"/>
            <family val="2"/>
          </rPr>
          <t xml:space="preserve">
IRENA</t>
        </r>
      </text>
    </comment>
    <comment ref="E77" authorId="0">
      <text>
        <r>
          <rPr>
            <sz val="11"/>
            <color rgb="FF000000"/>
            <rFont val="Calibri"/>
            <family val="2"/>
            <charset val="1"/>
          </rPr>
          <t xml:space="preserve">IdB: (EWG 2006)
</t>
        </r>
      </text>
    </comment>
    <comment ref="A78" authorId="1">
      <text>
        <r>
          <rPr>
            <b/>
            <sz val="9"/>
            <color indexed="81"/>
            <rFont val="Tahoma"/>
            <family val="2"/>
          </rPr>
          <t>Iñigo:</t>
        </r>
        <r>
          <rPr>
            <sz val="9"/>
            <color indexed="81"/>
            <rFont val="Tahoma"/>
            <family val="2"/>
          </rPr>
          <t xml:space="preserve">
IRENA</t>
        </r>
      </text>
    </comment>
    <comment ref="A79" authorId="1">
      <text>
        <r>
          <rPr>
            <b/>
            <sz val="9"/>
            <color indexed="81"/>
            <rFont val="Tahoma"/>
            <family val="2"/>
          </rPr>
          <t>Iñigo:</t>
        </r>
        <r>
          <rPr>
            <sz val="9"/>
            <color indexed="81"/>
            <rFont val="Tahoma"/>
            <family val="2"/>
          </rPr>
          <t xml:space="preserve">
IRENA</t>
        </r>
      </text>
    </comment>
    <comment ref="A80" authorId="1">
      <text>
        <r>
          <rPr>
            <b/>
            <sz val="9"/>
            <color indexed="81"/>
            <rFont val="Tahoma"/>
            <family val="2"/>
          </rPr>
          <t>Iñigo:</t>
        </r>
        <r>
          <rPr>
            <sz val="9"/>
            <color indexed="81"/>
            <rFont val="Tahoma"/>
            <family val="2"/>
          </rPr>
          <t xml:space="preserve">
IRENA</t>
        </r>
      </text>
    </comment>
    <comment ref="A81" authorId="1">
      <text>
        <r>
          <rPr>
            <b/>
            <sz val="9"/>
            <color indexed="81"/>
            <rFont val="Tahoma"/>
            <family val="2"/>
          </rPr>
          <t>Iñigo:</t>
        </r>
        <r>
          <rPr>
            <sz val="9"/>
            <color indexed="81"/>
            <rFont val="Tahoma"/>
            <family val="2"/>
          </rPr>
          <t xml:space="preserve">
IRENA</t>
        </r>
      </text>
    </comment>
    <comment ref="A82" authorId="1">
      <text>
        <r>
          <rPr>
            <b/>
            <sz val="9"/>
            <color indexed="81"/>
            <rFont val="Tahoma"/>
            <family val="2"/>
          </rPr>
          <t>Iñigo:</t>
        </r>
        <r>
          <rPr>
            <sz val="9"/>
            <color indexed="81"/>
            <rFont val="Tahoma"/>
            <family val="2"/>
          </rPr>
          <t xml:space="preserve">
IRENA</t>
        </r>
      </text>
    </comment>
    <comment ref="A83" authorId="1">
      <text>
        <r>
          <rPr>
            <b/>
            <sz val="9"/>
            <color indexed="81"/>
            <rFont val="Tahoma"/>
            <family val="2"/>
          </rPr>
          <t>Iñigo:</t>
        </r>
        <r>
          <rPr>
            <sz val="9"/>
            <color indexed="81"/>
            <rFont val="Tahoma"/>
            <family val="2"/>
          </rPr>
          <t xml:space="preserve">
Own elaboration based on SolarPACES data
https://www.nrel.gov/csp/solarpaces/</t>
        </r>
      </text>
    </comment>
    <comment ref="A84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Own estimations from IEA balances and SHC (2016)</t>
        </r>
      </text>
    </comment>
    <comment ref="A85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own estimations from IEA balances and Lund&amp;Boyd (2015)</t>
        </r>
      </text>
    </comment>
    <comment ref="A86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IEA balances and own estimation</t>
        </r>
      </text>
    </comment>
    <comment ref="A87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IEA Balances and own calculations</t>
        </r>
      </text>
    </comment>
    <comment ref="A88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SHC 2016 and own estimations
</t>
        </r>
      </text>
    </comment>
    <comment ref="A89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Lund &amp; Boyer (2015) and own estimations
</t>
        </r>
      </text>
    </comment>
    <comment ref="A93" authorId="0">
      <text>
        <r>
          <rPr>
            <sz val="11"/>
            <color rgb="FF000000"/>
            <rFont val="Calibri"/>
            <family val="2"/>
            <charset val="1"/>
          </rPr>
          <t xml:space="preserve">IdB:  IEA balances
</t>
        </r>
      </text>
    </comment>
    <comment ref="A94" authorId="0">
      <text>
        <r>
          <rPr>
            <sz val="11"/>
            <color rgb="FF000000"/>
            <rFont val="Calibri"/>
            <family val="2"/>
            <charset val="1"/>
          </rPr>
          <t xml:space="preserve">IdB:  IEA balances
</t>
        </r>
      </text>
    </comment>
    <comment ref="A95" authorId="0">
      <text>
        <r>
          <rPr>
            <sz val="11"/>
            <color rgb="FF000000"/>
            <rFont val="Calibri"/>
            <family val="2"/>
            <charset val="1"/>
          </rPr>
          <t xml:space="preserve">IdB:  IEA balances
</t>
        </r>
      </text>
    </comment>
    <comment ref="A96" authorId="0">
      <text>
        <r>
          <rPr>
            <sz val="11"/>
            <color rgb="FF000000"/>
            <rFont val="Calibri"/>
            <family val="2"/>
            <charset val="1"/>
          </rPr>
          <t xml:space="preserve">IdB:  IEA balances
</t>
        </r>
        <r>
          <rPr>
            <sz val="9"/>
            <color rgb="FF000000"/>
            <rFont val="Tahoma"/>
            <family val="2"/>
            <charset val="1"/>
          </rPr>
          <t xml:space="preserve"> </t>
        </r>
      </text>
    </comment>
    <comment ref="A97" authorId="0">
      <text>
        <r>
          <rPr>
            <sz val="11"/>
            <color rgb="FF000000"/>
            <rFont val="Calibri"/>
            <family val="2"/>
            <charset val="1"/>
          </rPr>
          <t xml:space="preserve">IdB:  IEA balances
</t>
        </r>
      </text>
    </comment>
    <comment ref="A98" authorId="0">
      <text>
        <r>
          <rPr>
            <sz val="11"/>
            <color rgb="FF000000"/>
            <rFont val="Calibri"/>
            <family val="2"/>
            <charset val="1"/>
          </rPr>
          <t xml:space="preserve">IdB:  IEA balances
</t>
        </r>
      </text>
    </comment>
    <comment ref="A99" authorId="0">
      <text>
        <r>
          <rPr>
            <sz val="11"/>
            <color rgb="FF000000"/>
            <rFont val="Calibri"/>
            <family val="2"/>
            <charset val="1"/>
          </rPr>
          <t xml:space="preserve">IdB:  IEA balances
</t>
        </r>
      </text>
    </comment>
    <comment ref="A100" authorId="0">
      <text>
        <r>
          <rPr>
            <sz val="11"/>
            <color rgb="FF000000"/>
            <rFont val="Calibri"/>
            <family val="2"/>
            <charset val="1"/>
          </rPr>
          <t xml:space="preserve">IdB:  IEA balances
</t>
        </r>
      </text>
    </comment>
    <comment ref="A101" authorId="0">
      <text>
        <r>
          <rPr>
            <sz val="11"/>
            <color rgb="FF000000"/>
            <rFont val="Calibri"/>
            <family val="2"/>
            <charset val="1"/>
          </rPr>
          <t xml:space="preserve">IdB:  IEA balances
</t>
        </r>
      </text>
    </comment>
    <comment ref="A102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IdB: IEA balances
</t>
        </r>
      </text>
    </comment>
    <comment ref="A103" authorId="0">
      <text>
        <r>
          <rPr>
            <sz val="11"/>
            <color rgb="FF000000"/>
            <rFont val="Calibri"/>
            <family val="2"/>
            <charset val="1"/>
          </rPr>
          <t xml:space="preserve">IdB:  IEA balances
</t>
        </r>
      </text>
    </comment>
    <comment ref="A104" authorId="0">
      <text>
        <r>
          <rPr>
            <sz val="11"/>
            <color rgb="FF000000"/>
            <rFont val="Calibri"/>
            <family val="2"/>
            <charset val="1"/>
          </rPr>
          <t xml:space="preserve">IdB:  IEA balances
</t>
        </r>
      </text>
    </comment>
    <comment ref="A105" authorId="0">
      <text>
        <r>
          <rPr>
            <sz val="11"/>
            <color rgb="FF000000"/>
            <rFont val="Calibri"/>
            <family val="2"/>
            <charset val="1"/>
          </rPr>
          <t xml:space="preserve">IdB:  IEA balances
</t>
        </r>
      </text>
    </comment>
    <comment ref="W105" authorId="0">
      <text>
        <r>
          <rPr>
            <sz val="9"/>
            <color rgb="FF000000"/>
            <rFont val="Tahoma"/>
            <family val="2"/>
            <charset val="1"/>
          </rPr>
          <t>L: Missing value; data exist but were not collected</t>
        </r>
      </text>
    </comment>
    <comment ref="A109" authorId="0">
      <text>
        <r>
          <rPr>
            <sz val="11"/>
            <color rgb="FF000000"/>
            <rFont val="Calibri"/>
            <family val="2"/>
            <charset val="1"/>
          </rPr>
          <t xml:space="preserve">IdB: IEA (2017)
</t>
        </r>
        <r>
          <rPr>
            <sz val="9"/>
            <color rgb="FF000000"/>
            <rFont val="Tahoma"/>
            <family val="2"/>
            <charset val="1"/>
          </rPr>
          <t xml:space="preserve">
</t>
        </r>
      </text>
    </comment>
    <comment ref="A110" authorId="0">
      <text>
        <r>
          <rPr>
            <sz val="11"/>
            <color rgb="FF000000"/>
            <rFont val="Calibri"/>
            <family val="2"/>
            <charset val="1"/>
          </rPr>
          <t xml:space="preserve">IdB: IAE (2017)
</t>
        </r>
        <r>
          <rPr>
            <sz val="9"/>
            <color rgb="FF000000"/>
            <rFont val="Tahoma"/>
            <family val="2"/>
            <charset val="1"/>
          </rPr>
          <t xml:space="preserve">
</t>
        </r>
      </text>
    </comment>
    <comment ref="A111" authorId="0">
      <text>
        <r>
          <rPr>
            <sz val="11"/>
            <color rgb="FF000000"/>
            <rFont val="Calibri"/>
            <family val="2"/>
            <charset val="1"/>
          </rPr>
          <t xml:space="preserve">IdB:IEA(2017)
</t>
        </r>
      </text>
    </comment>
    <comment ref="A113" authorId="0">
      <text>
        <r>
          <rPr>
            <sz val="11"/>
            <color rgb="FF000000"/>
            <rFont val="Calibri"/>
            <family val="2"/>
            <charset val="1"/>
          </rPr>
          <t xml:space="preserve">IdB:(Mohr et al.,2015)
</t>
        </r>
        <r>
          <rPr>
            <sz val="9"/>
            <color rgb="FF000000"/>
            <rFont val="Tahoma"/>
            <family val="2"/>
            <charset val="1"/>
          </rPr>
          <t xml:space="preserve">
</t>
        </r>
      </text>
    </comment>
    <comment ref="A114" authorId="0">
      <text>
        <r>
          <rPr>
            <sz val="11"/>
            <color rgb="FF000000"/>
            <rFont val="Calibri"/>
            <family val="2"/>
            <charset val="1"/>
          </rPr>
          <t xml:space="preserve">IdB:Mohr et al.,2015
</t>
        </r>
      </text>
    </comment>
    <comment ref="A115" authorId="0">
      <text>
        <r>
          <rPr>
            <sz val="11"/>
            <color rgb="FF000000"/>
            <rFont val="Calibri"/>
            <family val="2"/>
            <charset val="1"/>
          </rPr>
          <t xml:space="preserve">IdB: IEA balances
</t>
        </r>
      </text>
    </comment>
    <comment ref="A116" authorId="0">
      <text>
        <r>
          <rPr>
            <b/>
            <sz val="9"/>
            <color rgb="FF000000"/>
            <rFont val="Tahoma"/>
            <family val="2"/>
            <charset val="1"/>
          </rPr>
          <t>IdB: IEA balances</t>
        </r>
      </text>
    </comment>
    <comment ref="A120" authorId="0">
      <text>
        <r>
          <rPr>
            <sz val="11"/>
            <color rgb="FF000000"/>
            <rFont val="Calibri"/>
            <family val="2"/>
            <charset val="1"/>
          </rPr>
          <t xml:space="preserve">IdB: IEA balances
</t>
        </r>
      </text>
    </comment>
    <comment ref="A121" authorId="0">
      <text>
        <r>
          <rPr>
            <sz val="11"/>
            <color rgb="FF000000"/>
            <rFont val="Calibri"/>
            <family val="2"/>
            <charset val="1"/>
          </rPr>
          <t xml:space="preserve">IdB: IEA balances
</t>
        </r>
      </text>
    </comment>
    <comment ref="A123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BP2016</t>
        </r>
      </text>
    </comment>
    <comment ref="A125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SHC 2016 and own calculations</t>
        </r>
      </text>
    </comment>
    <comment ref="A126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Lund&amp;Boyer (2015) and own calculations</t>
        </r>
      </text>
    </comment>
    <comment ref="A127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IEA balances and own estimation</t>
        </r>
      </text>
    </comment>
    <comment ref="A129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SHC 2016 and own calculations</t>
        </r>
      </text>
    </comment>
    <comment ref="A130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Lund&amp;Boyer (2015) and own calculations</t>
        </r>
      </text>
    </comment>
    <comment ref="A131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IEA balances and own estimation</t>
        </r>
      </text>
    </comment>
    <comment ref="A133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US EIA database</t>
        </r>
      </text>
    </comment>
    <comment ref="A135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US EIA, IRENA and own estimation</t>
        </r>
      </text>
    </comment>
    <comment ref="A136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IRENA and own estimation</t>
        </r>
      </text>
    </comment>
    <comment ref="A137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IRENA and own estimation</t>
        </r>
      </text>
    </comment>
    <comment ref="A138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IRENA and own estimation</t>
        </r>
      </text>
    </comment>
    <comment ref="A139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IRENA and own estimation</t>
        </r>
      </text>
    </comment>
    <comment ref="A140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IRENA and own estimation</t>
        </r>
      </text>
    </comment>
    <comment ref="A141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IRENA and own estimation</t>
        </r>
      </text>
    </comment>
    <comment ref="A142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Own elaboration based on SolarPACES data
https://www.nrel.gov/csp/solarpaces/ </t>
        </r>
      </text>
    </comment>
    <comment ref="A143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US EIA, IRENA and own estimation</t>
        </r>
      </text>
    </comment>
    <comment ref="A147" authorId="0">
      <text>
        <r>
          <rPr>
            <sz val="11"/>
            <color rgb="FF000000"/>
            <rFont val="Calibri"/>
            <family val="2"/>
            <charset val="1"/>
          </rPr>
          <t xml:space="preserve">IdB:
</t>
        </r>
        <r>
          <rPr>
            <sz val="9"/>
            <color rgb="FF000000"/>
            <rFont val="Tahoma"/>
            <family val="2"/>
            <charset val="1"/>
          </rPr>
          <t xml:space="preserve"> IEA balances</t>
        </r>
      </text>
    </comment>
    <comment ref="A148" authorId="0">
      <text>
        <r>
          <rPr>
            <sz val="11"/>
            <color rgb="FF000000"/>
            <rFont val="Calibri"/>
            <family val="2"/>
            <charset val="1"/>
          </rPr>
          <t xml:space="preserve">IdB:  IEA balances
</t>
        </r>
      </text>
    </comment>
    <comment ref="A149" authorId="0">
      <text>
        <r>
          <rPr>
            <sz val="11"/>
            <color rgb="FF000000"/>
            <rFont val="Calibri"/>
            <family val="2"/>
            <charset val="1"/>
          </rPr>
          <t xml:space="preserve">IdB: IEA balances
</t>
        </r>
      </text>
    </comment>
    <comment ref="A151" authorId="0">
      <text>
        <r>
          <rPr>
            <sz val="11"/>
            <color rgb="FF000000"/>
            <rFont val="Calibri"/>
            <family val="2"/>
            <charset val="1"/>
          </rPr>
          <t xml:space="preserve">IdB:  IEA balances
</t>
        </r>
      </text>
    </comment>
    <comment ref="A152" authorId="0">
      <text>
        <r>
          <rPr>
            <sz val="11"/>
            <color rgb="FF000000"/>
            <rFont val="Calibri"/>
            <family val="2"/>
            <charset val="1"/>
          </rPr>
          <t xml:space="preserve">IdB:  IEA balances
</t>
        </r>
      </text>
    </comment>
    <comment ref="A153" authorId="0">
      <text>
        <r>
          <rPr>
            <sz val="11"/>
            <color rgb="FF000000"/>
            <rFont val="Calibri"/>
            <family val="2"/>
            <charset val="1"/>
          </rPr>
          <t xml:space="preserve">IdB:  IEA balances
</t>
        </r>
      </text>
    </comment>
    <comment ref="A159" authorId="0">
      <text>
        <r>
          <rPr>
            <sz val="11"/>
            <color rgb="FF000000"/>
            <rFont val="Calibri"/>
            <family val="2"/>
            <charset val="1"/>
          </rPr>
          <t>IdB:</t>
        </r>
        <r>
          <rPr>
            <sz val="9"/>
            <color rgb="FF000000"/>
            <rFont val="Tahoma"/>
            <family val="2"/>
            <charset val="1"/>
          </rPr>
          <t xml:space="preserve"> Industrial waste+municipal waste (renewable)+municipale waste (non-renewable) from IEA balances</t>
        </r>
      </text>
    </comment>
    <comment ref="A161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IEA balances</t>
        </r>
      </text>
    </comment>
  </commentList>
</comments>
</file>

<file path=xl/comments3.xml><?xml version="1.0" encoding="utf-8"?>
<comments xmlns="http://schemas.openxmlformats.org/spreadsheetml/2006/main">
  <authors>
    <author>EM</author>
    <author>Iñigo</author>
  </authors>
  <commentList>
    <comment ref="C4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IRENA and extrapolation following EIA (2009)</t>
        </r>
      </text>
    </comment>
    <comment ref="C5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Own estimation from IRENA</t>
        </r>
      </text>
    </comment>
    <comment ref="C6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IRENA and own estimation</t>
        </r>
      </text>
    </comment>
    <comment ref="C7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IRENA and own estimation</t>
        </r>
      </text>
    </comment>
    <comment ref="C8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IRENA and own estimation</t>
        </r>
      </text>
    </comment>
    <comment ref="C9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IRENA and own estimation</t>
        </r>
      </text>
    </comment>
    <comment ref="C10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IRENA and own estimation</t>
        </r>
      </text>
    </comment>
    <comment ref="C11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de Castro &amp; Capellán-Pérez (2018) Working paper</t>
        </r>
      </text>
    </comment>
    <comment ref="B14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De Castro et al (2013); De Castro &amp; Capellán-Pérez (2017)</t>
        </r>
      </text>
    </comment>
    <comment ref="C14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de Castro &amp; Capellán-Pérez (2017) Working paper</t>
        </r>
      </text>
    </comment>
    <comment ref="C15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own calculations from SHC (2016)</t>
        </r>
      </text>
    </comment>
    <comment ref="C16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Source: own estimation from: Lund and Freeston (2000), Lund, Freeston and Boyd (2010) and Lund&amp;Boyd (2015)
http://www.sciencedirect.com/science/article/pii/S0375650500000444
http://www.sciencedirect.com/science/article/pii/S0375650511000344
https://www.sciencedirect.com/science/article/pii/S037565051500156X</t>
        </r>
      </text>
    </comment>
    <comment ref="A25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own estimation from IEA balances
average (1995-2015)</t>
        </r>
      </text>
    </comment>
    <comment ref="A26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own estimation from IEA balances
average (1995-2015)</t>
        </r>
      </text>
    </comment>
    <comment ref="G27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own estimation from SHC (2016)</t>
        </r>
      </text>
    </comment>
    <comment ref="G29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own estimation from IRENA
Average from historical data</t>
        </r>
      </text>
    </comment>
    <comment ref="E31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own estimation from IEA balances</t>
        </r>
      </text>
    </comment>
    <comment ref="A37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1990-2014 average from IEA balances</t>
        </r>
      </text>
    </comment>
    <comment ref="E37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1990-2014 average from own calculations from IEA balances</t>
        </r>
      </text>
    </comment>
    <comment ref="A38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1990-2014 average from IEA balances</t>
        </r>
      </text>
    </comment>
    <comment ref="E38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1990-2014 average from own calculations from IEA balances</t>
        </r>
      </text>
    </comment>
    <comment ref="A39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1990-2014 average from IEA balances</t>
        </r>
      </text>
    </comment>
    <comment ref="E39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1990-2014 average from own calculations from IEA balances</t>
        </r>
      </text>
    </comment>
    <comment ref="A40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1990-2014 average from IEA balances</t>
        </r>
      </text>
    </comment>
    <comment ref="E40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1990-2014 average from own calculations from IEA balances</t>
        </r>
      </text>
    </comment>
    <comment ref="A41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1990-2014 average from IEA balances</t>
        </r>
      </text>
    </comment>
    <comment ref="E41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1990-2014 average from own calculations from IEA balances</t>
        </r>
      </text>
    </comment>
    <comment ref="A42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1990-2014 average from IEA balances</t>
        </r>
      </text>
    </comment>
    <comment ref="E42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1990-2014 average from own calculations from IEA balances</t>
        </r>
      </text>
    </comment>
    <comment ref="A43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1990-2014 average from IEA balances</t>
        </r>
      </text>
    </comment>
    <comment ref="E43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1990-2014 average from own calculations from IEA balances</t>
        </r>
      </text>
    </comment>
    <comment ref="A44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1990-2014 average from IEA balances</t>
        </r>
      </text>
    </comment>
    <comment ref="E44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1990-2014 average from own calculations from IEA balances</t>
        </r>
      </text>
    </comment>
    <comment ref="A50" authorId="0">
      <text>
        <r>
          <rPr>
            <sz val="11"/>
            <color rgb="FF000000"/>
            <rFont val="Calibri"/>
            <family val="2"/>
            <charset val="1"/>
          </rPr>
          <t xml:space="preserve">IdB: Maggio12 URR (paper) y max extraction (own elaboration from paper)
</t>
        </r>
      </text>
    </comment>
    <comment ref="A52" authorId="0">
      <text>
        <r>
          <rPr>
            <sz val="11"/>
            <color rgb="FF000000"/>
            <rFont val="Calibri"/>
            <family val="2"/>
            <charset val="1"/>
          </rPr>
          <t xml:space="preserve">IdB: Mohr et al, 15 URR (paper) y max extraction (own elaboration from paper)
</t>
        </r>
      </text>
    </comment>
    <comment ref="A54" authorId="0">
      <text>
        <r>
          <rPr>
            <sz val="11"/>
            <color rgb="FF000000"/>
            <rFont val="Calibri"/>
            <family val="2"/>
            <charset val="1"/>
          </rPr>
          <t xml:space="preserve">IdB: Laherrere 2006 URR (paper) y max extraction (own elaboration from paper)
</t>
        </r>
      </text>
    </comment>
    <comment ref="A57" authorId="0">
      <text>
        <r>
          <rPr>
            <sz val="11"/>
            <color rgb="FF000000"/>
            <rFont val="Calibri"/>
            <family val="2"/>
            <charset val="1"/>
          </rPr>
          <t xml:space="preserve">IdB: Mohr et al., 2015 URR (paper) y max extraction (own elaboration from paper)
</t>
        </r>
      </text>
    </comment>
    <comment ref="A59" authorId="0">
      <text>
        <r>
          <rPr>
            <sz val="11"/>
            <color rgb="FF000000"/>
            <rFont val="Calibri"/>
            <family val="2"/>
            <charset val="1"/>
          </rPr>
          <t xml:space="preserve">IdB: Mohr et al., 2015 URR (paper) y max extraction (own elaboration from paper)
</t>
        </r>
      </text>
    </comment>
    <comment ref="A61" authorId="0">
      <text>
        <r>
          <rPr>
            <sz val="11"/>
            <color rgb="FF000000"/>
            <rFont val="Calibri"/>
            <family val="2"/>
            <charset val="1"/>
          </rPr>
          <t xml:space="preserve">IdB: Laherrere 2010
</t>
        </r>
        <r>
          <rPr>
            <sz val="9"/>
            <color rgb="FF000000"/>
            <rFont val="Tahoma"/>
            <family val="2"/>
            <charset val="1"/>
          </rPr>
          <t>URR (paper) y max extraction (own elaboration from paper)</t>
        </r>
      </text>
    </comment>
    <comment ref="A64" authorId="0">
      <text>
        <r>
          <rPr>
            <sz val="11"/>
            <color rgb="FF000000"/>
            <rFont val="Calibri"/>
            <family val="2"/>
            <charset val="1"/>
          </rPr>
          <t xml:space="preserve">IdB: Mohr et al., 2015
</t>
        </r>
      </text>
    </comment>
    <comment ref="A67" authorId="0">
      <text>
        <r>
          <rPr>
            <sz val="11"/>
            <color rgb="FF000000"/>
            <rFont val="Calibri"/>
            <family val="2"/>
            <charset val="1"/>
          </rPr>
          <t xml:space="preserve">IdB: Zittel12
</t>
        </r>
        <r>
          <rPr>
            <sz val="9"/>
            <color rgb="FF000000"/>
            <rFont val="Tahoma"/>
            <family val="2"/>
            <charset val="1"/>
          </rPr>
          <t>URR (paper) y max extraction (own elaboration from paper)</t>
        </r>
      </text>
    </comment>
    <comment ref="C73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de Castro et al (2013)
http://www.sciencedirect.com/science/article/pii/S1364032113005807</t>
        </r>
      </text>
    </comment>
    <comment ref="C74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Value for the region "Temperate 1" from Capellán-Pérez et al (2017)
http://www.sciencedirect.com/science/article/pii/S1364032117304720</t>
        </r>
      </text>
    </comment>
    <comment ref="C75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Value for the region "Temperate 1" from Capellán-Pérez et al (2017)
http://www.sciencedirect.com/science/article/pii/S1364032117304720</t>
        </r>
      </text>
    </comment>
    <comment ref="A79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BP 2016</t>
        </r>
      </text>
    </comment>
    <comment ref="E79" authorId="0">
      <text>
        <r>
          <rPr>
            <sz val="11"/>
            <color rgb="FF000000"/>
            <rFont val="Calibri"/>
            <family val="2"/>
            <charset val="1"/>
          </rPr>
          <t xml:space="preserve">IdB: Mohr et al. 2015
</t>
        </r>
        <r>
          <rPr>
            <sz val="9"/>
            <color rgb="FF000000"/>
            <rFont val="Tahoma"/>
            <family val="2"/>
            <charset val="1"/>
          </rPr>
          <t xml:space="preserve">
</t>
        </r>
      </text>
    </comment>
    <comment ref="A80" authorId="0">
      <text>
        <r>
          <rPr>
            <b/>
            <sz val="9"/>
            <color rgb="FF000000"/>
            <rFont val="Tahoma"/>
            <family val="2"/>
            <charset val="1"/>
          </rPr>
          <t>IdB: IEA balances</t>
        </r>
      </text>
    </comment>
    <comment ref="E80" authorId="0">
      <text>
        <r>
          <rPr>
            <sz val="11"/>
            <color rgb="FF000000"/>
            <rFont val="Calibri"/>
            <family val="2"/>
            <charset val="1"/>
          </rPr>
          <t xml:space="preserve">IdB: Mohr et al. 2015
</t>
        </r>
        <r>
          <rPr>
            <sz val="9"/>
            <color rgb="FF000000"/>
            <rFont val="Tahoma"/>
            <family val="2"/>
            <charset val="1"/>
          </rPr>
          <t xml:space="preserve">
</t>
        </r>
      </text>
    </comment>
    <comment ref="A81" authorId="0">
      <text>
        <r>
          <rPr>
            <sz val="11"/>
            <color rgb="FF000000"/>
            <rFont val="Calibri"/>
            <family val="2"/>
            <charset val="1"/>
          </rPr>
          <t xml:space="preserve">IdB: IEA balances
</t>
        </r>
      </text>
    </comment>
    <comment ref="E81" authorId="0">
      <text>
        <r>
          <rPr>
            <sz val="11"/>
            <color rgb="FF000000"/>
            <rFont val="Calibri"/>
            <family val="2"/>
            <charset val="1"/>
          </rPr>
          <t xml:space="preserve">IdB: Mohr et al. 2015
</t>
        </r>
        <r>
          <rPr>
            <sz val="9"/>
            <color rgb="FF000000"/>
            <rFont val="Tahoma"/>
            <family val="2"/>
            <charset val="1"/>
          </rPr>
          <t xml:space="preserve">
</t>
        </r>
      </text>
    </comment>
    <comment ref="A82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own estimation from IRENA (2012-2016)</t>
        </r>
      </text>
    </comment>
    <comment ref="E82" authorId="0">
      <text>
        <r>
          <rPr>
            <sz val="11"/>
            <color rgb="FF000000"/>
            <rFont val="Calibri"/>
            <family val="2"/>
            <charset val="1"/>
          </rPr>
          <t xml:space="preserve">IdB: Mohr et al. 2015
</t>
        </r>
        <r>
          <rPr>
            <sz val="9"/>
            <color rgb="FF000000"/>
            <rFont val="Tahoma"/>
            <family val="2"/>
            <charset val="1"/>
          </rPr>
          <t xml:space="preserve">
</t>
        </r>
      </text>
    </comment>
    <comment ref="A83" authorId="1">
      <text>
        <r>
          <rPr>
            <b/>
            <sz val="9"/>
            <color indexed="81"/>
            <rFont val="Tahoma"/>
            <family val="2"/>
          </rPr>
          <t>Iñigo:</t>
        </r>
        <r>
          <rPr>
            <sz val="9"/>
            <color indexed="81"/>
            <rFont val="Tahoma"/>
            <family val="2"/>
          </rPr>
          <t xml:space="preserve">
own estimation from IRENA (2012-2016)</t>
        </r>
      </text>
    </comment>
    <comment ref="E83" authorId="0">
      <text>
        <r>
          <rPr>
            <sz val="11"/>
            <color rgb="FF000000"/>
            <rFont val="Calibri"/>
            <family val="2"/>
            <charset val="1"/>
          </rPr>
          <t xml:space="preserve">IdB: Mohr et al. 2015
</t>
        </r>
      </text>
    </comment>
    <comment ref="A84" authorId="1">
      <text>
        <r>
          <rPr>
            <b/>
            <sz val="9"/>
            <color indexed="81"/>
            <rFont val="Tahoma"/>
            <family val="2"/>
          </rPr>
          <t>Iñigo:</t>
        </r>
        <r>
          <rPr>
            <sz val="9"/>
            <color indexed="81"/>
            <rFont val="Tahoma"/>
            <family val="2"/>
          </rPr>
          <t xml:space="preserve">
own estimation from IRENA (2012-2016)</t>
        </r>
      </text>
    </comment>
    <comment ref="G84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not found</t>
        </r>
      </text>
    </comment>
    <comment ref="A85" authorId="1">
      <text>
        <r>
          <rPr>
            <b/>
            <sz val="9"/>
            <color indexed="81"/>
            <rFont val="Tahoma"/>
            <family val="2"/>
          </rPr>
          <t>Iñigo:</t>
        </r>
        <r>
          <rPr>
            <sz val="9"/>
            <color indexed="81"/>
            <rFont val="Tahoma"/>
            <family val="2"/>
          </rPr>
          <t xml:space="preserve">
own estimation from IRENA (2012-2016)</t>
        </r>
      </text>
    </comment>
    <comment ref="A86" authorId="1">
      <text>
        <r>
          <rPr>
            <b/>
            <sz val="9"/>
            <color indexed="81"/>
            <rFont val="Tahoma"/>
            <family val="2"/>
          </rPr>
          <t>Iñigo:</t>
        </r>
        <r>
          <rPr>
            <sz val="9"/>
            <color indexed="81"/>
            <rFont val="Tahoma"/>
            <family val="2"/>
          </rPr>
          <t xml:space="preserve">
own estimation from IRENA (2012-2016)</t>
        </r>
      </text>
    </comment>
    <comment ref="A87" authorId="1">
      <text>
        <r>
          <rPr>
            <b/>
            <sz val="9"/>
            <color indexed="81"/>
            <rFont val="Tahoma"/>
            <family val="2"/>
          </rPr>
          <t>Iñigo:</t>
        </r>
        <r>
          <rPr>
            <sz val="9"/>
            <color indexed="81"/>
            <rFont val="Tahoma"/>
            <family val="2"/>
          </rPr>
          <t xml:space="preserve">
own estimation from IRENA (2012-2016)</t>
        </r>
      </text>
    </comment>
    <comment ref="A88" authorId="1">
      <text>
        <r>
          <rPr>
            <b/>
            <sz val="9"/>
            <color indexed="81"/>
            <rFont val="Tahoma"/>
            <family val="2"/>
          </rPr>
          <t>Iñigo:</t>
        </r>
        <r>
          <rPr>
            <sz val="9"/>
            <color indexed="81"/>
            <rFont val="Tahoma"/>
            <family val="2"/>
          </rPr>
          <t xml:space="preserve">
own estimation from IRENA (2012-2016)</t>
        </r>
      </text>
    </comment>
    <comment ref="A89" authorId="1">
      <text>
        <r>
          <rPr>
            <b/>
            <sz val="9"/>
            <color indexed="81"/>
            <rFont val="Tahoma"/>
            <family val="2"/>
          </rPr>
          <t>Iñigo:</t>
        </r>
        <r>
          <rPr>
            <sz val="9"/>
            <color indexed="81"/>
            <rFont val="Tahoma"/>
            <family val="2"/>
          </rPr>
          <t xml:space="preserve">
own estimation from IRENA (2012-2016)</t>
        </r>
      </text>
    </comment>
    <comment ref="A90" authorId="1">
      <text>
        <r>
          <rPr>
            <b/>
            <sz val="9"/>
            <color indexed="81"/>
            <rFont val="Tahoma"/>
            <family val="2"/>
          </rPr>
          <t>Iñigo:</t>
        </r>
        <r>
          <rPr>
            <sz val="9"/>
            <color indexed="81"/>
            <rFont val="Tahoma"/>
            <family val="2"/>
          </rPr>
          <t xml:space="preserve">
Own estimation from IRENA (2012-2016)</t>
        </r>
      </text>
    </comment>
    <comment ref="A91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own estimations from IEA balances and MEDEAS-World D4.1
Last 5 years (2010-2014)</t>
        </r>
      </text>
    </comment>
    <comment ref="A92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own estimations from IEA balances,  Lund and Freeston (2000), Lund, Freeston and Boyd (2010) and Lund&amp;Boyd (2015). Last 5 years (2010-2014)</t>
        </r>
      </text>
    </comment>
    <comment ref="A93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IEA balances and own estimation
Last 5 years (2010-2014)</t>
        </r>
      </text>
    </comment>
    <comment ref="A94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own estimation from Eurostat DATASET: Infrastructure - solar collectors' surface - annual data [nrg_115a]</t>
        </r>
      </text>
    </comment>
    <comment ref="A95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Source: own estimation from: Lund and Freeston (2000), Lund, Freeston and Boyd (2010) and Lund&amp;Boyd (2015)
http://www.sciencedirect.com/science/article/pii/S0375650500000444
http://www.sciencedirect.com/science/article/pii/S0375650511000344
https://www.sciencedirect.com/science/article/pii/S037565051500156X</t>
        </r>
      </text>
    </comment>
    <comment ref="A96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own elaboration from IEA balances
</t>
        </r>
      </text>
    </comment>
    <comment ref="A100" authorId="0">
      <text>
        <r>
          <rPr>
            <sz val="11"/>
            <color rgb="FF000000"/>
            <rFont val="Calibri"/>
            <family val="2"/>
            <charset val="1"/>
          </rPr>
          <t xml:space="preserve">IdB:  IEA balances
</t>
        </r>
      </text>
    </comment>
    <comment ref="A101" authorId="0">
      <text>
        <r>
          <rPr>
            <sz val="11"/>
            <color rgb="FF000000"/>
            <rFont val="Calibri"/>
            <family val="2"/>
            <charset val="1"/>
          </rPr>
          <t xml:space="preserve">IdB:  IEA balances
</t>
        </r>
      </text>
    </comment>
    <comment ref="A102" authorId="0">
      <text>
        <r>
          <rPr>
            <sz val="11"/>
            <color rgb="FF000000"/>
            <rFont val="Calibri"/>
            <family val="2"/>
            <charset val="1"/>
          </rPr>
          <t xml:space="preserve">IdB:  IEA balances
</t>
        </r>
      </text>
    </comment>
    <comment ref="A103" authorId="0">
      <text>
        <r>
          <rPr>
            <sz val="11"/>
            <color rgb="FF000000"/>
            <rFont val="Calibri"/>
            <family val="2"/>
            <charset val="1"/>
          </rPr>
          <t xml:space="preserve">IdB:  IEA balances
</t>
        </r>
        <r>
          <rPr>
            <sz val="9"/>
            <color rgb="FF000000"/>
            <rFont val="Tahoma"/>
            <family val="2"/>
            <charset val="1"/>
          </rPr>
          <t xml:space="preserve"> </t>
        </r>
      </text>
    </comment>
    <comment ref="A104" authorId="0">
      <text>
        <r>
          <rPr>
            <sz val="11"/>
            <color rgb="FF000000"/>
            <rFont val="Calibri"/>
            <family val="2"/>
            <charset val="1"/>
          </rPr>
          <t xml:space="preserve">IdB:  IEA balances
</t>
        </r>
      </text>
    </comment>
    <comment ref="A105" authorId="0">
      <text>
        <r>
          <rPr>
            <sz val="11"/>
            <color rgb="FF000000"/>
            <rFont val="Calibri"/>
            <family val="2"/>
            <charset val="1"/>
          </rPr>
          <t xml:space="preserve">IdB:  IEA balances
</t>
        </r>
      </text>
    </comment>
    <comment ref="A106" authorId="0">
      <text>
        <r>
          <rPr>
            <sz val="11"/>
            <color rgb="FF000000"/>
            <rFont val="Calibri"/>
            <family val="2"/>
            <charset val="1"/>
          </rPr>
          <t xml:space="preserve">IdB:  IEA balances
</t>
        </r>
      </text>
    </comment>
    <comment ref="A107" authorId="0">
      <text>
        <r>
          <rPr>
            <sz val="11"/>
            <color rgb="FF000000"/>
            <rFont val="Calibri"/>
            <family val="2"/>
            <charset val="1"/>
          </rPr>
          <t xml:space="preserve">IdB:  IEA balances
</t>
        </r>
      </text>
    </comment>
    <comment ref="A108" authorId="0">
      <text>
        <r>
          <rPr>
            <sz val="11"/>
            <color rgb="FF000000"/>
            <rFont val="Calibri"/>
            <family val="2"/>
            <charset val="1"/>
          </rPr>
          <t xml:space="preserve">IdB:  IEA balances
</t>
        </r>
      </text>
    </comment>
    <comment ref="A109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IdB: IEA balances
</t>
        </r>
      </text>
    </comment>
    <comment ref="A110" authorId="0">
      <text>
        <r>
          <rPr>
            <sz val="11"/>
            <color rgb="FF000000"/>
            <rFont val="Calibri"/>
            <family val="2"/>
            <charset val="1"/>
          </rPr>
          <t xml:space="preserve">IdB:  IEA balances
</t>
        </r>
      </text>
    </comment>
    <comment ref="A111" authorId="0">
      <text>
        <r>
          <rPr>
            <sz val="11"/>
            <color rgb="FF000000"/>
            <rFont val="Calibri"/>
            <family val="2"/>
            <charset val="1"/>
          </rPr>
          <t xml:space="preserve">Rodrigo González:
</t>
        </r>
        <r>
          <rPr>
            <sz val="9"/>
            <color rgb="FF000000"/>
            <rFont val="Tahoma"/>
            <family val="2"/>
            <charset val="1"/>
          </rPr>
          <t>World energy balances (IEA). Product: Peat and peat products. Flow: Total primary energy supply. Units: EJ</t>
        </r>
      </text>
    </comment>
    <comment ref="A112" authorId="0">
      <text>
        <r>
          <rPr>
            <sz val="11"/>
            <color rgb="FF000000"/>
            <rFont val="Calibri"/>
            <family val="2"/>
            <charset val="1"/>
          </rPr>
          <t xml:space="preserve">Rodrigo González:
</t>
        </r>
        <r>
          <rPr>
            <sz val="9"/>
            <color rgb="FF000000"/>
            <rFont val="Tahoma"/>
            <family val="2"/>
            <charset val="1"/>
          </rPr>
          <t>IEA Extended world energy balances. Product: Biogases. Flow: Total primary energy supply. Units: EJ</t>
        </r>
      </text>
    </comment>
    <comment ref="A116" authorId="0">
      <text>
        <r>
          <rPr>
            <sz val="11"/>
            <color rgb="FF000000"/>
            <rFont val="Calibri"/>
            <family val="2"/>
            <charset val="1"/>
          </rPr>
          <t xml:space="preserve">IdB: IEA (2017)
</t>
        </r>
        <r>
          <rPr>
            <sz val="9"/>
            <color rgb="FF000000"/>
            <rFont val="Tahoma"/>
            <family val="2"/>
            <charset val="1"/>
          </rPr>
          <t xml:space="preserve">
</t>
        </r>
      </text>
    </comment>
    <comment ref="A117" authorId="0">
      <text>
        <r>
          <rPr>
            <sz val="11"/>
            <color rgb="FF000000"/>
            <rFont val="Calibri"/>
            <family val="2"/>
            <charset val="1"/>
          </rPr>
          <t xml:space="preserve">IdB: IAE (2017)
</t>
        </r>
        <r>
          <rPr>
            <sz val="9"/>
            <color rgb="FF000000"/>
            <rFont val="Tahoma"/>
            <family val="2"/>
            <charset val="1"/>
          </rPr>
          <t xml:space="preserve">
</t>
        </r>
      </text>
    </comment>
    <comment ref="A118" authorId="0">
      <text>
        <r>
          <rPr>
            <sz val="11"/>
            <color rgb="FF000000"/>
            <rFont val="Calibri"/>
            <family val="2"/>
            <charset val="1"/>
          </rPr>
          <t xml:space="preserve">IdB:IEA(2017)
</t>
        </r>
      </text>
    </comment>
    <comment ref="A120" authorId="0">
      <text>
        <r>
          <rPr>
            <sz val="11"/>
            <color rgb="FF000000"/>
            <rFont val="Calibri"/>
            <family val="2"/>
            <charset val="1"/>
          </rPr>
          <t xml:space="preserve">IdB:(Mohr et al.,2015)
</t>
        </r>
        <r>
          <rPr>
            <sz val="9"/>
            <color rgb="FF000000"/>
            <rFont val="Tahoma"/>
            <family val="2"/>
            <charset val="1"/>
          </rPr>
          <t xml:space="preserve">
</t>
        </r>
      </text>
    </comment>
    <comment ref="A121" authorId="0">
      <text>
        <r>
          <rPr>
            <sz val="11"/>
            <color rgb="FF000000"/>
            <rFont val="Calibri"/>
            <family val="2"/>
            <charset val="1"/>
          </rPr>
          <t xml:space="preserve">IdB:Mohr et al.,2015
</t>
        </r>
      </text>
    </comment>
    <comment ref="A122" authorId="0">
      <text>
        <r>
          <rPr>
            <sz val="11"/>
            <color rgb="FF000000"/>
            <rFont val="Calibri"/>
            <family val="2"/>
            <charset val="1"/>
          </rPr>
          <t xml:space="preserve">IdB: IEA balances
</t>
        </r>
      </text>
    </comment>
    <comment ref="A123" authorId="0">
      <text>
        <r>
          <rPr>
            <b/>
            <sz val="9"/>
            <color rgb="FF000000"/>
            <rFont val="Tahoma"/>
            <family val="2"/>
            <charset val="1"/>
          </rPr>
          <t>IdB: IEA balances</t>
        </r>
      </text>
    </comment>
    <comment ref="A125" authorId="0">
      <text>
        <r>
          <rPr>
            <sz val="11"/>
            <color rgb="FF000000"/>
            <rFont val="Calibri"/>
            <family val="2"/>
            <charset val="1"/>
          </rPr>
          <t xml:space="preserve">IdB:IEA balances
</t>
        </r>
        <r>
          <rPr>
            <sz val="9"/>
            <color rgb="FF000000"/>
            <rFont val="Tahoma"/>
            <family val="2"/>
            <charset val="1"/>
          </rPr>
          <t xml:space="preserve">
</t>
        </r>
      </text>
    </comment>
    <comment ref="A126" authorId="0">
      <text>
        <r>
          <rPr>
            <sz val="11"/>
            <color rgb="FF000000"/>
            <rFont val="Calibri"/>
            <family val="2"/>
            <charset val="1"/>
          </rPr>
          <t xml:space="preserve">IdB: IEA balances
</t>
        </r>
      </text>
    </comment>
    <comment ref="A127" authorId="0">
      <text>
        <r>
          <rPr>
            <sz val="11"/>
            <color rgb="FF000000"/>
            <rFont val="Calibri"/>
            <family val="2"/>
            <charset val="1"/>
          </rPr>
          <t xml:space="preserve">IdB: IEA balances
</t>
        </r>
      </text>
    </comment>
    <comment ref="A128" authorId="0">
      <text>
        <r>
          <rPr>
            <sz val="11"/>
            <color rgb="FF000000"/>
            <rFont val="Calibri"/>
            <family val="2"/>
            <charset val="1"/>
          </rPr>
          <t xml:space="preserve">IdB: IEA balances
</t>
        </r>
      </text>
    </comment>
    <comment ref="A130" authorId="0">
      <text>
        <r>
          <rPr>
            <sz val="11"/>
            <color rgb="FF000000"/>
            <rFont val="Calibri"/>
            <family val="2"/>
            <charset val="1"/>
          </rPr>
          <t xml:space="preserve">Rodrigo González:
</t>
        </r>
        <r>
          <rPr>
            <sz val="9"/>
            <color rgb="FF000000"/>
            <rFont val="Tahoma"/>
            <family val="2"/>
            <charset val="1"/>
          </rPr>
          <t>BP statistical review of world energy 2017</t>
        </r>
      </text>
    </comment>
    <comment ref="A132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own estimation from Eurostat DATASET: Infrastructure - solar collectors' surface - annual data [nrg_115a]</t>
        </r>
      </text>
    </comment>
    <comment ref="A133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Source: own estimation from: Lund and Freeston (2000), Lund, Freeston and Boyd (2010) and Lund&amp;Boyd (2015):
http://www.sciencedirect.com/science/article/pii/S0375650500000444
http://www.sciencedirect.com/science/article/pii/S0375650511000344
https://www.sciencedirect.com/science/article/pii/S037565051500156X</t>
        </r>
      </text>
    </comment>
    <comment ref="A134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own elaboration from IEA balances</t>
        </r>
      </text>
    </comment>
    <comment ref="A136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own estimations from IEA balances and MEDEAS-World D4.1</t>
        </r>
      </text>
    </comment>
    <comment ref="A137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own estimations from IEA balances,  Lund and Freeston (2000), Lund, Freeston and Boyd (2010) and Lund&amp;Boyd (2015)</t>
        </r>
      </text>
    </comment>
    <comment ref="A138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own estimations from IEA balances</t>
        </r>
      </text>
    </comment>
    <comment ref="A140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IEA Extended world energy balances. Product: Nuclear. Flow: Electricity output (GWh)</t>
        </r>
      </text>
    </comment>
    <comment ref="A141" authorId="0">
      <text>
        <r>
          <rPr>
            <sz val="11"/>
            <color rgb="FF000000"/>
            <rFont val="Calibri"/>
            <family val="2"/>
            <charset val="1"/>
          </rPr>
          <t xml:space="preserve">Iñigo: </t>
        </r>
        <r>
          <rPr>
            <sz val="9"/>
            <color rgb="FF000000"/>
            <rFont val="Tahoma"/>
            <family val="2"/>
            <charset val="1"/>
          </rPr>
          <t>Van de Ven et al (2018, forthcoming).
Data for 2005, 2010 and 2015.</t>
        </r>
      </text>
    </comment>
    <comment ref="A142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IEA Balances</t>
        </r>
      </text>
    </comment>
    <comment ref="A144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IRENA and own estimation</t>
        </r>
      </text>
    </comment>
    <comment ref="A145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IRENA and own estimation</t>
        </r>
      </text>
    </comment>
    <comment ref="A146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IRENA and own estimation</t>
        </r>
      </text>
    </comment>
    <comment ref="A147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IRENA and own estimation</t>
        </r>
      </text>
    </comment>
    <comment ref="A148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IRENA and own estimation</t>
        </r>
      </text>
    </comment>
    <comment ref="A149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IRENA and own estimation</t>
        </r>
      </text>
    </comment>
    <comment ref="A150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IRENA and own estimation</t>
        </r>
      </text>
    </comment>
    <comment ref="A151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IRENA and own estimation</t>
        </r>
      </text>
    </comment>
    <comment ref="A152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IRENA and own estimation</t>
        </r>
      </text>
    </comment>
    <comment ref="A154" authorId="0">
      <text>
        <r>
          <rPr>
            <sz val="11"/>
            <color rgb="FF000000"/>
            <rFont val="Calibri"/>
            <family val="2"/>
            <charset val="1"/>
          </rPr>
          <t xml:space="preserve">Rodrigo González:
</t>
        </r>
        <r>
          <rPr>
            <sz val="9"/>
            <color rgb="FF000000"/>
            <rFont val="Tahoma"/>
            <family val="2"/>
            <charset val="1"/>
          </rPr>
          <t>IEA extended world energy balances</t>
        </r>
      </text>
    </comment>
    <comment ref="A155" authorId="0">
      <text>
        <r>
          <rPr>
            <sz val="11"/>
            <color rgb="FF000000"/>
            <rFont val="Calibri"/>
            <family val="2"/>
            <charset val="1"/>
          </rPr>
          <t xml:space="preserve">Rodrigo González:
</t>
        </r>
        <r>
          <rPr>
            <sz val="9"/>
            <color rgb="FF000000"/>
            <rFont val="Tahoma"/>
            <family val="2"/>
            <charset val="1"/>
          </rPr>
          <t>IEA extended world energy balances</t>
        </r>
      </text>
    </comment>
    <comment ref="A156" authorId="0">
      <text>
        <r>
          <rPr>
            <sz val="11"/>
            <color rgb="FF000000"/>
            <rFont val="Calibri"/>
            <family val="2"/>
            <charset val="1"/>
          </rPr>
          <t xml:space="preserve">Rodrigo González:
</t>
        </r>
        <r>
          <rPr>
            <sz val="9"/>
            <color rgb="FF000000"/>
            <rFont val="Tahoma"/>
            <family val="2"/>
            <charset val="1"/>
          </rPr>
          <t>IEA extended world energy balances</t>
        </r>
      </text>
    </comment>
    <comment ref="A157" authorId="0">
      <text>
        <r>
          <rPr>
            <sz val="11"/>
            <color rgb="FF000000"/>
            <rFont val="Calibri"/>
            <family val="2"/>
            <charset val="1"/>
          </rPr>
          <t xml:space="preserve">Rodrigo González:
</t>
        </r>
        <r>
          <rPr>
            <sz val="9"/>
            <color rgb="FF000000"/>
            <rFont val="Tahoma"/>
            <family val="2"/>
            <charset val="1"/>
          </rPr>
          <t>IEA extended world energy balances</t>
        </r>
      </text>
    </comment>
    <comment ref="A158" authorId="0">
      <text>
        <r>
          <rPr>
            <sz val="11"/>
            <color rgb="FF000000"/>
            <rFont val="Calibri"/>
            <family val="2"/>
            <charset val="1"/>
          </rPr>
          <t xml:space="preserve">Rodrigo González:
</t>
        </r>
        <r>
          <rPr>
            <sz val="9"/>
            <color rgb="FF000000"/>
            <rFont val="Tahoma"/>
            <family val="2"/>
            <charset val="1"/>
          </rPr>
          <t>IEA extended world energy balances</t>
        </r>
      </text>
    </comment>
    <comment ref="A160" authorId="0">
      <text>
        <r>
          <rPr>
            <sz val="11"/>
            <color rgb="FF000000"/>
            <rFont val="Calibri"/>
            <family val="2"/>
            <charset val="1"/>
          </rPr>
          <t xml:space="preserve">IdB:  IEA balances
</t>
        </r>
      </text>
    </comment>
    <comment ref="A161" authorId="0">
      <text>
        <r>
          <rPr>
            <sz val="11"/>
            <color rgb="FF000000"/>
            <rFont val="Calibri"/>
            <family val="2"/>
            <charset val="1"/>
          </rPr>
          <t xml:space="preserve">IdB:  IEA balances
</t>
        </r>
      </text>
    </comment>
    <comment ref="A162" authorId="0">
      <text>
        <r>
          <rPr>
            <sz val="11"/>
            <color rgb="FF000000"/>
            <rFont val="Calibri"/>
            <family val="2"/>
            <charset val="1"/>
          </rPr>
          <t xml:space="preserve">IdB:  IEA balances
</t>
        </r>
      </text>
    </comment>
    <comment ref="A168" authorId="0">
      <text>
        <r>
          <rPr>
            <sz val="11"/>
            <color rgb="FF000000"/>
            <rFont val="Calibri"/>
            <family val="2"/>
            <charset val="1"/>
          </rPr>
          <t xml:space="preserve">Rodrigo González:
</t>
        </r>
        <r>
          <rPr>
            <sz val="9"/>
            <color rgb="FF000000"/>
            <rFont val="Tahoma"/>
            <family val="2"/>
            <charset val="1"/>
          </rPr>
          <t>IdB: Industrial waste+municipal waste (renewable)+municipale waste (non-renewable) from IEA balances</t>
        </r>
      </text>
    </comment>
    <comment ref="A170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IEA balances</t>
        </r>
      </text>
    </comment>
    <comment ref="A172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own estimation from Mohr et al 2015 and BP 2017
</t>
        </r>
      </text>
    </comment>
    <comment ref="A173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own estimation from Mohr et al 2015 and BP 2017
</t>
        </r>
      </text>
    </comment>
    <comment ref="A174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own estimation from Mohr et al 2015 and BP 2017
</t>
        </r>
      </text>
    </comment>
    <comment ref="A175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own estimation from Mohr et al 2015 and BP 2017
</t>
        </r>
      </text>
    </comment>
    <comment ref="A176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own estimation from Mohr et al 2015 and BP 2017
</t>
        </r>
      </text>
    </comment>
    <comment ref="A177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BGS 2018
https://www.bgs.ac.uk/mineralsuk/statistics/wms.cfc?method=searchWMS </t>
        </r>
      </text>
    </comment>
  </commentList>
</comments>
</file>

<file path=xl/comments4.xml><?xml version="1.0" encoding="utf-8"?>
<comments xmlns="http://schemas.openxmlformats.org/spreadsheetml/2006/main">
  <authors>
    <author>EM</author>
    <author>Iñigo</author>
  </authors>
  <commentList>
    <comment ref="C5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Own estimation from IRENA</t>
        </r>
      </text>
    </comment>
    <comment ref="C6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IRENA and own estimation</t>
        </r>
      </text>
    </comment>
    <comment ref="C7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EU data: IRENA and own estimation</t>
        </r>
      </text>
    </comment>
    <comment ref="C8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IRENA and own estimation</t>
        </r>
      </text>
    </comment>
    <comment ref="C9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EU data: IRENA and own estimation</t>
        </r>
      </text>
    </comment>
    <comment ref="C10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IRENA and own estimation</t>
        </r>
      </text>
    </comment>
    <comment ref="C11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Eu data. de Castro &amp; Capellán-Pérez (2018) Working paper</t>
        </r>
      </text>
    </comment>
    <comment ref="C13" authorId="0">
      <text>
        <r>
          <rPr>
            <sz val="11"/>
            <color rgb="FF000000"/>
            <rFont val="Calibri"/>
            <family val="2"/>
            <charset val="1"/>
          </rPr>
          <t xml:space="preserve">Usuario:
</t>
        </r>
        <r>
          <rPr>
            <sz val="9"/>
            <color rgb="FF000000"/>
            <rFont val="Tahoma"/>
            <family val="2"/>
            <charset val="1"/>
          </rPr>
          <t>Eu data</t>
        </r>
      </text>
    </comment>
    <comment ref="B14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De Castro et al (2013); De Castro &amp; Capellán-Pérez (2017)</t>
        </r>
      </text>
    </comment>
    <comment ref="C14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de Castro &amp; Capellán-Pérez (2017) Working paper</t>
        </r>
      </text>
    </comment>
    <comment ref="C15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own calculations from SHC (2016)</t>
        </r>
      </text>
    </comment>
    <comment ref="C16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Source: own estimation from: Lund and Freeston (2000), Lund, Freeston and Boyd (2010) and Lund&amp;Boyd (2015)
http://www.sciencedirect.com/science/article/pii/S0375650500000444
http://www.sciencedirect.com/science/article/pii/S0375650511000344
https://www.sciencedirect.com/science/article/pii/S037565051500156X</t>
        </r>
      </text>
    </comment>
    <comment ref="A25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own estimation from IEA balances
average (1995-2015)</t>
        </r>
      </text>
    </comment>
    <comment ref="A26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own estimation from IEA balances
average (1995-2015)</t>
        </r>
      </text>
    </comment>
    <comment ref="G27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own estimation from SHC (2016)</t>
        </r>
      </text>
    </comment>
    <comment ref="A28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No use of traditional biomass in UE</t>
        </r>
      </text>
    </comment>
    <comment ref="G29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UE average</t>
        </r>
      </text>
    </comment>
    <comment ref="E31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own estimation from IEA balances</t>
        </r>
      </text>
    </comment>
    <comment ref="A37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1990-2014 average from IEA balances</t>
        </r>
      </text>
    </comment>
    <comment ref="E37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1990-2014 average from own calculations from IEA balances</t>
        </r>
      </text>
    </comment>
    <comment ref="A38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1990-2014 average from IEA balances</t>
        </r>
      </text>
    </comment>
    <comment ref="E38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1990-2014 average from own calculations from IEA balances</t>
        </r>
      </text>
    </comment>
    <comment ref="A39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1990-2014 average from IEA balances</t>
        </r>
      </text>
    </comment>
    <comment ref="E39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1990-2014 average from own calculations from IEA balances</t>
        </r>
      </text>
    </comment>
    <comment ref="A40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1990-2014 average from IEA balances</t>
        </r>
      </text>
    </comment>
    <comment ref="E40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1990-2014 average from own calculations from IEA balances</t>
        </r>
      </text>
    </comment>
    <comment ref="A41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1990-2014 average from IEA balances</t>
        </r>
      </text>
    </comment>
    <comment ref="E41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1990-2014 average from own calculations from IEA balances</t>
        </r>
      </text>
    </comment>
    <comment ref="A42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1990-2014 average from IEA balances</t>
        </r>
      </text>
    </comment>
    <comment ref="E42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1990-2014 average from own calculations from IEA balances</t>
        </r>
      </text>
    </comment>
    <comment ref="A43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1990-2014 average from IEA balances</t>
        </r>
      </text>
    </comment>
    <comment ref="E43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1990-2014 average from own calculations from IEA balances</t>
        </r>
      </text>
    </comment>
    <comment ref="A44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1990-2014 average from IEA balances</t>
        </r>
      </text>
    </comment>
    <comment ref="E44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1990-2014 average from own calculations from IEA balances</t>
        </r>
      </text>
    </comment>
    <comment ref="A50" authorId="0">
      <text>
        <r>
          <rPr>
            <sz val="11"/>
            <color rgb="FF000000"/>
            <rFont val="Calibri"/>
            <family val="2"/>
            <charset val="1"/>
          </rPr>
          <t xml:space="preserve">IdB: Maggio12 URR (paper) y max extraction (own elaboration from paper)
</t>
        </r>
      </text>
    </comment>
    <comment ref="A52" authorId="0">
      <text>
        <r>
          <rPr>
            <sz val="11"/>
            <color rgb="FF000000"/>
            <rFont val="Calibri"/>
            <family val="2"/>
            <charset val="1"/>
          </rPr>
          <t xml:space="preserve">IdB: Mohr et al, 15 URR (paper) y max extraction (own elaboration from paper)
</t>
        </r>
      </text>
    </comment>
    <comment ref="A54" authorId="0">
      <text>
        <r>
          <rPr>
            <sz val="11"/>
            <color rgb="FF000000"/>
            <rFont val="Calibri"/>
            <family val="2"/>
            <charset val="1"/>
          </rPr>
          <t xml:space="preserve">IdB: Laherrere 2006 URR (paper) y max extraction (own elaboration from paper)
</t>
        </r>
      </text>
    </comment>
    <comment ref="A57" authorId="0">
      <text>
        <r>
          <rPr>
            <sz val="11"/>
            <color rgb="FF000000"/>
            <rFont val="Calibri"/>
            <family val="2"/>
            <charset val="1"/>
          </rPr>
          <t xml:space="preserve">IdB: Mohr et al., 2015 URR (paper) y max extraction (own elaboration from paper)
</t>
        </r>
      </text>
    </comment>
    <comment ref="A59" authorId="0">
      <text>
        <r>
          <rPr>
            <sz val="11"/>
            <color rgb="FF000000"/>
            <rFont val="Calibri"/>
            <family val="2"/>
            <charset val="1"/>
          </rPr>
          <t xml:space="preserve">IdB: Mohr et al., 2015 URR (paper) y max extraction (own elaboration from paper)
</t>
        </r>
      </text>
    </comment>
    <comment ref="A61" authorId="0">
      <text>
        <r>
          <rPr>
            <sz val="11"/>
            <color rgb="FF000000"/>
            <rFont val="Calibri"/>
            <family val="2"/>
            <charset val="1"/>
          </rPr>
          <t xml:space="preserve">IdB: Laherrere 2010
</t>
        </r>
        <r>
          <rPr>
            <sz val="9"/>
            <color rgb="FF000000"/>
            <rFont val="Tahoma"/>
            <family val="2"/>
            <charset val="1"/>
          </rPr>
          <t>URR (paper) y max extraction (own elaboration from paper)</t>
        </r>
      </text>
    </comment>
    <comment ref="A64" authorId="0">
      <text>
        <r>
          <rPr>
            <sz val="11"/>
            <color rgb="FF000000"/>
            <rFont val="Calibri"/>
            <family val="2"/>
            <charset val="1"/>
          </rPr>
          <t xml:space="preserve">IdB: Mohr et al., 2015
</t>
        </r>
      </text>
    </comment>
    <comment ref="A67" authorId="0">
      <text>
        <r>
          <rPr>
            <sz val="11"/>
            <color rgb="FF000000"/>
            <rFont val="Calibri"/>
            <family val="2"/>
            <charset val="1"/>
          </rPr>
          <t xml:space="preserve">IdB: Zittel12
</t>
        </r>
        <r>
          <rPr>
            <sz val="9"/>
            <color rgb="FF000000"/>
            <rFont val="Tahoma"/>
            <family val="2"/>
            <charset val="1"/>
          </rPr>
          <t>URR (paper) y max extraction (own elaboration from paper)</t>
        </r>
      </text>
    </comment>
    <comment ref="C73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de Castro et al (2013)
http://www.sciencedirect.com/science/article/pii/S1364032113005807</t>
        </r>
      </text>
    </comment>
    <comment ref="C74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Value for the region "Temperate 1" from Capellán-Pérez et al (2017)
http://www.sciencedirect.com/science/article/pii/S1364032117304720</t>
        </r>
      </text>
    </comment>
    <comment ref="C75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Value for the region "Temperate 1" from Capellán-Pérez et al (2017)
http://www.sciencedirect.com/science/article/pii/S1364032117304720</t>
        </r>
      </text>
    </comment>
    <comment ref="A79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BP 2016 (2012-2016)
</t>
        </r>
      </text>
    </comment>
    <comment ref="E79" authorId="0">
      <text>
        <r>
          <rPr>
            <sz val="11"/>
            <color rgb="FF000000"/>
            <rFont val="Calibri"/>
            <family val="2"/>
            <charset val="1"/>
          </rPr>
          <t xml:space="preserve">IdB: Mohr et al. 2015
</t>
        </r>
        <r>
          <rPr>
            <sz val="9"/>
            <color rgb="FF000000"/>
            <rFont val="Tahoma"/>
            <family val="2"/>
            <charset val="1"/>
          </rPr>
          <t xml:space="preserve">
</t>
        </r>
      </text>
    </comment>
    <comment ref="A80" authorId="0">
      <text>
        <r>
          <rPr>
            <b/>
            <sz val="9"/>
            <color rgb="FF000000"/>
            <rFont val="Tahoma"/>
            <family val="2"/>
            <charset val="1"/>
          </rPr>
          <t>IdB: IEA balances</t>
        </r>
      </text>
    </comment>
    <comment ref="E80" authorId="0">
      <text>
        <r>
          <rPr>
            <sz val="11"/>
            <color rgb="FF000000"/>
            <rFont val="Calibri"/>
            <family val="2"/>
            <charset val="1"/>
          </rPr>
          <t xml:space="preserve">IdB: Mohr et al. 2015
</t>
        </r>
        <r>
          <rPr>
            <sz val="9"/>
            <color rgb="FF000000"/>
            <rFont val="Tahoma"/>
            <family val="2"/>
            <charset val="1"/>
          </rPr>
          <t xml:space="preserve">
</t>
        </r>
      </text>
    </comment>
    <comment ref="A81" authorId="0">
      <text>
        <r>
          <rPr>
            <sz val="11"/>
            <color rgb="FF000000"/>
            <rFont val="Calibri"/>
            <family val="2"/>
            <charset val="1"/>
          </rPr>
          <t xml:space="preserve">IdB: IEA balances
</t>
        </r>
      </text>
    </comment>
    <comment ref="E81" authorId="0">
      <text>
        <r>
          <rPr>
            <sz val="11"/>
            <color rgb="FF000000"/>
            <rFont val="Calibri"/>
            <family val="2"/>
            <charset val="1"/>
          </rPr>
          <t xml:space="preserve">IdB: Mohr et al. 2015
</t>
        </r>
        <r>
          <rPr>
            <sz val="9"/>
            <color rgb="FF000000"/>
            <rFont val="Tahoma"/>
            <family val="2"/>
            <charset val="1"/>
          </rPr>
          <t xml:space="preserve">
</t>
        </r>
      </text>
    </comment>
    <comment ref="A82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own estimation from IRENA (2012-2016)</t>
        </r>
      </text>
    </comment>
    <comment ref="E82" authorId="0">
      <text>
        <r>
          <rPr>
            <sz val="11"/>
            <color rgb="FF000000"/>
            <rFont val="Calibri"/>
            <family val="2"/>
            <charset val="1"/>
          </rPr>
          <t xml:space="preserve">IdB: Mohr et al. 2015
</t>
        </r>
        <r>
          <rPr>
            <sz val="9"/>
            <color rgb="FF000000"/>
            <rFont val="Tahoma"/>
            <family val="2"/>
            <charset val="1"/>
          </rPr>
          <t xml:space="preserve">
</t>
        </r>
      </text>
    </comment>
    <comment ref="A83" authorId="1">
      <text>
        <r>
          <rPr>
            <b/>
            <sz val="9"/>
            <color indexed="81"/>
            <rFont val="Tahoma"/>
            <family val="2"/>
          </rPr>
          <t>Iñigo:</t>
        </r>
        <r>
          <rPr>
            <sz val="9"/>
            <color indexed="81"/>
            <rFont val="Tahoma"/>
            <family val="2"/>
          </rPr>
          <t xml:space="preserve">
own estimation from IRENA (2012-2016)</t>
        </r>
      </text>
    </comment>
    <comment ref="E83" authorId="0">
      <text>
        <r>
          <rPr>
            <sz val="11"/>
            <color rgb="FF000000"/>
            <rFont val="Calibri"/>
            <family val="2"/>
            <charset val="1"/>
          </rPr>
          <t xml:space="preserve">IdB: Mohr et al. 2015
</t>
        </r>
      </text>
    </comment>
    <comment ref="A84" authorId="1">
      <text>
        <r>
          <rPr>
            <b/>
            <sz val="9"/>
            <color indexed="81"/>
            <rFont val="Tahoma"/>
            <family val="2"/>
          </rPr>
          <t>Iñigo:</t>
        </r>
        <r>
          <rPr>
            <sz val="9"/>
            <color indexed="81"/>
            <rFont val="Tahoma"/>
            <family val="2"/>
          </rPr>
          <t xml:space="preserve">
own estimation from IRENA (2012-2016)</t>
        </r>
      </text>
    </comment>
    <comment ref="G84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not found</t>
        </r>
      </text>
    </comment>
    <comment ref="A85" authorId="1">
      <text>
        <r>
          <rPr>
            <b/>
            <sz val="9"/>
            <color indexed="81"/>
            <rFont val="Tahoma"/>
            <family val="2"/>
          </rPr>
          <t>Iñigo:</t>
        </r>
        <r>
          <rPr>
            <sz val="9"/>
            <color indexed="81"/>
            <rFont val="Tahoma"/>
            <family val="2"/>
          </rPr>
          <t xml:space="preserve">
own estimation from IRENA (2012-2016)</t>
        </r>
      </text>
    </comment>
    <comment ref="A86" authorId="1">
      <text>
        <r>
          <rPr>
            <b/>
            <sz val="9"/>
            <color indexed="81"/>
            <rFont val="Tahoma"/>
            <family val="2"/>
          </rPr>
          <t>Iñigo:</t>
        </r>
        <r>
          <rPr>
            <sz val="9"/>
            <color indexed="81"/>
            <rFont val="Tahoma"/>
            <family val="2"/>
          </rPr>
          <t xml:space="preserve">
own estimation from IRENA (2012-2016)</t>
        </r>
      </text>
    </comment>
    <comment ref="A87" authorId="1">
      <text>
        <r>
          <rPr>
            <b/>
            <sz val="9"/>
            <color indexed="81"/>
            <rFont val="Tahoma"/>
            <family val="2"/>
          </rPr>
          <t>Iñigo:</t>
        </r>
        <r>
          <rPr>
            <sz val="9"/>
            <color indexed="81"/>
            <rFont val="Tahoma"/>
            <family val="2"/>
          </rPr>
          <t xml:space="preserve">
own estimation from IRENA (2012-2016)</t>
        </r>
      </text>
    </comment>
    <comment ref="A88" authorId="1">
      <text>
        <r>
          <rPr>
            <b/>
            <sz val="9"/>
            <color indexed="81"/>
            <rFont val="Tahoma"/>
            <family val="2"/>
          </rPr>
          <t>Iñigo:</t>
        </r>
        <r>
          <rPr>
            <sz val="9"/>
            <color indexed="81"/>
            <rFont val="Tahoma"/>
            <family val="2"/>
          </rPr>
          <t xml:space="preserve">
own estimation from IRENA (2012-2016)</t>
        </r>
      </text>
    </comment>
    <comment ref="A89" authorId="1">
      <text>
        <r>
          <rPr>
            <b/>
            <sz val="9"/>
            <color indexed="81"/>
            <rFont val="Tahoma"/>
            <family val="2"/>
          </rPr>
          <t>Iñigo:</t>
        </r>
        <r>
          <rPr>
            <sz val="9"/>
            <color indexed="81"/>
            <rFont val="Tahoma"/>
            <family val="2"/>
          </rPr>
          <t xml:space="preserve">
own estimation from IRENA (2012-2016)</t>
        </r>
      </text>
    </comment>
    <comment ref="A90" authorId="1">
      <text>
        <r>
          <rPr>
            <b/>
            <sz val="9"/>
            <color indexed="81"/>
            <rFont val="Tahoma"/>
            <family val="2"/>
          </rPr>
          <t>Iñigo:</t>
        </r>
        <r>
          <rPr>
            <sz val="9"/>
            <color indexed="81"/>
            <rFont val="Tahoma"/>
            <family val="2"/>
          </rPr>
          <t xml:space="preserve">
Own estimation from IRENA (2012-2016)</t>
        </r>
      </text>
    </comment>
    <comment ref="A91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own estimations from IEA balances and MEDEAS-World D4.1
Last 5 years (2010-2014)</t>
        </r>
      </text>
    </comment>
    <comment ref="A92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own estimations from IEA balances,  Lund and Freeston (2000), Lund, Freeston and Boyd (2010) and Lund&amp;Boyd (2015). Last 20 years (1995-2014)</t>
        </r>
      </text>
    </comment>
    <comment ref="A93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IEA balances and own estimation
Last 20 years (1995-2014)</t>
        </r>
      </text>
    </comment>
    <comment ref="A94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own estimation from Eurostat DATASET: Infrastructure - solar collectors' surface - annual data [nrg_115a]. Last 20 years (1995-2014)</t>
        </r>
      </text>
    </comment>
    <comment ref="A95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Source: own estimation from: Lund and Freeston (2000), Lund, Freeston and Boyd (2010) and Lund&amp;Boyd (2015)Last 20 years (1995-2014)
http://www.sciencedirect.com/science/article/pii/S0375650500000444
http://www.sciencedirect.com/science/article/pii/S0375650511000344
https://www.sciencedirect.com/science/article/pii/S037565051500156X</t>
        </r>
      </text>
    </comment>
    <comment ref="A96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own elaboration from IEA balances. Last 20 years (1995-2014)
</t>
        </r>
      </text>
    </comment>
    <comment ref="A100" authorId="0">
      <text>
        <r>
          <rPr>
            <sz val="11"/>
            <color rgb="FF000000"/>
            <rFont val="Calibri"/>
            <family val="2"/>
            <charset val="1"/>
          </rPr>
          <t xml:space="preserve">IdB:  IEA balances
</t>
        </r>
      </text>
    </comment>
    <comment ref="A101" authorId="0">
      <text>
        <r>
          <rPr>
            <sz val="11"/>
            <color rgb="FF000000"/>
            <rFont val="Calibri"/>
            <family val="2"/>
            <charset val="1"/>
          </rPr>
          <t xml:space="preserve">IdB:  IEA balances
</t>
        </r>
      </text>
    </comment>
    <comment ref="A102" authorId="0">
      <text>
        <r>
          <rPr>
            <sz val="11"/>
            <color rgb="FF000000"/>
            <rFont val="Calibri"/>
            <family val="2"/>
            <charset val="1"/>
          </rPr>
          <t xml:space="preserve">IdB:  IEA balances
</t>
        </r>
      </text>
    </comment>
    <comment ref="A103" authorId="0">
      <text>
        <r>
          <rPr>
            <sz val="11"/>
            <color rgb="FF000000"/>
            <rFont val="Calibri"/>
            <family val="2"/>
            <charset val="1"/>
          </rPr>
          <t xml:space="preserve">IdB:  IEA balances
</t>
        </r>
        <r>
          <rPr>
            <sz val="9"/>
            <color rgb="FF000000"/>
            <rFont val="Tahoma"/>
            <family val="2"/>
            <charset val="1"/>
          </rPr>
          <t xml:space="preserve"> </t>
        </r>
      </text>
    </comment>
    <comment ref="A104" authorId="0">
      <text>
        <r>
          <rPr>
            <sz val="11"/>
            <color rgb="FF000000"/>
            <rFont val="Calibri"/>
            <family val="2"/>
            <charset val="1"/>
          </rPr>
          <t xml:space="preserve">IdB:  IEA balances
</t>
        </r>
      </text>
    </comment>
    <comment ref="A105" authorId="0">
      <text>
        <r>
          <rPr>
            <sz val="11"/>
            <color rgb="FF000000"/>
            <rFont val="Calibri"/>
            <family val="2"/>
            <charset val="1"/>
          </rPr>
          <t xml:space="preserve">IdB:  IEA balances
</t>
        </r>
      </text>
    </comment>
    <comment ref="A106" authorId="0">
      <text>
        <r>
          <rPr>
            <sz val="11"/>
            <color rgb="FF000000"/>
            <rFont val="Calibri"/>
            <family val="2"/>
            <charset val="1"/>
          </rPr>
          <t xml:space="preserve">IdB:  IEA balances
</t>
        </r>
      </text>
    </comment>
    <comment ref="A107" authorId="0">
      <text>
        <r>
          <rPr>
            <sz val="11"/>
            <color rgb="FF000000"/>
            <rFont val="Calibri"/>
            <family val="2"/>
            <charset val="1"/>
          </rPr>
          <t xml:space="preserve">IdB:  IEA balances
</t>
        </r>
      </text>
    </comment>
    <comment ref="A108" authorId="0">
      <text>
        <r>
          <rPr>
            <sz val="11"/>
            <color rgb="FF000000"/>
            <rFont val="Calibri"/>
            <family val="2"/>
            <charset val="1"/>
          </rPr>
          <t xml:space="preserve">IdB:  IEA balances
</t>
        </r>
      </text>
    </comment>
    <comment ref="A109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IdB: IEA balances
</t>
        </r>
      </text>
    </comment>
    <comment ref="A110" authorId="0">
      <text>
        <r>
          <rPr>
            <sz val="11"/>
            <color rgb="FF000000"/>
            <rFont val="Calibri"/>
            <family val="2"/>
            <charset val="1"/>
          </rPr>
          <t xml:space="preserve">IdB:  IEA balances
</t>
        </r>
      </text>
    </comment>
    <comment ref="A111" authorId="0">
      <text>
        <r>
          <rPr>
            <sz val="11"/>
            <color rgb="FF000000"/>
            <rFont val="Calibri"/>
            <family val="2"/>
            <charset val="1"/>
          </rPr>
          <t xml:space="preserve">Rodrigo González:
</t>
        </r>
        <r>
          <rPr>
            <sz val="9"/>
            <color rgb="FF000000"/>
            <rFont val="Tahoma"/>
            <family val="2"/>
            <charset val="1"/>
          </rPr>
          <t>World energy balances (IEA). Product: Peat and peat products. Flow: Total primary energy supply. Units: EJ</t>
        </r>
      </text>
    </comment>
    <comment ref="A112" authorId="0">
      <text>
        <r>
          <rPr>
            <sz val="11"/>
            <color rgb="FF000000"/>
            <rFont val="Calibri"/>
            <family val="2"/>
            <charset val="1"/>
          </rPr>
          <t xml:space="preserve">Rodrigo González:
</t>
        </r>
        <r>
          <rPr>
            <sz val="9"/>
            <color rgb="FF000000"/>
            <rFont val="Tahoma"/>
            <family val="2"/>
            <charset val="1"/>
          </rPr>
          <t>IEA Extended world energy balances. Product: Biogases. Flow: Total primary energy supply. Units: EJ</t>
        </r>
      </text>
    </comment>
    <comment ref="A116" authorId="0">
      <text>
        <r>
          <rPr>
            <sz val="11"/>
            <color rgb="FF000000"/>
            <rFont val="Calibri"/>
            <family val="2"/>
            <charset val="1"/>
          </rPr>
          <t xml:space="preserve">IdB: IEA (2017)
</t>
        </r>
        <r>
          <rPr>
            <sz val="9"/>
            <color rgb="FF000000"/>
            <rFont val="Tahoma"/>
            <family val="2"/>
            <charset val="1"/>
          </rPr>
          <t xml:space="preserve">
</t>
        </r>
      </text>
    </comment>
    <comment ref="A117" authorId="0">
      <text>
        <r>
          <rPr>
            <sz val="11"/>
            <color rgb="FF000000"/>
            <rFont val="Calibri"/>
            <family val="2"/>
            <charset val="1"/>
          </rPr>
          <t xml:space="preserve">IdB: IAE (2017)
</t>
        </r>
        <r>
          <rPr>
            <sz val="9"/>
            <color rgb="FF000000"/>
            <rFont val="Tahoma"/>
            <family val="2"/>
            <charset val="1"/>
          </rPr>
          <t xml:space="preserve">
</t>
        </r>
      </text>
    </comment>
    <comment ref="A118" authorId="0">
      <text>
        <r>
          <rPr>
            <sz val="11"/>
            <color rgb="FF000000"/>
            <rFont val="Calibri"/>
            <family val="2"/>
            <charset val="1"/>
          </rPr>
          <t xml:space="preserve">IdB:IEA(2017)
</t>
        </r>
      </text>
    </comment>
    <comment ref="A120" authorId="0">
      <text>
        <r>
          <rPr>
            <sz val="11"/>
            <color rgb="FF000000"/>
            <rFont val="Calibri"/>
            <family val="2"/>
            <charset val="1"/>
          </rPr>
          <t xml:space="preserve">IdB:(Mohr et al.,2015)
</t>
        </r>
        <r>
          <rPr>
            <sz val="9"/>
            <color rgb="FF000000"/>
            <rFont val="Tahoma"/>
            <family val="2"/>
            <charset val="1"/>
          </rPr>
          <t xml:space="preserve">
</t>
        </r>
      </text>
    </comment>
    <comment ref="A121" authorId="0">
      <text>
        <r>
          <rPr>
            <sz val="11"/>
            <color rgb="FF000000"/>
            <rFont val="Calibri"/>
            <family val="2"/>
            <charset val="1"/>
          </rPr>
          <t xml:space="preserve">IdB:Mohr et al.,2015
</t>
        </r>
      </text>
    </comment>
    <comment ref="A122" authorId="0">
      <text>
        <r>
          <rPr>
            <sz val="11"/>
            <color rgb="FF000000"/>
            <rFont val="Calibri"/>
            <family val="2"/>
            <charset val="1"/>
          </rPr>
          <t xml:space="preserve">IdB: IEA balances
</t>
        </r>
      </text>
    </comment>
    <comment ref="A123" authorId="0">
      <text>
        <r>
          <rPr>
            <b/>
            <sz val="9"/>
            <color rgb="FF000000"/>
            <rFont val="Tahoma"/>
            <family val="2"/>
            <charset val="1"/>
          </rPr>
          <t>IdB: IEA balances</t>
        </r>
      </text>
    </comment>
    <comment ref="A125" authorId="0">
      <text>
        <r>
          <rPr>
            <sz val="11"/>
            <color rgb="FF000000"/>
            <rFont val="Calibri"/>
            <family val="2"/>
            <charset val="1"/>
          </rPr>
          <t xml:space="preserve">IdB:IEA balances
</t>
        </r>
        <r>
          <rPr>
            <sz val="9"/>
            <color rgb="FF000000"/>
            <rFont val="Tahoma"/>
            <family val="2"/>
            <charset val="1"/>
          </rPr>
          <t xml:space="preserve">
</t>
        </r>
      </text>
    </comment>
    <comment ref="A126" authorId="0">
      <text>
        <r>
          <rPr>
            <sz val="11"/>
            <color rgb="FF000000"/>
            <rFont val="Calibri"/>
            <family val="2"/>
            <charset val="1"/>
          </rPr>
          <t xml:space="preserve">IdB: IEA balances
</t>
        </r>
      </text>
    </comment>
    <comment ref="A127" authorId="0">
      <text>
        <r>
          <rPr>
            <sz val="11"/>
            <color rgb="FF000000"/>
            <rFont val="Calibri"/>
            <family val="2"/>
            <charset val="1"/>
          </rPr>
          <t xml:space="preserve">IdB: IEA balances
</t>
        </r>
      </text>
    </comment>
    <comment ref="A128" authorId="0">
      <text>
        <r>
          <rPr>
            <sz val="11"/>
            <color rgb="FF000000"/>
            <rFont val="Calibri"/>
            <family val="2"/>
            <charset val="1"/>
          </rPr>
          <t xml:space="preserve">IdB: IEA balances
</t>
        </r>
      </text>
    </comment>
    <comment ref="A130" authorId="0">
      <text>
        <r>
          <rPr>
            <sz val="11"/>
            <color rgb="FF000000"/>
            <rFont val="Calibri"/>
            <family val="2"/>
            <charset val="1"/>
          </rPr>
          <t xml:space="preserve">Rodrigo González:
</t>
        </r>
        <r>
          <rPr>
            <sz val="9"/>
            <color rgb="FF000000"/>
            <rFont val="Tahoma"/>
            <family val="2"/>
            <charset val="1"/>
          </rPr>
          <t>BP statistical review of world energy 2017</t>
        </r>
      </text>
    </comment>
    <comment ref="A132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own estimation from Eurostat DATASET: Infrastructure - solar collectors' surface - annual data [nrg_115a]</t>
        </r>
      </text>
    </comment>
    <comment ref="A133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Source: own estimation from: Lund and Freeston (2000), Lund, Freeston and Boyd (2010) and Lund&amp;Boyd (2015):
http://www.sciencedirect.com/science/article/pii/S0375650500000444
http://www.sciencedirect.com/science/article/pii/S0375650511000344
https://www.sciencedirect.com/science/article/pii/S037565051500156X</t>
        </r>
      </text>
    </comment>
    <comment ref="A134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own elaboration from IEA balances</t>
        </r>
      </text>
    </comment>
    <comment ref="A136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own estimations from IEA balances and MEDEAS-World D4.1</t>
        </r>
      </text>
    </comment>
    <comment ref="A137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own estimations from IEA balances,  Lund and Freeston (2000), Lund, Freeston and Boyd (2010) and Lund&amp;Boyd (2015)</t>
        </r>
      </text>
    </comment>
    <comment ref="A138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own estimations from IEA balances</t>
        </r>
      </text>
    </comment>
    <comment ref="A140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IEA Extended world energy balances. Product: Nuclear. Flow: Electricity output (GWh)</t>
        </r>
      </text>
    </comment>
    <comment ref="A141" authorId="0">
      <text>
        <r>
          <rPr>
            <sz val="11"/>
            <color rgb="FF000000"/>
            <rFont val="Calibri"/>
            <family val="2"/>
            <charset val="1"/>
          </rPr>
          <t xml:space="preserve">Iñigo: </t>
        </r>
        <r>
          <rPr>
            <sz val="9"/>
            <color rgb="FF000000"/>
            <rFont val="Tahoma"/>
            <family val="2"/>
            <charset val="1"/>
          </rPr>
          <t>Van de Ven et al (2018, forthcoming).
Data for 2005, 2010 and 2015.</t>
        </r>
      </text>
    </comment>
    <comment ref="A142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IEA Balances</t>
        </r>
      </text>
    </comment>
    <comment ref="A144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IEA balances</t>
        </r>
      </text>
    </comment>
    <comment ref="A146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IRENA and own estimation</t>
        </r>
      </text>
    </comment>
    <comment ref="A147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IRENA and own estimation</t>
        </r>
      </text>
    </comment>
    <comment ref="A148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IRENA and own estimation</t>
        </r>
      </text>
    </comment>
    <comment ref="A149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IRENA and own estimation</t>
        </r>
      </text>
    </comment>
    <comment ref="A150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IRENA and own estimation</t>
        </r>
      </text>
    </comment>
    <comment ref="A151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IRENA and own estimation</t>
        </r>
      </text>
    </comment>
    <comment ref="A152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IRENA and own estimation</t>
        </r>
      </text>
    </comment>
    <comment ref="A153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IRENA and own estimation</t>
        </r>
      </text>
    </comment>
    <comment ref="A154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IRENA and own estimation</t>
        </r>
      </text>
    </comment>
    <comment ref="A156" authorId="0">
      <text>
        <r>
          <rPr>
            <sz val="11"/>
            <color rgb="FF000000"/>
            <rFont val="Calibri"/>
            <family val="2"/>
            <charset val="1"/>
          </rPr>
          <t xml:space="preserve">Rodrigo González:
</t>
        </r>
        <r>
          <rPr>
            <sz val="9"/>
            <color rgb="FF000000"/>
            <rFont val="Tahoma"/>
            <family val="2"/>
            <charset val="1"/>
          </rPr>
          <t>IEA extended world energy balances</t>
        </r>
      </text>
    </comment>
    <comment ref="A157" authorId="0">
      <text>
        <r>
          <rPr>
            <sz val="11"/>
            <color rgb="FF000000"/>
            <rFont val="Calibri"/>
            <family val="2"/>
            <charset val="1"/>
          </rPr>
          <t xml:space="preserve">Rodrigo González:
</t>
        </r>
        <r>
          <rPr>
            <sz val="9"/>
            <color rgb="FF000000"/>
            <rFont val="Tahoma"/>
            <family val="2"/>
            <charset val="1"/>
          </rPr>
          <t>IEA extended world energy balances</t>
        </r>
      </text>
    </comment>
    <comment ref="A158" authorId="0">
      <text>
        <r>
          <rPr>
            <sz val="11"/>
            <color rgb="FF000000"/>
            <rFont val="Calibri"/>
            <family val="2"/>
            <charset val="1"/>
          </rPr>
          <t xml:space="preserve">Rodrigo González:
</t>
        </r>
        <r>
          <rPr>
            <sz val="9"/>
            <color rgb="FF000000"/>
            <rFont val="Tahoma"/>
            <family val="2"/>
            <charset val="1"/>
          </rPr>
          <t>IEA extended world energy balances</t>
        </r>
      </text>
    </comment>
    <comment ref="A159" authorId="0">
      <text>
        <r>
          <rPr>
            <sz val="11"/>
            <color rgb="FF000000"/>
            <rFont val="Calibri"/>
            <family val="2"/>
            <charset val="1"/>
          </rPr>
          <t xml:space="preserve">Rodrigo González:
</t>
        </r>
        <r>
          <rPr>
            <sz val="9"/>
            <color rgb="FF000000"/>
            <rFont val="Tahoma"/>
            <family val="2"/>
            <charset val="1"/>
          </rPr>
          <t>IEA extended world energy balances</t>
        </r>
      </text>
    </comment>
    <comment ref="A160" authorId="0">
      <text>
        <r>
          <rPr>
            <sz val="11"/>
            <color rgb="FF000000"/>
            <rFont val="Calibri"/>
            <family val="2"/>
            <charset val="1"/>
          </rPr>
          <t xml:space="preserve">Rodrigo González:
</t>
        </r>
        <r>
          <rPr>
            <sz val="9"/>
            <color rgb="FF000000"/>
            <rFont val="Tahoma"/>
            <family val="2"/>
            <charset val="1"/>
          </rPr>
          <t>IEA extended world energy balances</t>
        </r>
      </text>
    </comment>
    <comment ref="A162" authorId="0">
      <text>
        <r>
          <rPr>
            <sz val="11"/>
            <color rgb="FF000000"/>
            <rFont val="Calibri"/>
            <family val="2"/>
            <charset val="1"/>
          </rPr>
          <t xml:space="preserve">IdB:  IEA balances UE shares
</t>
        </r>
      </text>
    </comment>
    <comment ref="A163" authorId="0">
      <text>
        <r>
          <rPr>
            <sz val="11"/>
            <color rgb="FF000000"/>
            <rFont val="Calibri"/>
            <family val="2"/>
            <charset val="1"/>
          </rPr>
          <t xml:space="preserve">IdB:  IEA balances
</t>
        </r>
        <r>
          <rPr>
            <sz val="9"/>
            <color rgb="FF000000"/>
            <rFont val="Tahoma"/>
            <family val="2"/>
            <charset val="1"/>
          </rPr>
          <t xml:space="preserve">UE shares
</t>
        </r>
      </text>
    </comment>
    <comment ref="A164" authorId="0">
      <text>
        <r>
          <rPr>
            <sz val="11"/>
            <color rgb="FF000000"/>
            <rFont val="Calibri"/>
            <family val="2"/>
            <charset val="1"/>
          </rPr>
          <t xml:space="preserve">IdB:  IEA balances
</t>
        </r>
        <r>
          <rPr>
            <sz val="9"/>
            <color rgb="FF000000"/>
            <rFont val="Tahoma"/>
            <family val="2"/>
            <charset val="1"/>
          </rPr>
          <t xml:space="preserve">UE shares
</t>
        </r>
      </text>
    </comment>
    <comment ref="A166" authorId="0">
      <text>
        <r>
          <rPr>
            <sz val="11"/>
            <color rgb="FF000000"/>
            <rFont val="Calibri"/>
            <family val="2"/>
            <charset val="1"/>
          </rPr>
          <t xml:space="preserve">UE shares
</t>
        </r>
        <r>
          <rPr>
            <sz val="9"/>
            <color rgb="FF000000"/>
            <rFont val="Tahoma"/>
            <family val="2"/>
            <charset val="1"/>
          </rPr>
          <t xml:space="preserve">
</t>
        </r>
      </text>
    </comment>
    <comment ref="A167" authorId="0">
      <text>
        <r>
          <rPr>
            <sz val="11"/>
            <color rgb="FF000000"/>
            <rFont val="Calibri"/>
            <family val="2"/>
            <charset val="1"/>
          </rPr>
          <t xml:space="preserve">UE shares
</t>
        </r>
        <r>
          <rPr>
            <sz val="9"/>
            <color rgb="FF000000"/>
            <rFont val="Tahoma"/>
            <family val="2"/>
            <charset val="1"/>
          </rPr>
          <t xml:space="preserve">
</t>
        </r>
      </text>
    </comment>
    <comment ref="A168" authorId="0">
      <text>
        <r>
          <rPr>
            <sz val="11"/>
            <color rgb="FF000000"/>
            <rFont val="Calibri"/>
            <family val="2"/>
            <charset val="1"/>
          </rPr>
          <t xml:space="preserve">UE shares
</t>
        </r>
        <r>
          <rPr>
            <sz val="9"/>
            <color rgb="FF000000"/>
            <rFont val="Tahoma"/>
            <family val="2"/>
            <charset val="1"/>
          </rPr>
          <t xml:space="preserve">
</t>
        </r>
      </text>
    </comment>
    <comment ref="A170" authorId="0">
      <text>
        <r>
          <rPr>
            <sz val="11"/>
            <color rgb="FF000000"/>
            <rFont val="Calibri"/>
            <family val="2"/>
            <charset val="1"/>
          </rPr>
          <t xml:space="preserve">Rodrigo González:
</t>
        </r>
        <r>
          <rPr>
            <sz val="9"/>
            <color rgb="FF000000"/>
            <rFont val="Tahoma"/>
            <family val="2"/>
            <charset val="1"/>
          </rPr>
          <t>IdB: Industrial waste+municipal waste (renewable)+municipale waste (non-renewable) from IEA balances</t>
        </r>
      </text>
    </comment>
    <comment ref="A172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IEA balances</t>
        </r>
      </text>
    </comment>
    <comment ref="A174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Eurostat: Hcoal (Anthracite, Other bituminous coal, Coking coal, Patent fuel, Sub-bitumious coal)+Bcoal (BKB, Coal tar, Lignite, Peat, Peat products) +Coke (Gas coke, Coke oven coke)
</t>
        </r>
      </text>
    </comment>
    <comment ref="A175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own estimation from Mohr et al 2015 and BP 2017
</t>
        </r>
      </text>
    </comment>
    <comment ref="A176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Eurostat: Nat gas+ Other gas (Blast furnace gas, Coke oven gas, Gas works gas, Coal gases non-specofied, Other recovered gases)
</t>
        </r>
      </text>
    </comment>
    <comment ref="A177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own estimation from Mohr et al 2015 and BP 2017
</t>
        </r>
      </text>
    </comment>
    <comment ref="A178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Eurostat: crude  (Crude oil, Natural gas liquids, Refinery feedstocks, Additives/blending components, Other hydrocarbures)</t>
        </r>
      </text>
    </comment>
    <comment ref="A179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BGS 2018
https://www.bgs.ac.uk/mineralsuk/statistics/wms.cfc?method=searchWMS </t>
        </r>
      </text>
    </comment>
  </commentList>
</comments>
</file>

<file path=xl/comments5.xml><?xml version="1.0" encoding="utf-8"?>
<comments xmlns="http://schemas.openxmlformats.org/spreadsheetml/2006/main">
  <authors>
    <author>EM</author>
  </authors>
  <commentList>
    <comment ref="A6" authorId="0">
      <text>
        <r>
          <rPr>
            <b/>
            <sz val="9"/>
            <color rgb="FF000000"/>
            <rFont val="Tahoma"/>
            <family val="2"/>
            <charset val="1"/>
          </rPr>
          <t>IdB: Maggio12. URR (paper) y max extraction (own elaboration from paper)</t>
        </r>
      </text>
    </comment>
    <comment ref="A8" authorId="0">
      <text>
        <r>
          <rPr>
            <sz val="11"/>
            <color rgb="FF000000"/>
            <rFont val="Calibri"/>
            <family val="2"/>
            <charset val="1"/>
          </rPr>
          <t xml:space="preserve">IdB: Maggio12 URR (paper) y max extraction (own elaboration from paper)
</t>
        </r>
      </text>
    </comment>
    <comment ref="A10" authorId="0">
      <text>
        <r>
          <rPr>
            <sz val="11"/>
            <color rgb="FF000000"/>
            <rFont val="Calibri"/>
            <family val="2"/>
            <charset val="1"/>
          </rPr>
          <t xml:space="preserve">IdB: Maggio12 URR (paper) y max extraction (own elaboration from paper)
</t>
        </r>
      </text>
    </comment>
    <comment ref="A12" authorId="0">
      <text>
        <r>
          <rPr>
            <sz val="11"/>
            <color rgb="FF000000"/>
            <rFont val="Calibri"/>
            <family val="2"/>
            <charset val="1"/>
          </rPr>
          <t xml:space="preserve">IdB: Mohr et al, 15 URR (paper) y max extraction (own elaboration from paper)
</t>
        </r>
      </text>
    </comment>
    <comment ref="A14" authorId="0">
      <text>
        <r>
          <rPr>
            <sz val="11"/>
            <color rgb="FF000000"/>
            <rFont val="Calibri"/>
            <family val="2"/>
            <charset val="1"/>
          </rPr>
          <t xml:space="preserve">IdB: Mohr et al, 15 URR (paper) y max extraction (own elaboration from paper)
</t>
        </r>
      </text>
    </comment>
    <comment ref="A16" authorId="0">
      <text>
        <r>
          <rPr>
            <sz val="11"/>
            <color rgb="FF000000"/>
            <rFont val="Calibri"/>
            <family val="2"/>
            <charset val="1"/>
          </rPr>
          <t xml:space="preserve">IdB: Mohr et al 15 URR (paper) y max extraction (own elaboration from paper)
</t>
        </r>
      </text>
    </comment>
    <comment ref="A18" authorId="0">
      <text>
        <r>
          <rPr>
            <sz val="11"/>
            <color rgb="FF000000"/>
            <rFont val="Calibri"/>
            <family val="2"/>
            <charset val="1"/>
          </rPr>
          <t xml:space="preserve">IdB: Laherrere 2006 URR (paper) y max extraction (own elaboration from paper)
</t>
        </r>
      </text>
    </comment>
    <comment ref="A21" authorId="0">
      <text>
        <r>
          <rPr>
            <sz val="11"/>
            <color rgb="FF000000"/>
            <rFont val="Calibri"/>
            <family val="2"/>
            <charset val="1"/>
          </rPr>
          <t xml:space="preserve">IdB: Mohr et al., 2015 URR (paper) y max extraction (own elaboration from paper)
</t>
        </r>
      </text>
    </comment>
    <comment ref="A23" authorId="0">
      <text>
        <r>
          <rPr>
            <sz val="11"/>
            <color rgb="FF000000"/>
            <rFont val="Calibri"/>
            <family val="2"/>
            <charset val="1"/>
          </rPr>
          <t xml:space="preserve">IdB: Mohr et al., 2015 URR (paper) y max extraction (own elaboration from paper)
</t>
        </r>
        <r>
          <rPr>
            <sz val="9"/>
            <color rgb="FF000000"/>
            <rFont val="Tahoma"/>
            <family val="2"/>
            <charset val="1"/>
          </rPr>
          <t xml:space="preserve"> </t>
        </r>
      </text>
    </comment>
    <comment ref="A25" authorId="0">
      <text>
        <r>
          <rPr>
            <sz val="11"/>
            <color rgb="FF000000"/>
            <rFont val="Calibri"/>
            <family val="2"/>
            <charset val="1"/>
          </rPr>
          <t xml:space="preserve">IdB: Mohr et al., 2015 URR (paper) y max extraction (own elaboration from paper)
</t>
        </r>
      </text>
    </comment>
    <comment ref="A27" authorId="0">
      <text>
        <r>
          <rPr>
            <sz val="11"/>
            <color rgb="FF000000"/>
            <rFont val="Calibri"/>
            <family val="2"/>
            <charset val="1"/>
          </rPr>
          <t xml:space="preserve">IdB: Mohr et al., 2015 URR (paper) y max extraction (own elaboration from paper)
</t>
        </r>
      </text>
    </comment>
    <comment ref="A29" authorId="0">
      <text>
        <r>
          <rPr>
            <sz val="11"/>
            <color rgb="FF000000"/>
            <rFont val="Calibri"/>
            <family val="2"/>
            <charset val="1"/>
          </rPr>
          <t xml:space="preserve">IdB: Mohr et al., 2015 URR (paper) y max extraction (own elaboration from paper)
</t>
        </r>
      </text>
    </comment>
    <comment ref="A31" authorId="0">
      <text>
        <r>
          <rPr>
            <sz val="11"/>
            <color rgb="FF000000"/>
            <rFont val="Calibri"/>
            <family val="2"/>
            <charset val="1"/>
          </rPr>
          <t xml:space="preserve">IdB: Mohr et al., 2015 URR (paper) y max extraction (own elaboration from paper)
</t>
        </r>
      </text>
    </comment>
    <comment ref="A33" authorId="0">
      <text>
        <r>
          <rPr>
            <sz val="11"/>
            <color rgb="FF000000"/>
            <rFont val="Calibri"/>
            <family val="2"/>
            <charset val="1"/>
          </rPr>
          <t xml:space="preserve">IdB: Laherrere 2010
</t>
        </r>
        <r>
          <rPr>
            <sz val="9"/>
            <color rgb="FF000000"/>
            <rFont val="Tahoma"/>
            <family val="2"/>
            <charset val="1"/>
          </rPr>
          <t>URR (paper) y max extraction (own elaboration from paper)</t>
        </r>
      </text>
    </comment>
    <comment ref="B33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no estimate in the original analysis, we consider a similar ratio than Mohr12 BG</t>
        </r>
      </text>
    </comment>
    <comment ref="A35" authorId="0">
      <text>
        <r>
          <rPr>
            <sz val="11"/>
            <color rgb="FF000000"/>
            <rFont val="Calibri"/>
            <family val="2"/>
            <charset val="1"/>
          </rPr>
          <t xml:space="preserve">IdB: Mohr 2012
URR (paper) y max extraction (own elaboration from paper)
</t>
        </r>
      </text>
    </comment>
    <comment ref="A38" authorId="0">
      <text>
        <r>
          <rPr>
            <sz val="11"/>
            <color rgb="FF000000"/>
            <rFont val="Calibri"/>
            <family val="2"/>
            <charset val="1"/>
          </rPr>
          <t xml:space="preserve">IdB: Mohr 2012
</t>
        </r>
        <r>
          <rPr>
            <sz val="9"/>
            <color rgb="FF000000"/>
            <rFont val="Tahoma"/>
            <family val="2"/>
            <charset val="1"/>
          </rPr>
          <t>URR (paper) y max extraction (own elaboration from paper)</t>
        </r>
      </text>
    </comment>
    <comment ref="A40" authorId="0">
      <text>
        <r>
          <rPr>
            <sz val="11"/>
            <color rgb="FF000000"/>
            <rFont val="Calibri"/>
            <family val="2"/>
            <charset val="1"/>
          </rPr>
          <t xml:space="preserve">IdB: Mohr et al., 2015 URR (paper) y max extraction (own elaboration from paper)
</t>
        </r>
      </text>
    </comment>
    <comment ref="A42" authorId="0">
      <text>
        <r>
          <rPr>
            <sz val="11"/>
            <color rgb="FF000000"/>
            <rFont val="Calibri"/>
            <family val="2"/>
            <charset val="1"/>
          </rPr>
          <t xml:space="preserve">IdB: Mohr et al., 2015
</t>
        </r>
      </text>
    </comment>
    <comment ref="A44" authorId="0">
      <text>
        <r>
          <rPr>
            <sz val="11"/>
            <color rgb="FF000000"/>
            <rFont val="Calibri"/>
            <family val="2"/>
            <charset val="1"/>
          </rPr>
          <t xml:space="preserve">IdB: Mohr et al., 2015 URR (paper) y max extraction (own elaboration from paper)
</t>
        </r>
      </text>
    </comment>
    <comment ref="A47" authorId="0">
      <text>
        <r>
          <rPr>
            <sz val="11"/>
            <color rgb="FF000000"/>
            <rFont val="Calibri"/>
            <family val="2"/>
            <charset val="1"/>
          </rPr>
          <t xml:space="preserve">IdB: Zittel12
</t>
        </r>
        <r>
          <rPr>
            <sz val="9"/>
            <color rgb="FF000000"/>
            <rFont val="Tahoma"/>
            <family val="2"/>
            <charset val="1"/>
          </rPr>
          <t>URR (paper) y max extraction (own elaboration from paper)</t>
        </r>
      </text>
    </comment>
    <comment ref="A49" authorId="0">
      <text>
        <r>
          <rPr>
            <sz val="11"/>
            <color rgb="FF000000"/>
            <rFont val="Calibri"/>
            <family val="2"/>
            <charset val="1"/>
          </rPr>
          <t xml:space="preserve">IdB: EWG 2013
URR (paper) y max extraction (own elaboration from paper)
</t>
        </r>
      </text>
    </comment>
    <comment ref="A55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own elaboration from Mohr et al 2015</t>
        </r>
      </text>
    </comment>
    <comment ref="A70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own elaboration from Mohr et al 2015</t>
        </r>
      </text>
    </comment>
    <comment ref="A87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own elaboration from Mohr et al 2015</t>
        </r>
      </text>
    </comment>
    <comment ref="A97" authorId="0">
      <text>
        <r>
          <rPr>
            <sz val="11"/>
            <color rgb="FF000000"/>
            <rFont val="Calibri"/>
            <family val="2"/>
            <charset val="1"/>
          </rPr>
          <t xml:space="preserve">IdB: Zittel12
</t>
        </r>
        <r>
          <rPr>
            <sz val="9"/>
            <color rgb="FF000000"/>
            <rFont val="Tahoma"/>
            <family val="2"/>
            <charset val="1"/>
          </rPr>
          <t>URR (paper) y max extraction (own elaboration from paper)</t>
        </r>
      </text>
    </comment>
    <comment ref="A99" authorId="0">
      <text>
        <r>
          <rPr>
            <sz val="11"/>
            <color rgb="FF000000"/>
            <rFont val="Calibri"/>
            <family val="2"/>
            <charset val="1"/>
          </rPr>
          <t xml:space="preserve">IdB: EWG 2013
URR (paper) y max extraction (own elaboration from paper)
</t>
        </r>
      </text>
    </comment>
    <comment ref="A106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own elaboration from Mohr et al 2015</t>
        </r>
      </text>
    </comment>
    <comment ref="A121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own elaboration from Mohr et al 2015</t>
        </r>
      </text>
    </comment>
    <comment ref="A138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own elaboration from Mohr et al 2015</t>
        </r>
      </text>
    </comment>
    <comment ref="A148" authorId="0">
      <text>
        <r>
          <rPr>
            <sz val="11"/>
            <color rgb="FF000000"/>
            <rFont val="Calibri"/>
            <family val="2"/>
            <charset val="1"/>
          </rPr>
          <t xml:space="preserve">IdB: Zittel12
</t>
        </r>
        <r>
          <rPr>
            <sz val="9"/>
            <color rgb="FF000000"/>
            <rFont val="Tahoma"/>
            <family val="2"/>
            <charset val="1"/>
          </rPr>
          <t>URR (paper) y max extraction (own elaboration from paper)</t>
        </r>
      </text>
    </comment>
    <comment ref="A150" authorId="0">
      <text>
        <r>
          <rPr>
            <sz val="11"/>
            <color rgb="FF000000"/>
            <rFont val="Calibri"/>
            <family val="2"/>
            <charset val="1"/>
          </rPr>
          <t xml:space="preserve">IdB: EWG 2013
URR (paper) y max extraction (own elaboration from paper)
</t>
        </r>
      </text>
    </comment>
  </commentList>
</comments>
</file>

<file path=xl/sharedStrings.xml><?xml version="1.0" encoding="utf-8"?>
<sst xmlns="http://schemas.openxmlformats.org/spreadsheetml/2006/main" count="1506" uniqueCount="357">
  <si>
    <t>Type</t>
  </si>
  <si>
    <t>Cp initial</t>
  </si>
  <si>
    <t>Twe/Mha</t>
  </si>
  <si>
    <t>Dmnl</t>
  </si>
  <si>
    <t>years</t>
  </si>
  <si>
    <t>Hydro</t>
  </si>
  <si>
    <t>-</t>
  </si>
  <si>
    <t>Geothermal</t>
  </si>
  <si>
    <t>Solid bioenergy for electricity</t>
  </si>
  <si>
    <t>Oceanic</t>
  </si>
  <si>
    <t>Wind onshore</t>
  </si>
  <si>
    <t>Wind offshore</t>
  </si>
  <si>
    <t>Solar PV</t>
  </si>
  <si>
    <t>CSP</t>
  </si>
  <si>
    <t>Nuclear</t>
  </si>
  <si>
    <t>solar for heat</t>
  </si>
  <si>
    <t>geothermal for heat</t>
  </si>
  <si>
    <t>Solid bioenergy for heat</t>
  </si>
  <si>
    <t>BALANCING COST variable electric RES</t>
  </si>
  <si>
    <t>Share of variable RES</t>
  </si>
  <si>
    <t>Balancing cost (1995$/MWh)</t>
  </si>
  <si>
    <t>Biofuels in marginal lands: exogenous start production scenario (mimics biofuel 2nd generation 2000-2014)</t>
  </si>
  <si>
    <t>Annual growth start production biofuels marginal lands (ktoe/yr)</t>
  </si>
  <si>
    <t>share trad biomass vs solids in households</t>
  </si>
  <si>
    <t>Heat demand</t>
  </si>
  <si>
    <t>Efficiencies</t>
  </si>
  <si>
    <t>Efficiency uranium for electricity</t>
  </si>
  <si>
    <t>Efficiency solar panels for heat</t>
  </si>
  <si>
    <t>Efficiency conversion geot PE to Elec</t>
  </si>
  <si>
    <t>Losses solar for heat</t>
  </si>
  <si>
    <t>Efficiency conversion BioE plants to heat</t>
  </si>
  <si>
    <t>Efficiency geothermal for heat</t>
  </si>
  <si>
    <t>Efficiency conversion bioE to Elec</t>
  </si>
  <si>
    <t>Efficiency liquids for electricity</t>
  </si>
  <si>
    <t>Efficiency coal for electricity</t>
  </si>
  <si>
    <t>Round-trip storage efficiency EV batteries</t>
  </si>
  <si>
    <t>High</t>
  </si>
  <si>
    <t>Efficiency improvement 3gen</t>
  </si>
  <si>
    <t>Medium</t>
  </si>
  <si>
    <t>Max efficiency gas power plant</t>
  </si>
  <si>
    <t>Net stored energy EV battery over lifetime</t>
  </si>
  <si>
    <t>MJ</t>
  </si>
  <si>
    <t>Low</t>
  </si>
  <si>
    <t>CTL efficiency</t>
  </si>
  <si>
    <t>kW/battery</t>
  </si>
  <si>
    <t>GTL efficiency</t>
  </si>
  <si>
    <t>Pumped hydro storage (PHS)</t>
  </si>
  <si>
    <t>Efficiency gas for oil refinery gains</t>
  </si>
  <si>
    <t>Round-trip storage efficiency PHS</t>
  </si>
  <si>
    <t>Efficiency improv gas for electricity</t>
  </si>
  <si>
    <t>Energy losses</t>
  </si>
  <si>
    <t>Cp PHS</t>
  </si>
  <si>
    <t>Prop electrical distribution losses</t>
  </si>
  <si>
    <t>ESOI PHS full potential</t>
  </si>
  <si>
    <t>BioEnergy</t>
  </si>
  <si>
    <t>PEpc consumption trad biomass ref</t>
  </si>
  <si>
    <t>EJ</t>
  </si>
  <si>
    <t>Land productivity biofuels 2nd gen EJ MHa</t>
  </si>
  <si>
    <t>EJ/Mha</t>
  </si>
  <si>
    <t>CHP plants</t>
  </si>
  <si>
    <t>EJ/Year</t>
  </si>
  <si>
    <t>Share of Heat output vs electricity in nuclear</t>
  </si>
  <si>
    <t xml:space="preserve">Conv efficiency from NPP to biofuels </t>
  </si>
  <si>
    <t>Land occupation ratio biofuels marg land</t>
  </si>
  <si>
    <t>Mha/EJ</t>
  </si>
  <si>
    <t>Land productivity biofuels marg EJ MHa</t>
  </si>
  <si>
    <t>Adjustment</t>
  </si>
  <si>
    <t>Others</t>
  </si>
  <si>
    <t>adjust energy for transport to inland transport</t>
  </si>
  <si>
    <t>Grid reinforcement costs ref</t>
  </si>
  <si>
    <t>1995$/kW</t>
  </si>
  <si>
    <t>Oil refinery gains share</t>
  </si>
  <si>
    <t>Prop heat distribution losses</t>
  </si>
  <si>
    <t>Waste</t>
  </si>
  <si>
    <t>Biogas</t>
  </si>
  <si>
    <t>share PES waste for heat plants</t>
  </si>
  <si>
    <t>share PES biogas for heat plants</t>
  </si>
  <si>
    <t>share PES waste for elec plants</t>
  </si>
  <si>
    <t>share PES biogas for elec plants</t>
  </si>
  <si>
    <t>share PES waste for CHP plants</t>
  </si>
  <si>
    <t>share PES biogas for CHP plants</t>
  </si>
  <si>
    <t>share PES waste TFC</t>
  </si>
  <si>
    <t>share PES biogas TFC</t>
  </si>
  <si>
    <t>efficiency waste for heat plants</t>
  </si>
  <si>
    <t>efficiency biogas for heat plants</t>
  </si>
  <si>
    <t>efficiency waste for elec plants</t>
  </si>
  <si>
    <t>efficiency biogas for elec plants</t>
  </si>
  <si>
    <t>efficiency waste for heat in CHP plants</t>
  </si>
  <si>
    <t>efficiency biogas for heat in CHP plants</t>
  </si>
  <si>
    <t>efficiency waste for elec in CHP plants</t>
  </si>
  <si>
    <t>efficiency biogas for elec in CHP plants</t>
  </si>
  <si>
    <t>BioE potential NPP marginal lands</t>
  </si>
  <si>
    <t>Bioenergy</t>
  </si>
  <si>
    <t>Sensitivity scarcity options</t>
  </si>
  <si>
    <t>KWatt per battery EV</t>
  </si>
  <si>
    <t>CTL</t>
  </si>
  <si>
    <t>GTL</t>
  </si>
  <si>
    <t>EV batteries (minimum)</t>
  </si>
  <si>
    <t>Lifetime</t>
  </si>
  <si>
    <t xml:space="preserve">Power density </t>
  </si>
  <si>
    <t>Replacement rate</t>
  </si>
  <si>
    <t>Batteries</t>
  </si>
  <si>
    <t>Construction time</t>
  </si>
  <si>
    <t>Initial EROI</t>
  </si>
  <si>
    <t>Planning time</t>
  </si>
  <si>
    <t>Investment cost (1995T$/TW)</t>
  </si>
  <si>
    <t>Minimum Baseload</t>
  </si>
  <si>
    <t>share FEH over FED oil</t>
  </si>
  <si>
    <t>share FEH over FED nat. gas</t>
  </si>
  <si>
    <t>share FEH over FED coal</t>
  </si>
  <si>
    <t>share FEH over FED solid bioE</t>
  </si>
  <si>
    <t>Annual shift from 2gen to 3gen biofuels land compet</t>
  </si>
  <si>
    <t>in the world module this parameter is placed in the scenario</t>
  </si>
  <si>
    <t xml:space="preserve">Solar </t>
  </si>
  <si>
    <t>Performance ratio over park's lifetime (f2)</t>
  </si>
  <si>
    <t>Land occupation ratio (f3)</t>
  </si>
  <si>
    <t>Cell efficiency conversion of solar PV.</t>
  </si>
  <si>
    <t>These 3 are not present in the world model?</t>
  </si>
  <si>
    <t>MAX EXTRACTION TABLE</t>
  </si>
  <si>
    <t>share of unconv vs. Total extraction in 2050 (Dmnl)</t>
  </si>
  <si>
    <t>URR (EJ)</t>
  </si>
  <si>
    <t>OIL</t>
  </si>
  <si>
    <t>RURR</t>
  </si>
  <si>
    <t>max extraction</t>
  </si>
  <si>
    <t>GAS</t>
  </si>
  <si>
    <t>COAL</t>
  </si>
  <si>
    <t>URANIUM</t>
  </si>
  <si>
    <t>table max extraction coal</t>
  </si>
  <si>
    <t>table max extraction uranium</t>
  </si>
  <si>
    <t>table max extraction conv oil</t>
  </si>
  <si>
    <t>table max extraction agg oil</t>
  </si>
  <si>
    <t>table max extraction agg gas</t>
  </si>
  <si>
    <t>table max extraction conv gas</t>
  </si>
  <si>
    <t>table max extraction unconv oil</t>
  </si>
  <si>
    <t>table max extraction unconv gas</t>
  </si>
  <si>
    <t>Maggio12 low conv oil</t>
  </si>
  <si>
    <t>Maggio12 middle conv oil</t>
  </si>
  <si>
    <t>Maggio12 high conv oil</t>
  </si>
  <si>
    <t>BG mohr15 unconv oil</t>
  </si>
  <si>
    <t>High mohr15 unconv oil</t>
  </si>
  <si>
    <t>Low mohr15 unconv oil</t>
  </si>
  <si>
    <t>Laherrère 2006 total oil</t>
  </si>
  <si>
    <t xml:space="preserve">Low Mohr2015 conv gas </t>
  </si>
  <si>
    <t xml:space="preserve">High Mohr2015 conv gas </t>
  </si>
  <si>
    <t>BG Mohr2015 conv gas</t>
  </si>
  <si>
    <t>BG Mohr15 unconv gas</t>
  </si>
  <si>
    <t>High Mohr15 unconv gas</t>
  </si>
  <si>
    <t>Low Mohr15 unconv gas</t>
  </si>
  <si>
    <t>Laherrère10 total gas</t>
  </si>
  <si>
    <t>Mohr12 BG total gas</t>
  </si>
  <si>
    <t>mohr12 coal</t>
  </si>
  <si>
    <t>Low Mohr2015 coal</t>
  </si>
  <si>
    <t>BG Mohr2015 coal</t>
  </si>
  <si>
    <t>High Mohr2015 coal</t>
  </si>
  <si>
    <t>Zittel12 uranium</t>
  </si>
  <si>
    <t xml:space="preserve">EWG13 Uranium </t>
  </si>
  <si>
    <t>WORLD</t>
  </si>
  <si>
    <t>EUROPE</t>
  </si>
  <si>
    <t>Low-EU mohr15 conv oil</t>
  </si>
  <si>
    <t>BG-EU mohr15 conv oil</t>
  </si>
  <si>
    <t>High-EU mohr15 conv oil</t>
  </si>
  <si>
    <t>Low-EU mohr15 unconv oil</t>
  </si>
  <si>
    <t>BG-EU mohr15 unconv oil</t>
  </si>
  <si>
    <t>High-EU mohr15 unconv oil</t>
  </si>
  <si>
    <t xml:space="preserve">Low-EU Mohr2015 conv gas </t>
  </si>
  <si>
    <t xml:space="preserve">BG-EU Mohr2015 conv gas </t>
  </si>
  <si>
    <t>High-EU Mohr2015 conv gas</t>
  </si>
  <si>
    <t>Low-EU Mohr15 unconv gas</t>
  </si>
  <si>
    <t>BG-EU Mohr15 unconv gas</t>
  </si>
  <si>
    <t>High-EU Mohr15 unconv gas</t>
  </si>
  <si>
    <t>Low-EU Mohr2015 coal</t>
  </si>
  <si>
    <t>BG-EU Mohr2015 coal</t>
  </si>
  <si>
    <t>High-EU Mohr2015 coal</t>
  </si>
  <si>
    <t>AUSTRIA</t>
  </si>
  <si>
    <t>Low-AUT mohr15 conv oil</t>
  </si>
  <si>
    <t>BG-AUT mohr15 conv oil</t>
  </si>
  <si>
    <t>High-AUTmohr15 conv oil</t>
  </si>
  <si>
    <t>Low-AUT mohr15 unconv oil</t>
  </si>
  <si>
    <t>BG-AUT mohr15 unconv oil</t>
  </si>
  <si>
    <t>High-AUT mohr15 unconv oil</t>
  </si>
  <si>
    <t xml:space="preserve">Low-AUT Mohr2015 conv gas </t>
  </si>
  <si>
    <t xml:space="preserve">BG-AUT Mohr2015 conv gas </t>
  </si>
  <si>
    <t>High-AUT Mohr2015 conv gas</t>
  </si>
  <si>
    <t>Low-AUT Mohr15 unconv gas</t>
  </si>
  <si>
    <t>BG-AUT Mohr15 unconv gas</t>
  </si>
  <si>
    <t>High-AUT Mohr15 unconv gas</t>
  </si>
  <si>
    <t>Low-AUT Mohr2015 coal</t>
  </si>
  <si>
    <t>BG-AUT Mohr2015 coal</t>
  </si>
  <si>
    <t>High-AUT Mohr2015 coal</t>
  </si>
  <si>
    <t>Past growth</t>
  </si>
  <si>
    <t>Hist growth CTL</t>
  </si>
  <si>
    <t>1/Year</t>
  </si>
  <si>
    <t>Hist growth GTL</t>
  </si>
  <si>
    <t>PHS past capacity growth</t>
  </si>
  <si>
    <t>Hydro past capacity growth</t>
  </si>
  <si>
    <t>1/year</t>
  </si>
  <si>
    <t>Biofuels past growth</t>
  </si>
  <si>
    <t>Geothermal past capacity growth</t>
  </si>
  <si>
    <t>Solid bioE-elec</t>
  </si>
  <si>
    <t>Oceanic past capacity growth</t>
  </si>
  <si>
    <t>Wind onshore past capacity growth</t>
  </si>
  <si>
    <t>Wind offshore past capacity growth</t>
  </si>
  <si>
    <t>Solar PV past capacity growth</t>
  </si>
  <si>
    <t>CSP past capacity growth</t>
  </si>
  <si>
    <t>past solar growth for heat-com</t>
  </si>
  <si>
    <t>past geothermal growth for heat-com</t>
  </si>
  <si>
    <t>past solid bioE-heat-com</t>
  </si>
  <si>
    <t>past solar growth for heat-nc</t>
  </si>
  <si>
    <t>past geothermal growth for heat-nc</t>
  </si>
  <si>
    <t>past solid bioE-heat-nc</t>
  </si>
  <si>
    <t>cumulated conv oil extraction to 1995</t>
  </si>
  <si>
    <t>cumulated unconv oil extraction to 1995</t>
  </si>
  <si>
    <t>cumulated conv gas extraction to 1995</t>
  </si>
  <si>
    <t>cumulated unconv gas extraction to 1995</t>
  </si>
  <si>
    <t>cumulated coal extraction to 1995</t>
  </si>
  <si>
    <t>cumulated uranium extraction to 1995</t>
  </si>
  <si>
    <t>Cumulated extraction 1990</t>
  </si>
  <si>
    <t>Efficiency Heat plants gas</t>
  </si>
  <si>
    <t>Efficiency elec CHP plants gas</t>
  </si>
  <si>
    <t>Efficiency heat CHP plants gas</t>
  </si>
  <si>
    <t>Efficiency Heat plants coal</t>
  </si>
  <si>
    <t>Efficiency elec CHP plants coal</t>
  </si>
  <si>
    <t>Efficiency heat CHP plants coal</t>
  </si>
  <si>
    <t>Efficiency Heat plants oil</t>
  </si>
  <si>
    <t xml:space="preserve">Efficiency elec CHP plants oil </t>
  </si>
  <si>
    <t>Efficiency heat CHP plants oil</t>
  </si>
  <si>
    <t>Losses in Charcoal plants EJ</t>
  </si>
  <si>
    <t>Peat EJ</t>
  </si>
  <si>
    <t>Biogases EJ</t>
  </si>
  <si>
    <t>Europe and country have data until 2015</t>
  </si>
  <si>
    <t>Average</t>
  </si>
  <si>
    <t>This is not calculated from the data on the left</t>
  </si>
  <si>
    <t>This is calculated from the first and last years of the series</t>
  </si>
  <si>
    <t>If they had done it as in Austria, the value would be this one</t>
  </si>
  <si>
    <t>HISTORIC VALUES</t>
  </si>
  <si>
    <t>pct CHP plants vs total heat output</t>
  </si>
  <si>
    <t>pct NRE CHP plants vs total NRE heat output</t>
  </si>
  <si>
    <t>Pct gas in fossil CHP plants</t>
  </si>
  <si>
    <t>Pct liquids in fossil CHP plants</t>
  </si>
  <si>
    <t>Historical unconv oil</t>
  </si>
  <si>
    <t>Historical unconv gas</t>
  </si>
  <si>
    <t>Historic CTL</t>
  </si>
  <si>
    <t>Historic GTL</t>
  </si>
  <si>
    <t>resource extraction</t>
  </si>
  <si>
    <t>Hist share oil Elec</t>
  </si>
  <si>
    <t>share resources</t>
  </si>
  <si>
    <t>Hist share gas vs (coal+gas) Elec</t>
  </si>
  <si>
    <t>Annual generation liquids RES</t>
  </si>
  <si>
    <t>Biofuels</t>
  </si>
  <si>
    <t>ktoe/Year</t>
  </si>
  <si>
    <t>Capacity installed RES for non-commercial heat</t>
  </si>
  <si>
    <t>Historic solar for heat</t>
  </si>
  <si>
    <t>TWth</t>
  </si>
  <si>
    <t>Historic geothermal for heat</t>
  </si>
  <si>
    <t>Historic solid bioE-heat</t>
  </si>
  <si>
    <t>Capacity installed RES for commercial heat</t>
  </si>
  <si>
    <t>historic nuclear generation TWh</t>
  </si>
  <si>
    <t>TWh</t>
  </si>
  <si>
    <t>Other</t>
  </si>
  <si>
    <t>%</t>
  </si>
  <si>
    <t>Efficiency gas for electricity</t>
  </si>
  <si>
    <t>Hist share gas vs (coal+gas) heat</t>
  </si>
  <si>
    <t>Hist share liquids in Heat plants</t>
  </si>
  <si>
    <t>Energy exports</t>
  </si>
  <si>
    <r>
      <t xml:space="preserve">Historic Elec share exports </t>
    </r>
    <r>
      <rPr>
        <sz val="11"/>
        <color rgb="FFFF0000"/>
        <rFont val="Calibri"/>
        <family val="2"/>
      </rPr>
      <t>(only in Austria)</t>
    </r>
  </si>
  <si>
    <t>historic share installed PV urban vs tot PV</t>
  </si>
  <si>
    <r>
      <t>historic share installed PV urban vs tot PV</t>
    </r>
    <r>
      <rPr>
        <sz val="11"/>
        <color rgb="FFFF0000"/>
        <rFont val="Calibri"/>
        <family val="2"/>
      </rPr>
      <t xml:space="preserve"> (only EU and country. Same values)</t>
    </r>
  </si>
  <si>
    <t>Installed capacities</t>
  </si>
  <si>
    <t>Hydroelectricity (withouth PHS)</t>
  </si>
  <si>
    <t>TW</t>
  </si>
  <si>
    <t>solid bioenergy for electricity</t>
  </si>
  <si>
    <t>Offshore wind</t>
  </si>
  <si>
    <t>Solar CSP</t>
  </si>
  <si>
    <t>PHS</t>
  </si>
  <si>
    <t xml:space="preserve"> </t>
  </si>
  <si>
    <t>Non-energetic uses</t>
  </si>
  <si>
    <t>ELECTRICITY</t>
  </si>
  <si>
    <t>HEAT</t>
  </si>
  <si>
    <t>LIQUIDS</t>
  </si>
  <si>
    <t>GASES</t>
  </si>
  <si>
    <t>SOLIDS</t>
  </si>
  <si>
    <t>COAL pct losses</t>
  </si>
  <si>
    <t>OIL pct losses</t>
  </si>
  <si>
    <t>NAT GAS pct losses</t>
  </si>
  <si>
    <t>extrapolated, to avoid floating point overflow in vensim</t>
  </si>
  <si>
    <t>Share Losses over total extraction</t>
  </si>
  <si>
    <t>Transfer losses</t>
  </si>
  <si>
    <t>pc losses transformation vs extraction oil</t>
  </si>
  <si>
    <t>pc losses transformation vs extraction coal</t>
  </si>
  <si>
    <t>Ratio gain gas vs lose solids in tranf processes</t>
  </si>
  <si>
    <t>PES from Waste</t>
  </si>
  <si>
    <t>Past growth PES waste</t>
  </si>
  <si>
    <t>same as world</t>
  </si>
  <si>
    <t>this is calculated from first and last value</t>
  </si>
  <si>
    <t>Energy industry own-use</t>
  </si>
  <si>
    <t>Pipeline transport</t>
  </si>
  <si>
    <t>Historic domestic EU extraction from NRE</t>
  </si>
  <si>
    <t>Conventional oil domestic extracted EU</t>
  </si>
  <si>
    <t>Unconventional oil domestic extracted EU</t>
  </si>
  <si>
    <t>Conventional gas domestic extracted EU</t>
  </si>
  <si>
    <t>Unconventional gas domestic extracted EU</t>
  </si>
  <si>
    <t>Coal domestic extracted EU</t>
  </si>
  <si>
    <t>Uranium domestic extracted EU</t>
  </si>
  <si>
    <t>tonnes</t>
  </si>
  <si>
    <t>2010-2015 average extraction</t>
  </si>
  <si>
    <t>Conventional oil domestic extracted AUT</t>
  </si>
  <si>
    <t>Unconventional oil domestic extracted AUT</t>
  </si>
  <si>
    <t>Conventional gas domestic extracted AUT</t>
  </si>
  <si>
    <t>Unconventional gas domestic extracted AUT</t>
  </si>
  <si>
    <t>Coal domestic extracted AUT</t>
  </si>
  <si>
    <t>Uranium domestic extracted AUT</t>
  </si>
  <si>
    <t>Maximun yearly acceleration of intensity improvement</t>
  </si>
  <si>
    <t>Electricity</t>
  </si>
  <si>
    <t>Heat</t>
  </si>
  <si>
    <t>Liquids</t>
  </si>
  <si>
    <t>Gases</t>
  </si>
  <si>
    <t>Solids</t>
  </si>
  <si>
    <t>minimum fraction source</t>
  </si>
  <si>
    <t>max yearly change between sources</t>
  </si>
  <si>
    <t>Households</t>
  </si>
  <si>
    <t>Agriculture</t>
  </si>
  <si>
    <t>Mining_quarrying_and_energy_supply</t>
  </si>
  <si>
    <t>Food_beverages_and_tobacco</t>
  </si>
  <si>
    <t>Textiles_and_leather_etc</t>
  </si>
  <si>
    <t>Coke_refined_petroleum_nuclear_fuel_and_chemicals_etc</t>
  </si>
  <si>
    <t>Electrical_and_optical_equipment_and_Transport_equipment</t>
  </si>
  <si>
    <t>Other_manufacturing</t>
  </si>
  <si>
    <t>Construction</t>
  </si>
  <si>
    <t>Distribution</t>
  </si>
  <si>
    <t>Hotels_and_restaurant</t>
  </si>
  <si>
    <t>Transport_storage_and_communication</t>
  </si>
  <si>
    <t>Financial_intermediation</t>
  </si>
  <si>
    <t>Real_estate_renting_and_busine_activitie</t>
  </si>
  <si>
    <t>Non_Market_Service</t>
  </si>
  <si>
    <t>Mha</t>
  </si>
  <si>
    <t>max solar on land (PV and CSP)</t>
  </si>
  <si>
    <t>TWe</t>
  </si>
  <si>
    <t xml:space="preserve">max offshore wind </t>
  </si>
  <si>
    <t xml:space="preserve">max onshore wind </t>
  </si>
  <si>
    <t xml:space="preserve">max oceanic </t>
  </si>
  <si>
    <t>max PE geot-elec</t>
  </si>
  <si>
    <t>max potential PHS</t>
  </si>
  <si>
    <t xml:space="preserve">max hydro </t>
  </si>
  <si>
    <t>Techno-ecological potential electric RES</t>
  </si>
  <si>
    <t>Max biogases</t>
  </si>
  <si>
    <t>Max potential NPP bioE conventional for heat+elec</t>
  </si>
  <si>
    <t>Max NPP potential BioE residues</t>
  </si>
  <si>
    <t>max waste</t>
  </si>
  <si>
    <t>Techno-ecological potential RES for heat</t>
  </si>
  <si>
    <t>FE solar thermal potential</t>
  </si>
  <si>
    <t>Geot PE potential for heat TWth</t>
  </si>
  <si>
    <t>Techno-ecological potential BioEnergy</t>
  </si>
  <si>
    <t>Max additional potential land for biofuels (land competition)</t>
  </si>
  <si>
    <t>share of Agricultural Land</t>
  </si>
  <si>
    <t>Potential marginal land available for biofuels</t>
  </si>
  <si>
    <t>max PE waste</t>
  </si>
  <si>
    <t>Max PE biogas</t>
  </si>
</sst>
</file>

<file path=xl/styles.xml><?xml version="1.0" encoding="utf-8"?>
<styleSheet xmlns="http://schemas.openxmlformats.org/spreadsheetml/2006/main">
  <numFmts count="9">
    <numFmt numFmtId="164" formatCode="0.000"/>
    <numFmt numFmtId="165" formatCode="0.000000"/>
    <numFmt numFmtId="166" formatCode="0.0"/>
    <numFmt numFmtId="167" formatCode="0.0%"/>
    <numFmt numFmtId="168" formatCode="#,##0.000"/>
    <numFmt numFmtId="169" formatCode="#,##0.00000000"/>
    <numFmt numFmtId="170" formatCode="0.00000"/>
    <numFmt numFmtId="171" formatCode="0.0000000"/>
    <numFmt numFmtId="172" formatCode="0.0000"/>
  </numFmts>
  <fonts count="19">
    <font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name val="Calibri"/>
      <family val="2"/>
      <charset val="1"/>
    </font>
    <font>
      <sz val="10"/>
      <name val="Arial"/>
      <family val="2"/>
      <charset val="1"/>
    </font>
    <font>
      <b/>
      <sz val="11"/>
      <color rgb="FF000000"/>
      <name val="Calibri"/>
      <family val="2"/>
      <charset val="1"/>
    </font>
    <font>
      <sz val="9"/>
      <color rgb="FF000000"/>
      <name val="Tahoma"/>
      <family val="2"/>
      <charset val="1"/>
    </font>
    <font>
      <u/>
      <sz val="11"/>
      <color rgb="FF000000"/>
      <name val="Calibri"/>
      <family val="2"/>
      <charset val="1"/>
    </font>
    <font>
      <sz val="11"/>
      <color rgb="FF9C0006"/>
      <name val="Calibri"/>
      <family val="2"/>
      <scheme val="minor"/>
    </font>
    <font>
      <b/>
      <sz val="9"/>
      <color rgb="FF000000"/>
      <name val="Tahoma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name val="Arial"/>
      <family val="2"/>
      <charset val="1"/>
    </font>
    <font>
      <sz val="11"/>
      <color rgb="FFFF0000"/>
      <name val="Calibri"/>
      <family val="2"/>
    </font>
    <font>
      <b/>
      <sz val="11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B4C7E7"/>
        <bgColor rgb="FF9DC3E6"/>
      </patternFill>
    </fill>
    <fill>
      <patternFill patternType="solid">
        <fgColor rgb="FF0070C0"/>
        <bgColor rgb="FF008080"/>
      </patternFill>
    </fill>
    <fill>
      <patternFill patternType="solid">
        <fgColor rgb="FF0070C0"/>
        <bgColor rgb="FFF8F200"/>
      </patternFill>
    </fill>
    <fill>
      <patternFill patternType="solid">
        <fgColor rgb="FF9DC3E6"/>
        <bgColor rgb="FFB4C7E7"/>
      </patternFill>
    </fill>
    <fill>
      <patternFill patternType="solid">
        <fgColor rgb="FFBDD7EE"/>
        <bgColor rgb="FFB4C7E7"/>
      </patternFill>
    </fill>
    <fill>
      <patternFill patternType="solid">
        <fgColor rgb="FFB4C7E7"/>
        <bgColor rgb="FFB4C6E7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rgb="FFF8F200"/>
      </patternFill>
    </fill>
    <fill>
      <patternFill patternType="solid">
        <fgColor rgb="FFFFC7CE"/>
      </patternFill>
    </fill>
    <fill>
      <patternFill patternType="solid">
        <fgColor rgb="FF0072C6"/>
        <bgColor rgb="FF2E75B6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rgb="FFD9D9D9"/>
      </patternFill>
    </fill>
    <fill>
      <patternFill patternType="solid">
        <fgColor rgb="FF92D050"/>
        <bgColor rgb="FFD9D9D9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66FF33"/>
        <bgColor rgb="FF00FF00"/>
      </patternFill>
    </fill>
    <fill>
      <patternFill patternType="solid">
        <fgColor rgb="FF00B050"/>
        <bgColor rgb="FF008080"/>
      </patternFill>
    </fill>
    <fill>
      <patternFill patternType="solid">
        <fgColor rgb="FF00B050"/>
        <bgColor rgb="FF00B0F0"/>
      </patternFill>
    </fill>
    <fill>
      <patternFill patternType="solid">
        <fgColor rgb="FF66FF33"/>
        <bgColor rgb="FF92D050"/>
      </patternFill>
    </fill>
    <fill>
      <patternFill patternType="solid">
        <fgColor rgb="FFFFFF00"/>
        <bgColor rgb="FFFFFF00"/>
      </patternFill>
    </fill>
  </fills>
  <borders count="4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auto="1"/>
      </top>
      <bottom/>
      <diagonal/>
    </border>
  </borders>
  <cellStyleXfs count="5">
    <xf numFmtId="0" fontId="0" fillId="0" borderId="0"/>
    <xf numFmtId="0" fontId="3" fillId="0" borderId="0"/>
    <xf numFmtId="0" fontId="7" fillId="10" borderId="0" applyNumberFormat="0" applyBorder="0" applyAlignment="0" applyProtection="0"/>
    <xf numFmtId="0" fontId="3" fillId="0" borderId="0"/>
    <xf numFmtId="0" fontId="14" fillId="0" borderId="0"/>
  </cellStyleXfs>
  <cellXfs count="325">
    <xf numFmtId="0" fontId="0" fillId="0" borderId="0" xfId="0"/>
    <xf numFmtId="0" fontId="0" fillId="2" borderId="1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/>
    <xf numFmtId="0" fontId="0" fillId="2" borderId="1" xfId="0" applyFont="1" applyFill="1" applyBorder="1"/>
    <xf numFmtId="0" fontId="2" fillId="0" borderId="1" xfId="0" applyFont="1" applyBorder="1"/>
    <xf numFmtId="164" fontId="2" fillId="0" borderId="1" xfId="0" applyNumberFormat="1" applyFont="1" applyBorder="1" applyAlignment="1">
      <alignment horizontal="center"/>
    </xf>
    <xf numFmtId="2" fontId="2" fillId="0" borderId="1" xfId="0" applyNumberFormat="1" applyFont="1" applyBorder="1"/>
    <xf numFmtId="0" fontId="3" fillId="0" borderId="0" xfId="1"/>
    <xf numFmtId="0" fontId="0" fillId="2" borderId="3" xfId="0" applyFont="1" applyFill="1" applyBorder="1"/>
    <xf numFmtId="0" fontId="0" fillId="0" borderId="0" xfId="0" applyBorder="1"/>
    <xf numFmtId="0" fontId="0" fillId="2" borderId="2" xfId="0" applyFont="1" applyFill="1" applyBorder="1"/>
    <xf numFmtId="0" fontId="2" fillId="0" borderId="5" xfId="0" applyFont="1" applyBorder="1" applyAlignment="1">
      <alignment horizontal="center"/>
    </xf>
    <xf numFmtId="165" fontId="0" fillId="0" borderId="1" xfId="0" applyNumberFormat="1" applyBorder="1"/>
    <xf numFmtId="0" fontId="0" fillId="0" borderId="0" xfId="0" applyBorder="1" applyAlignment="1"/>
    <xf numFmtId="0" fontId="4" fillId="3" borderId="2" xfId="0" applyFont="1" applyFill="1" applyBorder="1" applyAlignment="1">
      <alignment horizontal="left" vertical="center"/>
    </xf>
    <xf numFmtId="0" fontId="4" fillId="0" borderId="0" xfId="0" applyFont="1" applyBorder="1"/>
    <xf numFmtId="0" fontId="1" fillId="0" borderId="0" xfId="0" applyFont="1"/>
    <xf numFmtId="165" fontId="0" fillId="0" borderId="6" xfId="0" applyNumberFormat="1" applyBorder="1"/>
    <xf numFmtId="0" fontId="0" fillId="0" borderId="0" xfId="0" applyAlignment="1">
      <alignment horizontal="center"/>
    </xf>
    <xf numFmtId="0" fontId="4" fillId="0" borderId="0" xfId="0" applyFont="1" applyBorder="1" applyAlignment="1">
      <alignment horizontal="left" vertical="center"/>
    </xf>
    <xf numFmtId="0" fontId="4" fillId="3" borderId="1" xfId="0" applyFont="1" applyFill="1" applyBorder="1" applyAlignment="1">
      <alignment horizontal="left" vertical="center"/>
    </xf>
    <xf numFmtId="0" fontId="4" fillId="0" borderId="0" xfId="0" applyFont="1"/>
    <xf numFmtId="9" fontId="0" fillId="0" borderId="0" xfId="0" applyNumberFormat="1"/>
    <xf numFmtId="0" fontId="0" fillId="0" borderId="1" xfId="0" applyFill="1" applyBorder="1"/>
    <xf numFmtId="0" fontId="0" fillId="0" borderId="1" xfId="0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0" borderId="0" xfId="0" applyFont="1" applyFill="1" applyBorder="1"/>
    <xf numFmtId="0" fontId="2" fillId="0" borderId="0" xfId="0" applyFont="1" applyFill="1" applyBorder="1" applyAlignment="1">
      <alignment horizontal="center"/>
    </xf>
    <xf numFmtId="0" fontId="0" fillId="0" borderId="0" xfId="0" applyFill="1" applyBorder="1"/>
    <xf numFmtId="0" fontId="0" fillId="0" borderId="1" xfId="0" applyFill="1" applyBorder="1" applyAlignment="1">
      <alignment horizontal="center"/>
    </xf>
    <xf numFmtId="0" fontId="0" fillId="0" borderId="0" xfId="0" applyFill="1"/>
    <xf numFmtId="0" fontId="0" fillId="0" borderId="1" xfId="0" applyFont="1" applyBorder="1"/>
    <xf numFmtId="0" fontId="2" fillId="0" borderId="9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3" fillId="0" borderId="0" xfId="1" applyBorder="1"/>
    <xf numFmtId="0" fontId="2" fillId="0" borderId="0" xfId="0" applyFont="1" applyBorder="1"/>
    <xf numFmtId="0" fontId="0" fillId="2" borderId="9" xfId="0" applyFont="1" applyFill="1" applyBorder="1" applyAlignment="1">
      <alignment horizontal="center"/>
    </xf>
    <xf numFmtId="2" fontId="2" fillId="0" borderId="9" xfId="0" applyNumberFormat="1" applyFont="1" applyBorder="1" applyAlignment="1">
      <alignment horizontal="center"/>
    </xf>
    <xf numFmtId="0" fontId="3" fillId="0" borderId="0" xfId="1" applyFill="1" applyBorder="1"/>
    <xf numFmtId="0" fontId="2" fillId="0" borderId="12" xfId="0" applyFont="1" applyBorder="1" applyAlignment="1">
      <alignment horizontal="center"/>
    </xf>
    <xf numFmtId="0" fontId="3" fillId="0" borderId="13" xfId="1" applyBorder="1"/>
    <xf numFmtId="0" fontId="0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center"/>
    </xf>
    <xf numFmtId="1" fontId="2" fillId="0" borderId="0" xfId="0" applyNumberFormat="1" applyFont="1" applyFill="1" applyBorder="1" applyAlignment="1">
      <alignment horizontal="center" vertical="center"/>
    </xf>
    <xf numFmtId="1" fontId="2" fillId="0" borderId="0" xfId="0" applyNumberFormat="1" applyFont="1" applyFill="1" applyBorder="1" applyAlignment="1">
      <alignment horizontal="center"/>
    </xf>
    <xf numFmtId="0" fontId="2" fillId="0" borderId="0" xfId="0" applyFont="1" applyFill="1" applyBorder="1"/>
    <xf numFmtId="0" fontId="3" fillId="0" borderId="0" xfId="1" applyFill="1"/>
    <xf numFmtId="0" fontId="0" fillId="0" borderId="4" xfId="0" applyFont="1" applyFill="1" applyBorder="1"/>
    <xf numFmtId="0" fontId="2" fillId="0" borderId="14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3" xfId="0" applyFont="1" applyFill="1" applyBorder="1" applyAlignment="1">
      <alignment horizontal="center"/>
    </xf>
    <xf numFmtId="0" fontId="0" fillId="2" borderId="15" xfId="0" applyFont="1" applyFill="1" applyBorder="1"/>
    <xf numFmtId="2" fontId="2" fillId="0" borderId="8" xfId="0" applyNumberFormat="1" applyFont="1" applyBorder="1" applyAlignment="1">
      <alignment horizontal="center"/>
    </xf>
    <xf numFmtId="0" fontId="0" fillId="2" borderId="16" xfId="0" applyFont="1" applyFill="1" applyBorder="1"/>
    <xf numFmtId="0" fontId="6" fillId="0" borderId="0" xfId="0" applyFont="1" applyBorder="1"/>
    <xf numFmtId="164" fontId="0" fillId="0" borderId="1" xfId="0" applyNumberFormat="1" applyBorder="1"/>
    <xf numFmtId="165" fontId="0" fillId="0" borderId="0" xfId="0" applyNumberFormat="1" applyFill="1" applyBorder="1"/>
    <xf numFmtId="0" fontId="0" fillId="0" borderId="0" xfId="0" applyFill="1" applyBorder="1" applyAlignment="1">
      <alignment horizontal="left"/>
    </xf>
    <xf numFmtId="2" fontId="0" fillId="0" borderId="1" xfId="0" applyNumberFormat="1" applyBorder="1" applyAlignment="1">
      <alignment horizontal="center"/>
    </xf>
    <xf numFmtId="165" fontId="0" fillId="0" borderId="1" xfId="0" applyNumberFormat="1" applyFont="1" applyBorder="1"/>
    <xf numFmtId="0" fontId="0" fillId="0" borderId="0" xfId="0" applyFont="1" applyBorder="1"/>
    <xf numFmtId="0" fontId="0" fillId="2" borderId="1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166" fontId="2" fillId="0" borderId="1" xfId="0" applyNumberFormat="1" applyFont="1" applyBorder="1" applyAlignment="1">
      <alignment horizontal="center"/>
    </xf>
    <xf numFmtId="166" fontId="2" fillId="0" borderId="5" xfId="0" applyNumberFormat="1" applyFont="1" applyBorder="1" applyAlignment="1">
      <alignment horizontal="center"/>
    </xf>
    <xf numFmtId="166" fontId="2" fillId="0" borderId="7" xfId="0" applyNumberFormat="1" applyFont="1" applyBorder="1" applyAlignment="1">
      <alignment horizontal="center"/>
    </xf>
    <xf numFmtId="0" fontId="0" fillId="0" borderId="4" xfId="0" applyFill="1" applyBorder="1"/>
    <xf numFmtId="0" fontId="0" fillId="0" borderId="19" xfId="0" applyFill="1" applyBorder="1"/>
    <xf numFmtId="0" fontId="6" fillId="0" borderId="0" xfId="0" applyFont="1"/>
    <xf numFmtId="0" fontId="0" fillId="0" borderId="1" xfId="0" applyFont="1" applyFill="1" applyBorder="1"/>
    <xf numFmtId="0" fontId="2" fillId="0" borderId="1" xfId="0" applyFont="1" applyFill="1" applyBorder="1"/>
    <xf numFmtId="165" fontId="0" fillId="0" borderId="1" xfId="0" applyNumberFormat="1" applyFill="1" applyBorder="1"/>
    <xf numFmtId="165" fontId="0" fillId="0" borderId="6" xfId="0" applyNumberFormat="1" applyFill="1" applyBorder="1"/>
    <xf numFmtId="167" fontId="0" fillId="0" borderId="0" xfId="0" applyNumberFormat="1" applyFill="1"/>
    <xf numFmtId="0" fontId="4" fillId="3" borderId="1" xfId="0" applyFont="1" applyFill="1" applyBorder="1" applyAlignment="1">
      <alignment horizontal="left" vertical="center"/>
    </xf>
    <xf numFmtId="1" fontId="0" fillId="0" borderId="1" xfId="0" applyNumberFormat="1" applyBorder="1"/>
    <xf numFmtId="0" fontId="1" fillId="2" borderId="2" xfId="0" applyFont="1" applyFill="1" applyBorder="1"/>
    <xf numFmtId="0" fontId="0" fillId="2" borderId="1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left" vertical="center"/>
    </xf>
    <xf numFmtId="2" fontId="0" fillId="0" borderId="6" xfId="0" applyNumberFormat="1" applyBorder="1"/>
    <xf numFmtId="0" fontId="1" fillId="5" borderId="1" xfId="0" applyFont="1" applyFill="1" applyBorder="1"/>
    <xf numFmtId="0" fontId="0" fillId="6" borderId="2" xfId="0" applyFont="1" applyFill="1" applyBorder="1"/>
    <xf numFmtId="0" fontId="1" fillId="7" borderId="2" xfId="0" applyFont="1" applyFill="1" applyBorder="1"/>
    <xf numFmtId="0" fontId="0" fillId="7" borderId="1" xfId="0" applyFont="1" applyFill="1" applyBorder="1"/>
    <xf numFmtId="167" fontId="0" fillId="0" borderId="1" xfId="0" applyNumberFormat="1" applyBorder="1"/>
    <xf numFmtId="0" fontId="0" fillId="6" borderId="1" xfId="0" applyFont="1" applyFill="1" applyBorder="1"/>
    <xf numFmtId="0" fontId="1" fillId="2" borderId="1" xfId="0" applyFont="1" applyFill="1" applyBorder="1"/>
    <xf numFmtId="2" fontId="0" fillId="0" borderId="1" xfId="0" applyNumberFormat="1" applyBorder="1"/>
    <xf numFmtId="0" fontId="4" fillId="3" borderId="1" xfId="0" applyFont="1" applyFill="1" applyBorder="1" applyAlignment="1">
      <alignment horizontal="left" vertical="center"/>
    </xf>
    <xf numFmtId="0" fontId="0" fillId="8" borderId="0" xfId="0" applyFill="1"/>
    <xf numFmtId="0" fontId="0" fillId="9" borderId="23" xfId="0" applyFill="1" applyBorder="1" applyAlignment="1">
      <alignment horizontal="left"/>
    </xf>
    <xf numFmtId="0" fontId="0" fillId="9" borderId="24" xfId="0" applyFill="1" applyBorder="1" applyAlignment="1">
      <alignment horizontal="left"/>
    </xf>
    <xf numFmtId="0" fontId="0" fillId="2" borderId="25" xfId="0" applyFill="1" applyBorder="1" applyAlignment="1">
      <alignment horizontal="center"/>
    </xf>
    <xf numFmtId="0" fontId="0" fillId="2" borderId="11" xfId="0" applyFill="1" applyBorder="1" applyAlignment="1">
      <alignment horizontal="center" wrapText="1"/>
    </xf>
    <xf numFmtId="0" fontId="0" fillId="2" borderId="8" xfId="0" applyFill="1" applyBorder="1" applyAlignment="1">
      <alignment horizontal="center"/>
    </xf>
    <xf numFmtId="0" fontId="0" fillId="2" borderId="8" xfId="0" applyFill="1" applyBorder="1"/>
    <xf numFmtId="0" fontId="0" fillId="2" borderId="19" xfId="0" applyFill="1" applyBorder="1"/>
    <xf numFmtId="0" fontId="4" fillId="3" borderId="8" xfId="0" applyFont="1" applyFill="1" applyBorder="1" applyAlignment="1">
      <alignment horizontal="left" vertical="center"/>
    </xf>
    <xf numFmtId="0" fontId="0" fillId="3" borderId="8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3" borderId="0" xfId="0" applyFill="1"/>
    <xf numFmtId="0" fontId="0" fillId="2" borderId="1" xfId="0" applyFill="1" applyBorder="1" applyAlignment="1">
      <alignment horizontal="left"/>
    </xf>
    <xf numFmtId="0" fontId="0" fillId="0" borderId="28" xfId="0" applyBorder="1" applyAlignment="1">
      <alignment horizontal="center"/>
    </xf>
    <xf numFmtId="0" fontId="0" fillId="0" borderId="28" xfId="0" applyBorder="1"/>
    <xf numFmtId="0" fontId="0" fillId="0" borderId="7" xfId="0" applyBorder="1" applyAlignment="1">
      <alignment horizontal="center"/>
    </xf>
    <xf numFmtId="168" fontId="0" fillId="0" borderId="7" xfId="0" applyNumberFormat="1" applyBorder="1" applyAlignment="1">
      <alignment horizontal="center"/>
    </xf>
    <xf numFmtId="0" fontId="0" fillId="0" borderId="7" xfId="0" applyBorder="1"/>
    <xf numFmtId="0" fontId="0" fillId="0" borderId="5" xfId="0" applyBorder="1" applyAlignment="1">
      <alignment horizontal="center"/>
    </xf>
    <xf numFmtId="0" fontId="0" fillId="0" borderId="17" xfId="0" applyBorder="1" applyAlignment="1">
      <alignment horizontal="center"/>
    </xf>
    <xf numFmtId="168" fontId="0" fillId="0" borderId="31" xfId="0" applyNumberFormat="1" applyBorder="1" applyAlignment="1">
      <alignment horizontal="center"/>
    </xf>
    <xf numFmtId="0" fontId="0" fillId="0" borderId="14" xfId="0" applyBorder="1" applyAlignment="1">
      <alignment horizontal="center"/>
    </xf>
    <xf numFmtId="168" fontId="0" fillId="0" borderId="14" xfId="0" applyNumberFormat="1" applyBorder="1" applyAlignment="1">
      <alignment horizontal="center"/>
    </xf>
    <xf numFmtId="0" fontId="0" fillId="0" borderId="14" xfId="0" applyBorder="1"/>
    <xf numFmtId="0" fontId="4" fillId="3" borderId="1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left" vertical="center"/>
    </xf>
    <xf numFmtId="0" fontId="0" fillId="9" borderId="34" xfId="0" applyFill="1" applyBorder="1" applyAlignment="1">
      <alignment horizontal="left"/>
    </xf>
    <xf numFmtId="0" fontId="0" fillId="0" borderId="35" xfId="0" applyBorder="1"/>
    <xf numFmtId="0" fontId="0" fillId="0" borderId="36" xfId="0" applyBorder="1"/>
    <xf numFmtId="0" fontId="0" fillId="0" borderId="5" xfId="0" applyBorder="1"/>
    <xf numFmtId="0" fontId="0" fillId="0" borderId="37" xfId="0" applyBorder="1"/>
    <xf numFmtId="0" fontId="0" fillId="0" borderId="35" xfId="0" applyBorder="1" applyAlignment="1">
      <alignment horizontal="center"/>
    </xf>
    <xf numFmtId="168" fontId="0" fillId="0" borderId="38" xfId="0" applyNumberFormat="1" applyBorder="1" applyAlignment="1">
      <alignment horizontal="center"/>
    </xf>
    <xf numFmtId="0" fontId="0" fillId="0" borderId="38" xfId="0" applyBorder="1"/>
    <xf numFmtId="1" fontId="0" fillId="0" borderId="28" xfId="0" applyNumberFormat="1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9" xfId="0" applyBorder="1"/>
    <xf numFmtId="1" fontId="0" fillId="0" borderId="7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1" xfId="0" applyBorder="1"/>
    <xf numFmtId="0" fontId="7" fillId="10" borderId="0" xfId="2"/>
    <xf numFmtId="0" fontId="0" fillId="0" borderId="41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2" borderId="4" xfId="0" applyFill="1" applyBorder="1" applyAlignment="1">
      <alignment horizontal="left"/>
    </xf>
    <xf numFmtId="0" fontId="1" fillId="0" borderId="28" xfId="0" applyFont="1" applyBorder="1" applyAlignment="1">
      <alignment horizontal="center"/>
    </xf>
    <xf numFmtId="0" fontId="1" fillId="0" borderId="39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168" fontId="1" fillId="0" borderId="7" xfId="0" applyNumberFormat="1" applyFont="1" applyBorder="1" applyAlignment="1">
      <alignment horizontal="center"/>
    </xf>
    <xf numFmtId="168" fontId="1" fillId="0" borderId="31" xfId="0" applyNumberFormat="1" applyFont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0" borderId="10" xfId="0" applyBorder="1" applyAlignment="1">
      <alignment horizontal="center"/>
    </xf>
    <xf numFmtId="168" fontId="0" fillId="0" borderId="43" xfId="0" applyNumberFormat="1" applyBorder="1" applyAlignment="1">
      <alignment horizontal="center"/>
    </xf>
    <xf numFmtId="0" fontId="1" fillId="0" borderId="28" xfId="0" applyFont="1" applyBorder="1"/>
    <xf numFmtId="0" fontId="1" fillId="0" borderId="7" xfId="0" applyFont="1" applyBorder="1"/>
    <xf numFmtId="0" fontId="0" fillId="7" borderId="25" xfId="0" applyFill="1" applyBorder="1" applyAlignment="1">
      <alignment horizontal="center"/>
    </xf>
    <xf numFmtId="0" fontId="0" fillId="7" borderId="11" xfId="0" applyFill="1" applyBorder="1" applyAlignment="1">
      <alignment horizontal="center" wrapText="1"/>
    </xf>
    <xf numFmtId="0" fontId="0" fillId="7" borderId="8" xfId="0" applyFill="1" applyBorder="1" applyAlignment="1">
      <alignment horizontal="center"/>
    </xf>
    <xf numFmtId="0" fontId="0" fillId="7" borderId="8" xfId="0" applyFill="1" applyBorder="1"/>
    <xf numFmtId="0" fontId="0" fillId="7" borderId="19" xfId="0" applyFill="1" applyBorder="1"/>
    <xf numFmtId="0" fontId="4" fillId="11" borderId="14" xfId="0" applyFont="1" applyFill="1" applyBorder="1" applyAlignment="1">
      <alignment horizontal="left" vertical="center"/>
    </xf>
    <xf numFmtId="0" fontId="4" fillId="11" borderId="8" xfId="0" applyFont="1" applyFill="1" applyBorder="1" applyAlignment="1">
      <alignment horizontal="left" vertical="center"/>
    </xf>
    <xf numFmtId="0" fontId="0" fillId="11" borderId="8" xfId="0" applyFill="1" applyBorder="1" applyAlignment="1">
      <alignment horizontal="center" vertical="center"/>
    </xf>
    <xf numFmtId="0" fontId="0" fillId="11" borderId="14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7" borderId="5" xfId="0" applyFill="1" applyBorder="1" applyAlignment="1">
      <alignment horizontal="left"/>
    </xf>
    <xf numFmtId="0" fontId="0" fillId="0" borderId="44" xfId="0" applyBorder="1" applyAlignment="1">
      <alignment horizontal="center"/>
    </xf>
    <xf numFmtId="0" fontId="0" fillId="7" borderId="1" xfId="0" applyFill="1" applyBorder="1" applyAlignment="1">
      <alignment horizontal="left"/>
    </xf>
    <xf numFmtId="168" fontId="0" fillId="0" borderId="36" xfId="0" applyNumberForma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0" fillId="0" borderId="44" xfId="0" applyBorder="1"/>
    <xf numFmtId="0" fontId="0" fillId="0" borderId="43" xfId="0" applyBorder="1"/>
    <xf numFmtId="0" fontId="4" fillId="11" borderId="1" xfId="0" applyFont="1" applyFill="1" applyBorder="1" applyAlignment="1">
      <alignment horizontal="left" vertical="center"/>
    </xf>
    <xf numFmtId="0" fontId="0" fillId="0" borderId="37" xfId="0" applyBorder="1" applyAlignment="1">
      <alignment horizontal="center"/>
    </xf>
    <xf numFmtId="0" fontId="0" fillId="7" borderId="14" xfId="0" applyFill="1" applyBorder="1" applyAlignment="1">
      <alignment horizontal="left"/>
    </xf>
    <xf numFmtId="0" fontId="0" fillId="11" borderId="5" xfId="0" applyFill="1" applyBorder="1" applyAlignment="1">
      <alignment horizontal="center"/>
    </xf>
    <xf numFmtId="0" fontId="0" fillId="2" borderId="1" xfId="0" applyFont="1" applyFill="1" applyBorder="1" applyAlignment="1">
      <alignment horizontal="left"/>
    </xf>
    <xf numFmtId="0" fontId="0" fillId="0" borderId="5" xfId="0" applyFont="1" applyBorder="1" applyAlignment="1">
      <alignment horizontal="center"/>
    </xf>
    <xf numFmtId="0" fontId="2" fillId="2" borderId="1" xfId="0" applyFont="1" applyFill="1" applyBorder="1" applyAlignment="1">
      <alignment horizontal="left"/>
    </xf>
    <xf numFmtId="0" fontId="0" fillId="7" borderId="1" xfId="0" applyFont="1" applyFill="1" applyBorder="1" applyAlignment="1">
      <alignment horizontal="left"/>
    </xf>
    <xf numFmtId="0" fontId="0" fillId="0" borderId="1" xfId="0" applyFont="1" applyBorder="1" applyAlignment="1">
      <alignment horizontal="center"/>
    </xf>
    <xf numFmtId="0" fontId="0" fillId="12" borderId="1" xfId="0" applyFill="1" applyBorder="1" applyAlignment="1">
      <alignment horizontal="left"/>
    </xf>
    <xf numFmtId="0" fontId="0" fillId="0" borderId="5" xfId="0" applyFill="1" applyBorder="1" applyAlignment="1">
      <alignment horizontal="center"/>
    </xf>
    <xf numFmtId="167" fontId="0" fillId="0" borderId="1" xfId="0" applyNumberFormat="1" applyBorder="1" applyAlignment="1">
      <alignment horizontal="center"/>
    </xf>
    <xf numFmtId="11" fontId="0" fillId="0" borderId="1" xfId="0" applyNumberFormat="1" applyBorder="1" applyAlignment="1">
      <alignment horizontal="center"/>
    </xf>
    <xf numFmtId="167" fontId="0" fillId="0" borderId="5" xfId="0" applyNumberFormat="1" applyBorder="1" applyAlignment="1">
      <alignment horizontal="center"/>
    </xf>
    <xf numFmtId="167" fontId="2" fillId="0" borderId="1" xfId="0" applyNumberFormat="1" applyFont="1" applyBorder="1" applyAlignment="1">
      <alignment horizontal="center"/>
    </xf>
    <xf numFmtId="167" fontId="0" fillId="0" borderId="1" xfId="0" applyNumberFormat="1" applyFill="1" applyBorder="1" applyAlignment="1">
      <alignment horizontal="center"/>
    </xf>
    <xf numFmtId="2" fontId="0" fillId="0" borderId="1" xfId="0" applyNumberFormat="1" applyFont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2" fontId="0" fillId="0" borderId="0" xfId="0" applyNumberFormat="1"/>
    <xf numFmtId="0" fontId="2" fillId="6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11" fillId="0" borderId="45" xfId="0" applyFont="1" applyBorder="1" applyAlignment="1">
      <alignment horizontal="right"/>
    </xf>
    <xf numFmtId="0" fontId="0" fillId="0" borderId="0" xfId="0" applyFont="1" applyFill="1"/>
    <xf numFmtId="164" fontId="1" fillId="0" borderId="0" xfId="0" applyNumberFormat="1" applyFont="1"/>
    <xf numFmtId="0" fontId="2" fillId="0" borderId="0" xfId="0" applyFont="1" applyFill="1"/>
    <xf numFmtId="2" fontId="2" fillId="0" borderId="0" xfId="0" applyNumberFormat="1" applyFont="1" applyFill="1"/>
    <xf numFmtId="0" fontId="2" fillId="0" borderId="0" xfId="0" applyFont="1"/>
    <xf numFmtId="0" fontId="0" fillId="0" borderId="4" xfId="0" applyBorder="1"/>
    <xf numFmtId="0" fontId="0" fillId="0" borderId="4" xfId="0" applyBorder="1" applyAlignment="1">
      <alignment horizontal="center"/>
    </xf>
    <xf numFmtId="0" fontId="0" fillId="9" borderId="1" xfId="0" applyFill="1" applyBorder="1"/>
    <xf numFmtId="0" fontId="0" fillId="9" borderId="1" xfId="0" applyFon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2" borderId="2" xfId="0" applyFont="1" applyFill="1" applyBorder="1" applyAlignment="1">
      <alignment horizontal="left"/>
    </xf>
    <xf numFmtId="0" fontId="4" fillId="3" borderId="19" xfId="0" applyFont="1" applyFill="1" applyBorder="1" applyAlignment="1">
      <alignment vertical="center"/>
    </xf>
    <xf numFmtId="0" fontId="0" fillId="7" borderId="2" xfId="0" applyFont="1" applyFill="1" applyBorder="1" applyAlignment="1">
      <alignment horizontal="left"/>
    </xf>
    <xf numFmtId="0" fontId="4" fillId="3" borderId="1" xfId="0" applyFont="1" applyFill="1" applyBorder="1" applyAlignment="1">
      <alignment horizontal="left" vertical="center"/>
    </xf>
    <xf numFmtId="0" fontId="4" fillId="3" borderId="4" xfId="0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left" vertical="center"/>
    </xf>
    <xf numFmtId="170" fontId="2" fillId="0" borderId="1" xfId="0" applyNumberFormat="1" applyFont="1" applyBorder="1" applyAlignment="1">
      <alignment horizontal="center"/>
    </xf>
    <xf numFmtId="0" fontId="2" fillId="2" borderId="2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center" vertical="center"/>
    </xf>
    <xf numFmtId="0" fontId="4" fillId="11" borderId="4" xfId="0" applyFont="1" applyFill="1" applyBorder="1" applyAlignment="1">
      <alignment horizontal="left" vertical="center"/>
    </xf>
    <xf numFmtId="0" fontId="11" fillId="0" borderId="0" xfId="0" applyFont="1" applyBorder="1" applyAlignment="1">
      <alignment horizontal="right"/>
    </xf>
    <xf numFmtId="0" fontId="4" fillId="3" borderId="4" xfId="0" applyFont="1" applyFill="1" applyBorder="1" applyAlignment="1">
      <alignment horizontal="left" vertical="center"/>
    </xf>
    <xf numFmtId="0" fontId="4" fillId="3" borderId="4" xfId="0" applyFont="1" applyFill="1" applyBorder="1" applyAlignment="1">
      <alignment horizontal="left" vertical="center"/>
    </xf>
    <xf numFmtId="0" fontId="2" fillId="7" borderId="1" xfId="0" applyFont="1" applyFill="1" applyBorder="1" applyAlignment="1">
      <alignment horizontal="left"/>
    </xf>
    <xf numFmtId="10" fontId="0" fillId="0" borderId="1" xfId="0" applyNumberFormat="1" applyBorder="1"/>
    <xf numFmtId="0" fontId="2" fillId="2" borderId="1" xfId="0" applyFont="1" applyFill="1" applyBorder="1"/>
    <xf numFmtId="0" fontId="0" fillId="6" borderId="1" xfId="0" applyFont="1" applyFill="1" applyBorder="1" applyAlignment="1">
      <alignment horizontal="left"/>
    </xf>
    <xf numFmtId="0" fontId="0" fillId="6" borderId="1" xfId="0" applyFill="1" applyBorder="1"/>
    <xf numFmtId="0" fontId="2" fillId="6" borderId="1" xfId="0" applyFont="1" applyFill="1" applyBorder="1"/>
    <xf numFmtId="0" fontId="2" fillId="0" borderId="1" xfId="0" applyFont="1" applyBorder="1" applyAlignment="1">
      <alignment horizontal="right"/>
    </xf>
    <xf numFmtId="171" fontId="2" fillId="0" borderId="4" xfId="0" applyNumberFormat="1" applyFont="1" applyBorder="1" applyAlignment="1">
      <alignment horizontal="right"/>
    </xf>
    <xf numFmtId="0" fontId="2" fillId="0" borderId="4" xfId="0" applyFont="1" applyBorder="1"/>
    <xf numFmtId="0" fontId="4" fillId="3" borderId="4" xfId="0" applyFont="1" applyFill="1" applyBorder="1" applyAlignment="1">
      <alignment horizontal="left" vertical="center"/>
    </xf>
    <xf numFmtId="171" fontId="2" fillId="0" borderId="1" xfId="0" applyNumberFormat="1" applyFont="1" applyBorder="1"/>
    <xf numFmtId="171" fontId="0" fillId="0" borderId="1" xfId="0" applyNumberFormat="1" applyBorder="1"/>
    <xf numFmtId="2" fontId="1" fillId="0" borderId="1" xfId="0" applyNumberFormat="1" applyFont="1" applyBorder="1"/>
    <xf numFmtId="0" fontId="4" fillId="3" borderId="4" xfId="0" applyFont="1" applyFill="1" applyBorder="1" applyAlignment="1">
      <alignment horizontal="left" vertical="center"/>
    </xf>
    <xf numFmtId="0" fontId="4" fillId="3" borderId="4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center"/>
    </xf>
    <xf numFmtId="165" fontId="1" fillId="0" borderId="1" xfId="0" applyNumberFormat="1" applyFont="1" applyBorder="1"/>
    <xf numFmtId="170" fontId="0" fillId="0" borderId="1" xfId="0" applyNumberFormat="1" applyBorder="1"/>
    <xf numFmtId="0" fontId="2" fillId="2" borderId="2" xfId="0" applyFont="1" applyFill="1" applyBorder="1" applyAlignment="1">
      <alignment horizontal="left" vertical="center"/>
    </xf>
    <xf numFmtId="0" fontId="0" fillId="0" borderId="1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1" xfId="0" applyFont="1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Font="1" applyFill="1" applyBorder="1" applyAlignment="1">
      <alignment horizontal="right"/>
    </xf>
    <xf numFmtId="169" fontId="0" fillId="0" borderId="1" xfId="0" applyNumberFormat="1" applyBorder="1" applyAlignment="1">
      <alignment horizontal="right"/>
    </xf>
    <xf numFmtId="169" fontId="0" fillId="0" borderId="4" xfId="0" applyNumberFormat="1" applyBorder="1" applyAlignment="1">
      <alignment horizontal="right"/>
    </xf>
    <xf numFmtId="0" fontId="0" fillId="0" borderId="0" xfId="0" applyFont="1" applyFill="1" applyBorder="1" applyAlignment="1">
      <alignment horizontal="right" vertical="center"/>
    </xf>
    <xf numFmtId="0" fontId="0" fillId="0" borderId="0" xfId="0" applyFill="1" applyBorder="1" applyAlignment="1">
      <alignment horizontal="right"/>
    </xf>
    <xf numFmtId="171" fontId="2" fillId="0" borderId="1" xfId="0" applyNumberFormat="1" applyFont="1" applyBorder="1" applyAlignment="1">
      <alignment horizontal="right"/>
    </xf>
    <xf numFmtId="171" fontId="0" fillId="0" borderId="1" xfId="0" applyNumberFormat="1" applyBorder="1" applyAlignment="1">
      <alignment horizontal="right"/>
    </xf>
    <xf numFmtId="0" fontId="1" fillId="0" borderId="1" xfId="0" applyFont="1" applyBorder="1" applyAlignment="1">
      <alignment horizontal="right"/>
    </xf>
    <xf numFmtId="2" fontId="0" fillId="0" borderId="1" xfId="0" applyNumberFormat="1" applyBorder="1" applyAlignment="1">
      <alignment horizontal="right"/>
    </xf>
    <xf numFmtId="2" fontId="1" fillId="0" borderId="1" xfId="0" applyNumberFormat="1" applyFont="1" applyBorder="1" applyAlignment="1">
      <alignment horizontal="right"/>
    </xf>
    <xf numFmtId="165" fontId="0" fillId="0" borderId="1" xfId="0" applyNumberFormat="1" applyBorder="1" applyAlignment="1">
      <alignment horizontal="right"/>
    </xf>
    <xf numFmtId="165" fontId="1" fillId="0" borderId="1" xfId="0" applyNumberFormat="1" applyFont="1" applyBorder="1" applyAlignment="1">
      <alignment horizontal="right"/>
    </xf>
    <xf numFmtId="0" fontId="4" fillId="3" borderId="14" xfId="0" applyFont="1" applyFill="1" applyBorder="1" applyAlignment="1">
      <alignment horizontal="left" vertical="center"/>
    </xf>
    <xf numFmtId="0" fontId="0" fillId="3" borderId="8" xfId="0" applyFont="1" applyFill="1" applyBorder="1" applyAlignment="1">
      <alignment horizontal="center" vertical="center"/>
    </xf>
    <xf numFmtId="172" fontId="0" fillId="0" borderId="1" xfId="0" applyNumberFormat="1" applyBorder="1" applyAlignment="1">
      <alignment horizontal="right"/>
    </xf>
    <xf numFmtId="172" fontId="2" fillId="0" borderId="1" xfId="0" applyNumberFormat="1" applyFont="1" applyBorder="1" applyAlignment="1">
      <alignment horizontal="right"/>
    </xf>
    <xf numFmtId="0" fontId="13" fillId="0" borderId="0" xfId="0" applyFont="1" applyBorder="1"/>
    <xf numFmtId="0" fontId="0" fillId="0" borderId="0" xfId="0" applyBorder="1" applyAlignment="1">
      <alignment horizontal="right"/>
    </xf>
    <xf numFmtId="0" fontId="2" fillId="0" borderId="0" xfId="0" applyFont="1" applyBorder="1" applyAlignment="1">
      <alignment horizontal="right"/>
    </xf>
    <xf numFmtId="0" fontId="13" fillId="0" borderId="0" xfId="0" applyFont="1" applyBorder="1" applyAlignment="1">
      <alignment horizontal="right"/>
    </xf>
    <xf numFmtId="0" fontId="15" fillId="13" borderId="1" xfId="3" applyFont="1" applyFill="1" applyBorder="1"/>
    <xf numFmtId="0" fontId="16" fillId="14" borderId="1" xfId="3" applyFont="1" applyFill="1" applyBorder="1"/>
    <xf numFmtId="0" fontId="17" fillId="14" borderId="1" xfId="4" applyFont="1" applyFill="1" applyBorder="1"/>
    <xf numFmtId="0" fontId="18" fillId="13" borderId="1" xfId="4" applyFont="1" applyFill="1" applyBorder="1"/>
    <xf numFmtId="0" fontId="17" fillId="0" borderId="0" xfId="0" applyFont="1"/>
    <xf numFmtId="0" fontId="7" fillId="10" borderId="1" xfId="2" applyBorder="1"/>
    <xf numFmtId="0" fontId="0" fillId="15" borderId="4" xfId="0" applyFill="1" applyBorder="1"/>
    <xf numFmtId="0" fontId="2" fillId="9" borderId="1" xfId="0" applyFont="1" applyFill="1" applyBorder="1"/>
    <xf numFmtId="0" fontId="2" fillId="16" borderId="1" xfId="0" applyFont="1" applyFill="1" applyBorder="1"/>
    <xf numFmtId="0" fontId="0" fillId="17" borderId="13" xfId="0" applyFill="1" applyBorder="1"/>
    <xf numFmtId="0" fontId="4" fillId="17" borderId="3" xfId="0" applyFont="1" applyFill="1" applyBorder="1"/>
    <xf numFmtId="0" fontId="2" fillId="9" borderId="14" xfId="0" applyFont="1" applyFill="1" applyBorder="1"/>
    <xf numFmtId="0" fontId="0" fillId="0" borderId="14" xfId="0" applyFont="1" applyBorder="1"/>
    <xf numFmtId="0" fontId="2" fillId="16" borderId="14" xfId="0" applyFont="1" applyFill="1" applyBorder="1"/>
    <xf numFmtId="0" fontId="0" fillId="18" borderId="13" xfId="0" applyFill="1" applyBorder="1"/>
    <xf numFmtId="0" fontId="4" fillId="18" borderId="3" xfId="0" applyFont="1" applyFill="1" applyBorder="1"/>
    <xf numFmtId="0" fontId="1" fillId="0" borderId="0" xfId="0" applyFont="1" applyBorder="1"/>
    <xf numFmtId="0" fontId="2" fillId="19" borderId="1" xfId="0" applyFont="1" applyFill="1" applyBorder="1"/>
    <xf numFmtId="0" fontId="2" fillId="20" borderId="1" xfId="0" applyFont="1" applyFill="1" applyBorder="1"/>
    <xf numFmtId="0" fontId="4" fillId="18" borderId="46" xfId="0" applyFont="1" applyFill="1" applyBorder="1"/>
    <xf numFmtId="0" fontId="0" fillId="18" borderId="46" xfId="0" applyFill="1" applyBorder="1"/>
    <xf numFmtId="0" fontId="2" fillId="16" borderId="5" xfId="0" applyFont="1" applyFill="1" applyBorder="1"/>
    <xf numFmtId="0" fontId="2" fillId="0" borderId="5" xfId="0" applyFont="1" applyBorder="1"/>
    <xf numFmtId="0" fontId="2" fillId="9" borderId="5" xfId="0" applyFont="1" applyFill="1" applyBorder="1"/>
    <xf numFmtId="0" fontId="0" fillId="0" borderId="4" xfId="0" applyFont="1" applyBorder="1"/>
    <xf numFmtId="0" fontId="0" fillId="2" borderId="1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9" fontId="0" fillId="0" borderId="27" xfId="0" applyNumberFormat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2" borderId="26" xfId="0" applyFill="1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left" vertical="center"/>
    </xf>
    <xf numFmtId="0" fontId="0" fillId="0" borderId="0" xfId="0" applyBorder="1" applyAlignment="1">
      <alignment horizontal="center"/>
    </xf>
    <xf numFmtId="0" fontId="4" fillId="3" borderId="4" xfId="0" applyFont="1" applyFill="1" applyBorder="1" applyAlignment="1">
      <alignment horizontal="left" vertical="center"/>
    </xf>
    <xf numFmtId="0" fontId="4" fillId="3" borderId="13" xfId="0" applyFont="1" applyFill="1" applyBorder="1" applyAlignment="1">
      <alignment horizontal="left" vertical="center"/>
    </xf>
    <xf numFmtId="0" fontId="4" fillId="3" borderId="9" xfId="0" applyFont="1" applyFill="1" applyBorder="1" applyAlignment="1">
      <alignment horizontal="left" vertical="center"/>
    </xf>
    <xf numFmtId="0" fontId="4" fillId="3" borderId="17" xfId="0" applyFont="1" applyFill="1" applyBorder="1" applyAlignment="1">
      <alignment horizontal="left" vertical="center"/>
    </xf>
    <xf numFmtId="0" fontId="4" fillId="3" borderId="18" xfId="0" applyFont="1" applyFill="1" applyBorder="1" applyAlignment="1">
      <alignment horizontal="left" vertical="center"/>
    </xf>
    <xf numFmtId="0" fontId="4" fillId="3" borderId="10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 vertical="center"/>
    </xf>
    <xf numFmtId="0" fontId="0" fillId="0" borderId="33" xfId="0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4" fillId="3" borderId="19" xfId="0" applyFont="1" applyFill="1" applyBorder="1" applyAlignment="1">
      <alignment horizontal="left" vertical="center"/>
    </xf>
    <xf numFmtId="0" fontId="4" fillId="3" borderId="0" xfId="0" applyFont="1" applyFill="1" applyBorder="1" applyAlignment="1">
      <alignment horizontal="left" vertical="center"/>
    </xf>
    <xf numFmtId="0" fontId="4" fillId="3" borderId="11" xfId="0" applyFont="1" applyFill="1" applyBorder="1" applyAlignment="1">
      <alignment horizontal="left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13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" fillId="3" borderId="20" xfId="0" applyFont="1" applyFill="1" applyBorder="1" applyAlignment="1">
      <alignment horizontal="left" vertical="center"/>
    </xf>
    <xf numFmtId="0" fontId="4" fillId="3" borderId="21" xfId="0" applyFont="1" applyFill="1" applyBorder="1" applyAlignment="1">
      <alignment horizontal="left" vertical="center"/>
    </xf>
    <xf numFmtId="0" fontId="4" fillId="3" borderId="22" xfId="0" applyFont="1" applyFill="1" applyBorder="1" applyAlignment="1">
      <alignment horizontal="left" vertical="center"/>
    </xf>
    <xf numFmtId="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11" borderId="17" xfId="0" applyFont="1" applyFill="1" applyBorder="1" applyAlignment="1">
      <alignment horizontal="left" vertical="center"/>
    </xf>
    <xf numFmtId="0" fontId="4" fillId="11" borderId="18" xfId="0" applyFont="1" applyFill="1" applyBorder="1" applyAlignment="1">
      <alignment horizontal="left" vertical="center"/>
    </xf>
    <xf numFmtId="0" fontId="4" fillId="11" borderId="10" xfId="0" applyFont="1" applyFill="1" applyBorder="1" applyAlignment="1">
      <alignment horizontal="left" vertical="center"/>
    </xf>
    <xf numFmtId="167" fontId="0" fillId="0" borderId="27" xfId="0" applyNumberForma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1" fontId="0" fillId="0" borderId="27" xfId="0" applyNumberFormat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7" borderId="40" xfId="0" applyFill="1" applyBorder="1" applyAlignment="1">
      <alignment horizontal="center" vertical="center"/>
    </xf>
    <xf numFmtId="0" fontId="0" fillId="7" borderId="26" xfId="0" applyFill="1" applyBorder="1" applyAlignment="1">
      <alignment horizontal="center" vertical="center"/>
    </xf>
    <xf numFmtId="0" fontId="0" fillId="7" borderId="32" xfId="0" applyFill="1" applyBorder="1" applyAlignment="1">
      <alignment horizontal="center" vertical="center"/>
    </xf>
  </cellXfs>
  <cellStyles count="5">
    <cellStyle name="Incorrecto" xfId="2" builtinId="27"/>
    <cellStyle name="Normal" xfId="0" builtinId="0"/>
    <cellStyle name="Normal 2" xfId="1"/>
    <cellStyle name="Normal 3" xfId="4"/>
    <cellStyle name="Normal 4" xfId="3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S53"/>
  <sheetViews>
    <sheetView topLeftCell="A52" workbookViewId="0">
      <selection activeCell="J37" sqref="J37"/>
    </sheetView>
  </sheetViews>
  <sheetFormatPr baseColWidth="10" defaultColWidth="11.42578125" defaultRowHeight="15"/>
  <cols>
    <col min="1" max="1" width="45" customWidth="1"/>
    <col min="2" max="2" width="14.85546875" customWidth="1"/>
    <col min="4" max="4" width="14.140625" bestFit="1" customWidth="1"/>
    <col min="5" max="5" width="26.7109375" bestFit="1" customWidth="1"/>
    <col min="6" max="6" width="24.7109375" bestFit="1" customWidth="1"/>
    <col min="7" max="7" width="16.85546875" bestFit="1" customWidth="1"/>
    <col min="10" max="10" width="19.5703125" bestFit="1" customWidth="1"/>
  </cols>
  <sheetData>
    <row r="2" spans="1:19">
      <c r="A2" s="29" t="s">
        <v>0</v>
      </c>
      <c r="B2" s="29" t="s">
        <v>103</v>
      </c>
      <c r="C2" s="29" t="s">
        <v>98</v>
      </c>
      <c r="D2" s="29" t="s">
        <v>99</v>
      </c>
      <c r="E2" s="29" t="s">
        <v>100</v>
      </c>
      <c r="F2" s="29" t="s">
        <v>102</v>
      </c>
      <c r="G2" s="29" t="s">
        <v>104</v>
      </c>
      <c r="H2" s="280" t="s">
        <v>105</v>
      </c>
      <c r="I2" s="280"/>
      <c r="J2" s="280"/>
      <c r="K2" s="280"/>
      <c r="L2" s="280"/>
      <c r="M2" s="280"/>
      <c r="N2" s="280"/>
      <c r="O2" s="280"/>
      <c r="P2" s="280"/>
      <c r="Q2" s="280"/>
      <c r="R2" s="280"/>
      <c r="S2" s="280"/>
    </row>
    <row r="3" spans="1:19">
      <c r="A3" s="29"/>
      <c r="B3" s="29" t="s">
        <v>3</v>
      </c>
      <c r="C3" s="29" t="s">
        <v>4</v>
      </c>
      <c r="D3" s="29" t="s">
        <v>2</v>
      </c>
      <c r="E3" s="29" t="s">
        <v>3</v>
      </c>
      <c r="F3" s="29" t="s">
        <v>4</v>
      </c>
      <c r="G3" s="29" t="s">
        <v>4</v>
      </c>
      <c r="H3" s="29">
        <v>1995</v>
      </c>
      <c r="I3" s="29">
        <v>2007</v>
      </c>
      <c r="J3" s="29">
        <v>2015</v>
      </c>
      <c r="K3" s="29">
        <v>2020</v>
      </c>
      <c r="L3" s="29">
        <v>2030</v>
      </c>
      <c r="M3" s="29">
        <v>2040</v>
      </c>
      <c r="N3" s="29">
        <v>2050</v>
      </c>
      <c r="O3" s="29">
        <v>2060</v>
      </c>
      <c r="P3" s="29">
        <v>2070</v>
      </c>
      <c r="Q3" s="29">
        <v>2080</v>
      </c>
      <c r="R3" s="29">
        <v>2090</v>
      </c>
      <c r="S3" s="29">
        <v>2100</v>
      </c>
    </row>
    <row r="4" spans="1:19">
      <c r="A4" s="2" t="s">
        <v>5</v>
      </c>
      <c r="B4" s="5">
        <v>50</v>
      </c>
      <c r="C4" s="3">
        <v>80</v>
      </c>
      <c r="D4" s="3">
        <v>0.04</v>
      </c>
      <c r="E4" s="3" t="s">
        <v>6</v>
      </c>
      <c r="F4" s="5">
        <v>2</v>
      </c>
      <c r="G4" s="5">
        <v>2</v>
      </c>
      <c r="H4" s="4">
        <f>I4</f>
        <v>2.2148124796173501</v>
      </c>
      <c r="I4" s="4">
        <v>2.2148124796173501</v>
      </c>
      <c r="J4" s="4">
        <v>2.3449992390477199</v>
      </c>
      <c r="K4" s="4">
        <v>2.4170522882922101</v>
      </c>
      <c r="L4" s="4">
        <v>2.5259506468094401</v>
      </c>
      <c r="M4" s="4">
        <v>2.6168357430155398</v>
      </c>
      <c r="N4" s="4">
        <v>2.69707663876508</v>
      </c>
      <c r="O4" s="4">
        <f t="shared" ref="O4:S11" si="0">N4</f>
        <v>2.69707663876508</v>
      </c>
      <c r="P4" s="4">
        <f t="shared" si="0"/>
        <v>2.69707663876508</v>
      </c>
      <c r="Q4" s="4">
        <f t="shared" si="0"/>
        <v>2.69707663876508</v>
      </c>
      <c r="R4" s="4">
        <f t="shared" si="0"/>
        <v>2.69707663876508</v>
      </c>
      <c r="S4" s="4">
        <f t="shared" si="0"/>
        <v>2.69707663876508</v>
      </c>
    </row>
    <row r="5" spans="1:19">
      <c r="A5" s="7" t="s">
        <v>7</v>
      </c>
      <c r="B5" s="3">
        <v>7</v>
      </c>
      <c r="C5" s="3">
        <v>30</v>
      </c>
      <c r="D5" s="3">
        <v>0.5</v>
      </c>
      <c r="E5" s="3" t="s">
        <v>6</v>
      </c>
      <c r="F5" s="3">
        <v>2</v>
      </c>
      <c r="G5" s="3">
        <v>3.5</v>
      </c>
      <c r="H5" s="4">
        <f t="shared" ref="H5:H10" si="1">I5*2</f>
        <v>20.3811875203826</v>
      </c>
      <c r="I5" s="4">
        <v>10.1905937601913</v>
      </c>
      <c r="J5" s="4">
        <v>8.9042830742471999</v>
      </c>
      <c r="K5" s="4">
        <v>7.5197182302424199</v>
      </c>
      <c r="L5" s="4">
        <v>5.9361887161647999</v>
      </c>
      <c r="M5" s="4">
        <v>4.9470968583541701</v>
      </c>
      <c r="N5" s="4">
        <v>4.2544050440265302</v>
      </c>
      <c r="O5" s="4">
        <f t="shared" si="0"/>
        <v>4.2544050440265302</v>
      </c>
      <c r="P5" s="4">
        <f t="shared" si="0"/>
        <v>4.2544050440265302</v>
      </c>
      <c r="Q5" s="4">
        <f t="shared" si="0"/>
        <v>4.2544050440265302</v>
      </c>
      <c r="R5" s="4">
        <f t="shared" si="0"/>
        <v>4.2544050440265302</v>
      </c>
      <c r="S5" s="4">
        <f t="shared" si="0"/>
        <v>4.2544050440265302</v>
      </c>
    </row>
    <row r="6" spans="1:19">
      <c r="A6" s="7" t="s">
        <v>8</v>
      </c>
      <c r="B6" s="3">
        <v>1.5</v>
      </c>
      <c r="C6" s="3">
        <v>30</v>
      </c>
      <c r="D6" s="3">
        <v>0</v>
      </c>
      <c r="E6" s="3" t="s">
        <v>6</v>
      </c>
      <c r="F6" s="3">
        <v>2</v>
      </c>
      <c r="G6" s="3">
        <v>0.5</v>
      </c>
      <c r="H6" s="4">
        <f t="shared" si="1"/>
        <v>4.6146702902489398</v>
      </c>
      <c r="I6" s="4">
        <v>2.3073351451244699</v>
      </c>
      <c r="J6" s="4">
        <v>2.00765996303946</v>
      </c>
      <c r="K6" s="4">
        <v>1.9937406239808699</v>
      </c>
      <c r="L6" s="4">
        <v>1.94625111425155</v>
      </c>
      <c r="M6" s="4">
        <v>1.9233251440374</v>
      </c>
      <c r="N6" s="4">
        <v>1.9044930970757701</v>
      </c>
      <c r="O6" s="4">
        <f t="shared" si="0"/>
        <v>1.9044930970757701</v>
      </c>
      <c r="P6" s="4">
        <f t="shared" si="0"/>
        <v>1.9044930970757701</v>
      </c>
      <c r="Q6" s="4">
        <f t="shared" si="0"/>
        <v>1.9044930970757701</v>
      </c>
      <c r="R6" s="4">
        <f t="shared" si="0"/>
        <v>1.9044930970757701</v>
      </c>
      <c r="S6" s="4">
        <f t="shared" si="0"/>
        <v>1.9044930970757701</v>
      </c>
    </row>
    <row r="7" spans="1:19">
      <c r="A7" s="7" t="s">
        <v>9</v>
      </c>
      <c r="B7" s="3">
        <v>3.25</v>
      </c>
      <c r="C7" s="3">
        <v>40</v>
      </c>
      <c r="D7" s="3">
        <v>0</v>
      </c>
      <c r="E7" s="3" t="s">
        <v>6</v>
      </c>
      <c r="F7" s="3">
        <v>2</v>
      </c>
      <c r="G7" s="3">
        <v>0.5</v>
      </c>
      <c r="H7" s="4">
        <f t="shared" si="1"/>
        <v>11.81670007609522</v>
      </c>
      <c r="I7" s="4">
        <v>5.9083500380476099</v>
      </c>
      <c r="J7" s="4">
        <v>3.1867098597673702</v>
      </c>
      <c r="K7" s="4">
        <v>2.2975097293184001</v>
      </c>
      <c r="L7" s="4">
        <v>1.7669372757908499</v>
      </c>
      <c r="M7" s="4">
        <v>1.47544994021089</v>
      </c>
      <c r="N7" s="4">
        <v>1.31414936406131</v>
      </c>
      <c r="O7" s="4">
        <f t="shared" si="0"/>
        <v>1.31414936406131</v>
      </c>
      <c r="P7" s="4">
        <f t="shared" si="0"/>
        <v>1.31414936406131</v>
      </c>
      <c r="Q7" s="4">
        <f t="shared" si="0"/>
        <v>1.31414936406131</v>
      </c>
      <c r="R7" s="4">
        <f t="shared" si="0"/>
        <v>1.31414936406131</v>
      </c>
      <c r="S7" s="4">
        <f t="shared" si="0"/>
        <v>1.31414936406131</v>
      </c>
    </row>
    <row r="8" spans="1:19">
      <c r="A8" s="7" t="s">
        <v>10</v>
      </c>
      <c r="B8" s="3">
        <v>0</v>
      </c>
      <c r="C8" s="3">
        <v>20</v>
      </c>
      <c r="D8" s="3">
        <v>2.5000000000000001E-2</v>
      </c>
      <c r="E8" s="3" t="s">
        <v>6</v>
      </c>
      <c r="F8" s="3">
        <v>2</v>
      </c>
      <c r="G8" s="3">
        <v>1</v>
      </c>
      <c r="H8" s="4">
        <f t="shared" si="1"/>
        <v>2.4727296445265798</v>
      </c>
      <c r="I8" s="4">
        <v>1.2363648222632899</v>
      </c>
      <c r="J8" s="4">
        <v>1.0275747363843899</v>
      </c>
      <c r="K8" s="4">
        <v>0.81714708120447899</v>
      </c>
      <c r="L8" s="4">
        <v>0.779482987281226</v>
      </c>
      <c r="M8" s="4">
        <v>0.74181889335797302</v>
      </c>
      <c r="N8" s="4">
        <v>0.73199347755190802</v>
      </c>
      <c r="O8" s="4">
        <f t="shared" si="0"/>
        <v>0.73199347755190802</v>
      </c>
      <c r="P8" s="4">
        <f t="shared" si="0"/>
        <v>0.73199347755190802</v>
      </c>
      <c r="Q8" s="4">
        <f t="shared" si="0"/>
        <v>0.73199347755190802</v>
      </c>
      <c r="R8" s="4">
        <f t="shared" si="0"/>
        <v>0.73199347755190802</v>
      </c>
      <c r="S8" s="4">
        <f t="shared" si="0"/>
        <v>0.73199347755190802</v>
      </c>
    </row>
    <row r="9" spans="1:19">
      <c r="A9" s="7" t="s">
        <v>11</v>
      </c>
      <c r="B9" s="3">
        <v>0</v>
      </c>
      <c r="C9" s="3">
        <v>20</v>
      </c>
      <c r="D9" s="3">
        <v>0.01</v>
      </c>
      <c r="E9" s="3" t="s">
        <v>6</v>
      </c>
      <c r="F9" s="3">
        <v>4</v>
      </c>
      <c r="G9" s="3">
        <v>0.5</v>
      </c>
      <c r="H9" s="4">
        <f t="shared" si="1"/>
        <v>4.7489509729318398</v>
      </c>
      <c r="I9" s="4">
        <v>2.3744754864659199</v>
      </c>
      <c r="J9" s="4">
        <v>1.8013262311120799</v>
      </c>
      <c r="K9" s="4">
        <v>1.2609283617784499</v>
      </c>
      <c r="L9" s="4">
        <v>1.1954255897380099</v>
      </c>
      <c r="M9" s="4">
        <v>1.0889835851723</v>
      </c>
      <c r="N9" s="4">
        <v>1.0685139689096601</v>
      </c>
      <c r="O9" s="4">
        <f t="shared" si="0"/>
        <v>1.0685139689096601</v>
      </c>
      <c r="P9" s="4">
        <f t="shared" si="0"/>
        <v>1.0685139689096601</v>
      </c>
      <c r="Q9" s="4">
        <f t="shared" si="0"/>
        <v>1.0685139689096601</v>
      </c>
      <c r="R9" s="4">
        <f t="shared" si="0"/>
        <v>1.0685139689096601</v>
      </c>
      <c r="S9" s="4">
        <f t="shared" si="0"/>
        <v>1.0685139689096601</v>
      </c>
    </row>
    <row r="10" spans="1:19">
      <c r="A10" s="7" t="s">
        <v>12</v>
      </c>
      <c r="B10" s="3">
        <v>0</v>
      </c>
      <c r="C10" s="3">
        <v>25</v>
      </c>
      <c r="D10" s="3">
        <v>3.3000000000000002E-2</v>
      </c>
      <c r="E10" s="3" t="s">
        <v>6</v>
      </c>
      <c r="F10" s="3">
        <v>1</v>
      </c>
      <c r="G10" s="9">
        <v>0.5</v>
      </c>
      <c r="H10" s="4">
        <f t="shared" si="1"/>
        <v>6.1343346015871196</v>
      </c>
      <c r="I10" s="4">
        <v>3.0671673007935598</v>
      </c>
      <c r="J10" s="4">
        <v>2.13702793781933</v>
      </c>
      <c r="K10" s="4">
        <v>1.45416153929775</v>
      </c>
      <c r="L10" s="4">
        <v>0.84089183606913798</v>
      </c>
      <c r="M10" s="4">
        <v>0.64274595064680895</v>
      </c>
      <c r="N10" s="4">
        <v>0.62309511903467796</v>
      </c>
      <c r="O10" s="4">
        <f t="shared" si="0"/>
        <v>0.62309511903467796</v>
      </c>
      <c r="P10" s="4">
        <f t="shared" si="0"/>
        <v>0.62309511903467796</v>
      </c>
      <c r="Q10" s="4">
        <f t="shared" si="0"/>
        <v>0.62309511903467796</v>
      </c>
      <c r="R10" s="4">
        <f t="shared" si="0"/>
        <v>0.62309511903467796</v>
      </c>
      <c r="S10" s="4">
        <f t="shared" si="0"/>
        <v>0.62309511903467796</v>
      </c>
    </row>
    <row r="11" spans="1:19">
      <c r="A11" s="7" t="s">
        <v>13</v>
      </c>
      <c r="B11" s="3">
        <v>0</v>
      </c>
      <c r="C11" s="3">
        <v>25</v>
      </c>
      <c r="D11" s="3">
        <f>+D10</f>
        <v>3.3000000000000002E-2</v>
      </c>
      <c r="E11" s="3" t="s">
        <v>6</v>
      </c>
      <c r="F11" s="3">
        <v>2</v>
      </c>
      <c r="G11" s="3">
        <v>0.5</v>
      </c>
      <c r="H11" s="4">
        <f>2*I11</f>
        <v>11.8723774323296</v>
      </c>
      <c r="I11" s="4">
        <v>5.9361887161647999</v>
      </c>
      <c r="J11" s="4">
        <v>4.5655432112186096</v>
      </c>
      <c r="K11" s="4">
        <v>4.1299497771496902</v>
      </c>
      <c r="L11" s="4">
        <v>3.4904789651049</v>
      </c>
      <c r="M11" s="4">
        <v>3.4388955321230599</v>
      </c>
      <c r="N11" s="4">
        <v>3.4061441461028399</v>
      </c>
      <c r="O11" s="4">
        <f t="shared" si="0"/>
        <v>3.4061441461028399</v>
      </c>
      <c r="P11" s="4">
        <f t="shared" si="0"/>
        <v>3.4061441461028399</v>
      </c>
      <c r="Q11" s="4">
        <f t="shared" si="0"/>
        <v>3.4061441461028399</v>
      </c>
      <c r="R11" s="4">
        <f t="shared" si="0"/>
        <v>3.4061441461028399</v>
      </c>
      <c r="S11" s="4">
        <f t="shared" si="0"/>
        <v>3.4061441461028399</v>
      </c>
    </row>
    <row r="12" spans="1:19">
      <c r="A12" s="30"/>
      <c r="B12" s="31"/>
      <c r="H12" s="32"/>
    </row>
    <row r="13" spans="1:19">
      <c r="A13" s="7" t="s">
        <v>14</v>
      </c>
      <c r="B13" s="3" t="s">
        <v>6</v>
      </c>
      <c r="C13" s="3">
        <v>40</v>
      </c>
      <c r="D13" s="3"/>
      <c r="E13" s="3">
        <v>1</v>
      </c>
      <c r="F13" s="3">
        <v>8</v>
      </c>
      <c r="G13" s="3">
        <v>1</v>
      </c>
      <c r="H13" s="4">
        <f>I13</f>
        <v>5.5367086281356199</v>
      </c>
      <c r="I13" s="4">
        <f>J13</f>
        <v>5.5367086281356199</v>
      </c>
      <c r="J13" s="10">
        <v>5.5367086281356199</v>
      </c>
      <c r="K13" s="10">
        <f t="shared" ref="K13:S13" si="2">+J13</f>
        <v>5.5367086281356199</v>
      </c>
      <c r="L13" s="4">
        <f t="shared" si="2"/>
        <v>5.5367086281356199</v>
      </c>
      <c r="M13" s="4">
        <f t="shared" si="2"/>
        <v>5.5367086281356199</v>
      </c>
      <c r="N13" s="4">
        <f t="shared" si="2"/>
        <v>5.5367086281356199</v>
      </c>
      <c r="O13" s="4">
        <f t="shared" si="2"/>
        <v>5.5367086281356199</v>
      </c>
      <c r="P13" s="4">
        <f t="shared" si="2"/>
        <v>5.5367086281356199</v>
      </c>
      <c r="Q13" s="4">
        <f t="shared" si="2"/>
        <v>5.5367086281356199</v>
      </c>
      <c r="R13" s="4">
        <f t="shared" si="2"/>
        <v>5.5367086281356199</v>
      </c>
      <c r="S13" s="4">
        <f t="shared" si="2"/>
        <v>5.5367086281356199</v>
      </c>
    </row>
    <row r="14" spans="1:19">
      <c r="A14" s="11"/>
      <c r="B14" s="11"/>
      <c r="C14" s="11"/>
      <c r="E14" s="22"/>
    </row>
    <row r="15" spans="1:19">
      <c r="A15" s="12" t="s">
        <v>15</v>
      </c>
      <c r="B15" s="3" t="s">
        <v>6</v>
      </c>
      <c r="C15" s="3">
        <v>25</v>
      </c>
      <c r="D15" s="3"/>
      <c r="E15" s="28">
        <v>1</v>
      </c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</row>
    <row r="16" spans="1:19">
      <c r="A16" s="14" t="s">
        <v>16</v>
      </c>
      <c r="B16" s="3" t="s">
        <v>6</v>
      </c>
      <c r="C16" s="15">
        <v>25</v>
      </c>
      <c r="D16" s="3"/>
      <c r="E16" s="28">
        <v>1</v>
      </c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</row>
    <row r="17" spans="1:19">
      <c r="A17" s="14" t="s">
        <v>17</v>
      </c>
      <c r="B17" s="3" t="s">
        <v>6</v>
      </c>
      <c r="C17" s="3">
        <v>30</v>
      </c>
      <c r="D17" s="3"/>
      <c r="E17" s="28">
        <v>1</v>
      </c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</row>
    <row r="19" spans="1:19">
      <c r="A19" s="30"/>
      <c r="B19" s="13"/>
      <c r="C19" s="13"/>
      <c r="D19" s="13"/>
    </row>
    <row r="20" spans="1:19">
      <c r="A20" s="7" t="s">
        <v>95</v>
      </c>
      <c r="B20" s="27"/>
      <c r="C20" s="33">
        <v>40</v>
      </c>
      <c r="D20" s="32"/>
    </row>
    <row r="21" spans="1:19">
      <c r="A21" s="7" t="s">
        <v>96</v>
      </c>
      <c r="B21" s="27"/>
      <c r="C21" s="33">
        <v>40</v>
      </c>
    </row>
    <row r="22" spans="1:19">
      <c r="A22" s="7" t="s">
        <v>97</v>
      </c>
      <c r="B22" s="6"/>
      <c r="C22" s="16">
        <v>5</v>
      </c>
    </row>
    <row r="23" spans="1:19" s="32" customFormat="1">
      <c r="A23" s="30"/>
      <c r="C23" s="60"/>
    </row>
    <row r="24" spans="1:19">
      <c r="A24" s="24" t="s">
        <v>18</v>
      </c>
      <c r="B24" s="61"/>
      <c r="C24" s="61"/>
      <c r="D24" s="61"/>
      <c r="E24" s="61"/>
      <c r="F24" s="61"/>
      <c r="G24" s="61"/>
      <c r="H24" s="61"/>
      <c r="I24" s="61"/>
      <c r="J24" s="61"/>
      <c r="K24" s="61"/>
      <c r="L24" s="61"/>
    </row>
    <row r="25" spans="1:19">
      <c r="A25" s="7" t="s">
        <v>19</v>
      </c>
      <c r="B25" s="28">
        <v>0</v>
      </c>
      <c r="C25" s="28">
        <v>0.1</v>
      </c>
      <c r="D25" s="28">
        <v>0.2</v>
      </c>
      <c r="E25" s="28">
        <v>0.3</v>
      </c>
      <c r="F25" s="28">
        <v>0.4</v>
      </c>
      <c r="G25" s="28">
        <v>0.5</v>
      </c>
      <c r="H25" s="28">
        <v>0.6</v>
      </c>
      <c r="I25" s="28">
        <v>0.7</v>
      </c>
      <c r="J25" s="28">
        <v>0.8</v>
      </c>
      <c r="K25" s="28">
        <v>0.9</v>
      </c>
      <c r="L25" s="28">
        <v>1</v>
      </c>
    </row>
    <row r="26" spans="1:19">
      <c r="A26" s="7" t="s">
        <v>20</v>
      </c>
      <c r="B26" s="62">
        <v>0</v>
      </c>
      <c r="C26" s="62">
        <v>1.51646113638564</v>
      </c>
      <c r="D26" s="62">
        <v>3.0329222727712701</v>
      </c>
      <c r="E26" s="62">
        <v>4.5493834091569099</v>
      </c>
      <c r="F26" s="62">
        <v>4.5493834091569099</v>
      </c>
      <c r="G26" s="62">
        <v>4.5493834091569099</v>
      </c>
      <c r="H26" s="62">
        <v>4.5493834091569099</v>
      </c>
      <c r="I26" s="62">
        <v>4.5493834091569099</v>
      </c>
      <c r="J26" s="62">
        <v>4.5493834091569099</v>
      </c>
      <c r="K26" s="62">
        <v>4.5493834091569099</v>
      </c>
      <c r="L26" s="62">
        <v>4.5493834091569099</v>
      </c>
    </row>
    <row r="28" spans="1:19">
      <c r="A28" s="18" t="s">
        <v>25</v>
      </c>
    </row>
    <row r="29" spans="1:19">
      <c r="A29" s="7" t="s">
        <v>28</v>
      </c>
      <c r="B29" s="6" t="s">
        <v>3</v>
      </c>
      <c r="C29" s="10">
        <f>1/3</f>
        <v>0.33333333333333331</v>
      </c>
      <c r="E29" s="78" t="s">
        <v>46</v>
      </c>
    </row>
    <row r="30" spans="1:19">
      <c r="A30" s="7" t="s">
        <v>30</v>
      </c>
      <c r="B30" s="6" t="s">
        <v>3</v>
      </c>
      <c r="C30" s="6">
        <v>0.55000000000000004</v>
      </c>
      <c r="E30" s="7" t="s">
        <v>53</v>
      </c>
      <c r="F30" s="6" t="s">
        <v>3</v>
      </c>
      <c r="G30" s="16">
        <v>5</v>
      </c>
      <c r="H30" s="94"/>
    </row>
    <row r="31" spans="1:19">
      <c r="A31" s="7" t="s">
        <v>32</v>
      </c>
      <c r="B31" s="6" t="s">
        <v>3</v>
      </c>
      <c r="C31" s="6">
        <v>0.35</v>
      </c>
      <c r="E31" s="7" t="s">
        <v>48</v>
      </c>
      <c r="F31" s="6" t="s">
        <v>3</v>
      </c>
      <c r="G31" s="16">
        <v>0.75</v>
      </c>
    </row>
    <row r="32" spans="1:19">
      <c r="A32" s="7" t="s">
        <v>43</v>
      </c>
      <c r="B32" s="6" t="s">
        <v>3</v>
      </c>
      <c r="C32" s="6">
        <v>0.31</v>
      </c>
      <c r="E32" s="78" t="s">
        <v>101</v>
      </c>
    </row>
    <row r="33" spans="1:8">
      <c r="A33" s="7" t="s">
        <v>45</v>
      </c>
      <c r="B33" s="6" t="s">
        <v>3</v>
      </c>
      <c r="C33" s="6">
        <v>0.52</v>
      </c>
      <c r="E33" s="7" t="s">
        <v>40</v>
      </c>
      <c r="F33" s="6" t="s">
        <v>41</v>
      </c>
      <c r="G33" s="79">
        <v>138024</v>
      </c>
    </row>
    <row r="34" spans="1:8">
      <c r="A34" s="7" t="s">
        <v>47</v>
      </c>
      <c r="B34" s="6" t="s">
        <v>3</v>
      </c>
      <c r="C34" s="6">
        <v>1</v>
      </c>
      <c r="E34" s="7" t="s">
        <v>94</v>
      </c>
      <c r="F34" s="6" t="s">
        <v>44</v>
      </c>
      <c r="G34" s="16">
        <v>80</v>
      </c>
    </row>
    <row r="35" spans="1:8">
      <c r="A35" s="7" t="s">
        <v>31</v>
      </c>
      <c r="B35" s="27" t="s">
        <v>3</v>
      </c>
      <c r="C35" s="63">
        <v>0.69605610177161703</v>
      </c>
      <c r="E35" s="7" t="s">
        <v>35</v>
      </c>
      <c r="F35" s="6" t="s">
        <v>3</v>
      </c>
      <c r="G35" s="16">
        <v>0.9</v>
      </c>
    </row>
    <row r="36" spans="1:8">
      <c r="A36" s="7" t="s">
        <v>49</v>
      </c>
      <c r="B36" s="6" t="s">
        <v>3</v>
      </c>
      <c r="C36" s="6">
        <v>0.05</v>
      </c>
    </row>
    <row r="37" spans="1:8">
      <c r="A37" s="7" t="s">
        <v>37</v>
      </c>
      <c r="B37" s="6" t="s">
        <v>3</v>
      </c>
      <c r="C37" s="6">
        <v>0.15</v>
      </c>
      <c r="E37" s="7" t="s">
        <v>29</v>
      </c>
      <c r="F37" s="6" t="s">
        <v>3</v>
      </c>
      <c r="G37" s="16">
        <f>0.15+0.22</f>
        <v>0.37</v>
      </c>
    </row>
    <row r="38" spans="1:8">
      <c r="A38" s="7" t="s">
        <v>26</v>
      </c>
      <c r="B38" s="6" t="s">
        <v>3</v>
      </c>
      <c r="C38" s="16">
        <v>0.33333333329999998</v>
      </c>
    </row>
    <row r="39" spans="1:8">
      <c r="A39" s="7" t="s">
        <v>39</v>
      </c>
      <c r="B39" s="6" t="s">
        <v>3</v>
      </c>
      <c r="C39" s="6">
        <v>0.6</v>
      </c>
    </row>
    <row r="40" spans="1:8">
      <c r="A40" s="30"/>
      <c r="B40" s="13"/>
      <c r="C40" s="13"/>
    </row>
    <row r="41" spans="1:8" s="34" customFormat="1">
      <c r="A41" s="18" t="s">
        <v>50</v>
      </c>
      <c r="B41" s="32"/>
      <c r="C41" s="32"/>
    </row>
    <row r="42" spans="1:8" s="34" customFormat="1">
      <c r="A42" s="14" t="s">
        <v>52</v>
      </c>
      <c r="B42" s="6" t="s">
        <v>3</v>
      </c>
      <c r="C42" s="6">
        <v>9.5000000000000001E-2</v>
      </c>
    </row>
    <row r="43" spans="1:8">
      <c r="A43" s="30"/>
      <c r="B43" s="32"/>
      <c r="C43" s="32"/>
    </row>
    <row r="44" spans="1:8">
      <c r="A44" s="24" t="s">
        <v>92</v>
      </c>
      <c r="E44" s="281" t="s">
        <v>93</v>
      </c>
      <c r="F44" s="281"/>
      <c r="G44" s="281"/>
    </row>
    <row r="45" spans="1:8">
      <c r="A45" s="7" t="s">
        <v>62</v>
      </c>
      <c r="B45" s="6" t="s">
        <v>3</v>
      </c>
      <c r="C45" s="6">
        <v>0.15</v>
      </c>
      <c r="E45" s="7" t="s">
        <v>36</v>
      </c>
      <c r="F45" s="6" t="s">
        <v>3</v>
      </c>
      <c r="G45" s="6">
        <v>75</v>
      </c>
      <c r="H45" s="34"/>
    </row>
    <row r="46" spans="1:8">
      <c r="A46" s="7" t="s">
        <v>63</v>
      </c>
      <c r="B46" s="6" t="s">
        <v>64</v>
      </c>
      <c r="C46" s="6">
        <v>14.3</v>
      </c>
      <c r="E46" s="7" t="s">
        <v>38</v>
      </c>
      <c r="F46" s="6" t="s">
        <v>3</v>
      </c>
      <c r="G46" s="6">
        <v>15</v>
      </c>
    </row>
    <row r="47" spans="1:8">
      <c r="A47" s="7" t="s">
        <v>57</v>
      </c>
      <c r="B47" s="6" t="s">
        <v>58</v>
      </c>
      <c r="C47" s="6">
        <v>4.9000000000000002E-2</v>
      </c>
      <c r="E47" s="7" t="s">
        <v>42</v>
      </c>
      <c r="F47" s="35" t="s">
        <v>3</v>
      </c>
      <c r="G47" s="6">
        <v>5</v>
      </c>
    </row>
    <row r="48" spans="1:8">
      <c r="A48" s="7" t="s">
        <v>65</v>
      </c>
      <c r="B48" s="6" t="s">
        <v>58</v>
      </c>
      <c r="C48" s="6">
        <v>1.06E-2</v>
      </c>
    </row>
    <row r="50" spans="1:4">
      <c r="A50" s="18" t="s">
        <v>67</v>
      </c>
    </row>
    <row r="51" spans="1:4">
      <c r="A51" s="7" t="s">
        <v>69</v>
      </c>
      <c r="B51" s="6" t="s">
        <v>70</v>
      </c>
      <c r="C51" s="6">
        <v>238.32929015926601</v>
      </c>
      <c r="D51" s="34"/>
    </row>
    <row r="52" spans="1:4">
      <c r="A52" s="7" t="s">
        <v>71</v>
      </c>
      <c r="B52" s="35" t="s">
        <v>3</v>
      </c>
      <c r="C52" s="6">
        <v>2.7E-2</v>
      </c>
    </row>
    <row r="53" spans="1:4">
      <c r="A53" s="7" t="s">
        <v>72</v>
      </c>
      <c r="B53" s="6" t="s">
        <v>3</v>
      </c>
      <c r="C53" s="6">
        <v>6.1499999999999999E-2</v>
      </c>
    </row>
  </sheetData>
  <mergeCells count="2">
    <mergeCell ref="H2:S2"/>
    <mergeCell ref="E44:G44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595959"/>
  </sheetPr>
  <dimension ref="A2:AT199"/>
  <sheetViews>
    <sheetView topLeftCell="A161" zoomScale="70" zoomScaleNormal="70" workbookViewId="0">
      <selection activeCell="C188" sqref="C188"/>
    </sheetView>
  </sheetViews>
  <sheetFormatPr baseColWidth="10" defaultColWidth="10.7109375" defaultRowHeight="15"/>
  <cols>
    <col min="1" max="1" width="44.5703125" customWidth="1"/>
    <col min="2" max="2" width="32.5703125" customWidth="1"/>
    <col min="3" max="3" width="12" customWidth="1"/>
    <col min="4" max="4" width="15.5703125" customWidth="1"/>
    <col min="5" max="5" width="39.7109375" customWidth="1"/>
    <col min="6" max="6" width="24.28515625" customWidth="1"/>
    <col min="7" max="7" width="25.7109375" customWidth="1"/>
    <col min="8" max="8" width="13.7109375" customWidth="1"/>
    <col min="9" max="9" width="13.5703125" customWidth="1"/>
    <col min="10" max="17" width="14.5703125" bestFit="1" customWidth="1"/>
    <col min="19" max="20" width="17.7109375" customWidth="1"/>
    <col min="21" max="21" width="16.7109375" customWidth="1"/>
    <col min="22" max="23" width="13.42578125" customWidth="1"/>
    <col min="24" max="24" width="11.85546875" bestFit="1" customWidth="1"/>
    <col min="26" max="26" width="21.85546875" customWidth="1"/>
  </cols>
  <sheetData>
    <row r="2" spans="1:46">
      <c r="A2" s="18" t="s">
        <v>0</v>
      </c>
      <c r="B2" s="65" t="s">
        <v>106</v>
      </c>
      <c r="C2" s="65" t="s">
        <v>1</v>
      </c>
      <c r="E2" s="45"/>
      <c r="F2" s="13"/>
      <c r="S2" s="32"/>
      <c r="T2" s="32"/>
      <c r="U2" s="45"/>
      <c r="V2" s="45"/>
      <c r="W2" s="32"/>
      <c r="X2" s="45"/>
      <c r="Y2" s="34"/>
      <c r="Z2" s="34"/>
      <c r="AA2" s="34"/>
      <c r="AB2" s="34"/>
      <c r="AC2" s="34"/>
      <c r="AD2" s="34"/>
      <c r="AE2" s="34"/>
    </row>
    <row r="3" spans="1:46">
      <c r="A3" s="1"/>
      <c r="B3" s="40" t="s">
        <v>3</v>
      </c>
      <c r="C3" s="40" t="s">
        <v>3</v>
      </c>
      <c r="E3" s="45"/>
      <c r="F3" s="13"/>
      <c r="S3" s="32"/>
      <c r="T3" s="32"/>
      <c r="U3" s="45"/>
      <c r="V3" s="45"/>
      <c r="W3" s="32"/>
      <c r="X3" s="45"/>
      <c r="Y3" s="34"/>
      <c r="Z3" s="34"/>
      <c r="AA3" s="34"/>
      <c r="AB3" s="34"/>
      <c r="AC3" s="34"/>
      <c r="AD3" s="34"/>
      <c r="AE3" s="34"/>
    </row>
    <row r="4" spans="1:46">
      <c r="A4" s="2" t="s">
        <v>5</v>
      </c>
      <c r="B4" s="5">
        <f>B5</f>
        <v>0.15</v>
      </c>
      <c r="C4" s="41">
        <v>0.42302360615086498</v>
      </c>
      <c r="E4" s="31"/>
      <c r="F4" s="13"/>
      <c r="S4" s="32"/>
      <c r="T4" s="32"/>
      <c r="U4" s="46"/>
      <c r="W4" s="32"/>
      <c r="X4" s="47"/>
      <c r="Y4" s="34"/>
      <c r="Z4" s="34"/>
      <c r="AA4" s="34"/>
      <c r="AB4" s="34"/>
      <c r="AC4" s="34"/>
      <c r="AD4" s="34"/>
      <c r="AE4" s="34"/>
    </row>
    <row r="5" spans="1:46">
      <c r="A5" s="7" t="s">
        <v>7</v>
      </c>
      <c r="B5" s="3">
        <v>0.15</v>
      </c>
      <c r="C5" s="36">
        <v>0.65</v>
      </c>
      <c r="E5" s="31"/>
      <c r="F5" s="58"/>
      <c r="S5" s="32"/>
      <c r="T5" s="32"/>
      <c r="U5" s="31"/>
      <c r="W5" s="32"/>
      <c r="X5" s="48"/>
      <c r="Y5" s="34"/>
      <c r="Z5" s="34"/>
      <c r="AA5" s="34"/>
      <c r="AB5" s="34"/>
      <c r="AC5" s="34"/>
      <c r="AD5" s="34"/>
      <c r="AE5" s="34"/>
    </row>
    <row r="6" spans="1:46">
      <c r="A6" s="7" t="s">
        <v>8</v>
      </c>
      <c r="B6" s="3">
        <f>B5</f>
        <v>0.15</v>
      </c>
      <c r="C6" s="36">
        <v>0.5</v>
      </c>
      <c r="E6" s="31"/>
      <c r="F6" s="13"/>
      <c r="S6" s="32"/>
      <c r="T6" s="32"/>
      <c r="U6" s="31"/>
      <c r="W6" s="32"/>
      <c r="X6" s="48"/>
      <c r="Y6" s="34"/>
      <c r="Z6" s="34"/>
      <c r="AA6" s="34"/>
      <c r="AB6" s="34"/>
      <c r="AC6" s="34"/>
      <c r="AD6" s="34"/>
      <c r="AE6" s="34"/>
    </row>
    <row r="7" spans="1:46">
      <c r="A7" s="7" t="s">
        <v>9</v>
      </c>
      <c r="B7" s="3">
        <f>B6</f>
        <v>0.15</v>
      </c>
      <c r="C7" s="36">
        <v>0.2</v>
      </c>
      <c r="E7" s="31"/>
      <c r="F7" s="13"/>
      <c r="S7" s="32"/>
      <c r="T7" s="32"/>
      <c r="U7" s="31"/>
      <c r="W7" s="32"/>
      <c r="X7" s="48"/>
      <c r="Y7" s="34"/>
      <c r="Z7" s="34"/>
      <c r="AA7" s="34"/>
      <c r="AB7" s="34"/>
      <c r="AC7" s="34"/>
      <c r="AD7" s="34"/>
      <c r="AE7" s="34"/>
    </row>
    <row r="8" spans="1:46">
      <c r="A8" s="7" t="s">
        <v>10</v>
      </c>
      <c r="B8" s="3">
        <f>C8/4</f>
        <v>5.2499999999999998E-2</v>
      </c>
      <c r="C8" s="36">
        <v>0.21</v>
      </c>
      <c r="E8" s="31"/>
      <c r="F8" s="13"/>
      <c r="S8" s="32"/>
      <c r="T8" s="32"/>
      <c r="U8" s="31"/>
      <c r="W8" s="32"/>
      <c r="X8" s="48"/>
      <c r="Y8" s="34"/>
      <c r="Z8" s="34"/>
      <c r="AA8" s="34"/>
      <c r="AB8" s="34"/>
      <c r="AC8" s="34"/>
      <c r="AD8" s="34"/>
      <c r="AE8" s="34"/>
    </row>
    <row r="9" spans="1:46">
      <c r="A9" s="7" t="s">
        <v>11</v>
      </c>
      <c r="B9" s="3">
        <f>C9/4</f>
        <v>7.8750000000000001E-2</v>
      </c>
      <c r="C9" s="36">
        <v>0.315</v>
      </c>
      <c r="E9" s="31"/>
      <c r="F9" s="13"/>
      <c r="S9" s="32"/>
      <c r="T9" s="32"/>
      <c r="U9" s="31"/>
      <c r="W9" s="32"/>
      <c r="X9" s="48"/>
      <c r="Y9" s="34"/>
      <c r="Z9" s="34"/>
      <c r="AA9" s="34"/>
      <c r="AB9" s="34"/>
      <c r="AC9" s="34"/>
      <c r="AD9" s="34"/>
      <c r="AE9" s="34"/>
    </row>
    <row r="10" spans="1:46">
      <c r="A10" s="7" t="s">
        <v>12</v>
      </c>
      <c r="B10" s="3">
        <f>C10/4</f>
        <v>3.7499999999999999E-2</v>
      </c>
      <c r="C10" s="36">
        <v>0.15</v>
      </c>
      <c r="E10" s="31"/>
      <c r="F10" s="13"/>
      <c r="S10" s="32"/>
      <c r="T10" s="32"/>
      <c r="U10" s="31"/>
      <c r="W10" s="32"/>
      <c r="X10" s="48"/>
      <c r="Y10" s="34"/>
      <c r="Z10" s="34"/>
      <c r="AA10" s="34"/>
      <c r="AB10" s="34"/>
      <c r="AC10" s="34"/>
      <c r="AD10" s="34"/>
      <c r="AE10" s="34"/>
    </row>
    <row r="11" spans="1:46">
      <c r="A11" s="7" t="s">
        <v>13</v>
      </c>
      <c r="B11" s="52">
        <f>C11/4</f>
        <v>6.25E-2</v>
      </c>
      <c r="C11" s="43">
        <v>0.25</v>
      </c>
      <c r="E11" s="31"/>
      <c r="F11" s="13"/>
      <c r="S11" s="32"/>
      <c r="T11" s="32"/>
      <c r="U11" s="31"/>
      <c r="W11" s="32"/>
      <c r="X11" s="48"/>
      <c r="Y11" s="34"/>
      <c r="Z11" s="34"/>
      <c r="AA11" s="34"/>
      <c r="AB11" s="34"/>
      <c r="AC11" s="34"/>
      <c r="AD11" s="34"/>
      <c r="AE11" s="34"/>
    </row>
    <row r="12" spans="1:46" s="34" customFormat="1">
      <c r="A12" s="51"/>
      <c r="B12" s="54"/>
      <c r="C12" s="54"/>
      <c r="E12" s="31"/>
      <c r="F12" s="32"/>
      <c r="S12" s="32"/>
      <c r="T12" s="32"/>
      <c r="U12" s="31"/>
      <c r="W12" s="32"/>
      <c r="X12" s="48"/>
    </row>
    <row r="13" spans="1:46">
      <c r="A13" s="55" t="s">
        <v>14</v>
      </c>
      <c r="B13" s="56">
        <v>0.6</v>
      </c>
      <c r="C13" s="53">
        <v>0.76519999999999999</v>
      </c>
      <c r="D13" s="37"/>
      <c r="E13" s="31"/>
      <c r="F13" s="13"/>
      <c r="S13" s="32"/>
      <c r="T13" s="32"/>
      <c r="U13" s="31"/>
      <c r="W13" s="32"/>
      <c r="X13" s="48"/>
      <c r="Y13" s="34"/>
      <c r="Z13" s="34"/>
      <c r="AA13" s="34"/>
      <c r="AB13" s="34"/>
      <c r="AC13" s="34"/>
      <c r="AD13" s="34"/>
      <c r="AE13" s="34"/>
    </row>
    <row r="14" spans="1:46" s="11" customFormat="1" ht="12.75">
      <c r="A14" s="44"/>
      <c r="B14" s="44"/>
      <c r="C14" s="44"/>
      <c r="D14" s="38"/>
      <c r="E14" s="42"/>
      <c r="F14" s="38"/>
      <c r="S14" s="42"/>
      <c r="T14" s="42"/>
      <c r="U14" s="42"/>
      <c r="V14" s="42"/>
      <c r="W14" s="42"/>
      <c r="X14" s="42"/>
      <c r="Y14" s="50"/>
      <c r="Z14" s="50"/>
      <c r="AA14" s="50"/>
      <c r="AB14" s="50"/>
      <c r="AC14" s="50"/>
      <c r="AD14" s="50"/>
      <c r="AE14" s="50"/>
    </row>
    <row r="15" spans="1:46" s="13" customFormat="1">
      <c r="A15" s="57" t="s">
        <v>15</v>
      </c>
      <c r="B15" s="8"/>
      <c r="C15" s="3">
        <v>1</v>
      </c>
      <c r="D15" s="37"/>
      <c r="E15" s="4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1"/>
      <c r="T15" s="31"/>
      <c r="U15" s="49"/>
      <c r="V15" s="49"/>
      <c r="W15" s="32"/>
      <c r="X15" s="49"/>
      <c r="Y15" s="32"/>
      <c r="Z15" s="32"/>
      <c r="AA15" s="32"/>
      <c r="AB15" s="32"/>
      <c r="AC15" s="32"/>
      <c r="AD15" s="32"/>
      <c r="AE15" s="32"/>
    </row>
    <row r="16" spans="1:46">
      <c r="A16" s="12" t="s">
        <v>16</v>
      </c>
      <c r="B16" s="8"/>
      <c r="C16" s="3">
        <v>0.26500000000000001</v>
      </c>
      <c r="D16" s="37"/>
      <c r="E16" s="49"/>
      <c r="F16" s="13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1"/>
      <c r="T16" s="31"/>
      <c r="U16" s="49"/>
      <c r="V16" s="49"/>
      <c r="W16" s="32"/>
      <c r="X16" s="49"/>
      <c r="Y16" s="32"/>
      <c r="Z16" s="32"/>
      <c r="AA16" s="32"/>
      <c r="AB16" s="32"/>
      <c r="AC16" s="32"/>
      <c r="AD16" s="32"/>
      <c r="AE16" s="32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</row>
    <row r="17" spans="1:46">
      <c r="A17" s="12" t="s">
        <v>17</v>
      </c>
      <c r="B17" s="8"/>
      <c r="C17" s="3">
        <v>0.5</v>
      </c>
      <c r="D17" s="37"/>
      <c r="E17" s="49"/>
      <c r="F17" s="13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1"/>
      <c r="T17" s="31"/>
      <c r="U17" s="49"/>
      <c r="V17" s="49"/>
      <c r="W17" s="32"/>
      <c r="X17" s="49"/>
      <c r="Y17" s="32"/>
      <c r="Z17" s="32"/>
      <c r="AA17" s="32"/>
      <c r="AB17" s="32"/>
      <c r="AC17" s="32"/>
      <c r="AD17" s="32"/>
      <c r="AE17" s="32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</row>
    <row r="18" spans="1:46">
      <c r="B18" s="13"/>
      <c r="D18" s="13"/>
      <c r="E18" s="32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32"/>
      <c r="T18" s="32"/>
      <c r="U18" s="32"/>
      <c r="V18" s="32"/>
      <c r="W18" s="32"/>
      <c r="X18" s="32"/>
      <c r="Y18" s="34"/>
      <c r="Z18" s="34"/>
      <c r="AA18" s="34"/>
      <c r="AB18" s="34"/>
      <c r="AC18" s="34"/>
      <c r="AD18" s="34"/>
      <c r="AE18" s="34"/>
    </row>
    <row r="19" spans="1:46">
      <c r="A19" s="13"/>
    </row>
    <row r="20" spans="1:46">
      <c r="A20" s="18" t="s">
        <v>21</v>
      </c>
      <c r="B20" s="27">
        <v>0</v>
      </c>
      <c r="C20" s="27">
        <f t="shared" ref="C20:O20" si="0">1+B20</f>
        <v>1</v>
      </c>
      <c r="D20" s="27">
        <f t="shared" si="0"/>
        <v>2</v>
      </c>
      <c r="E20" s="27">
        <f t="shared" si="0"/>
        <v>3</v>
      </c>
      <c r="F20" s="27">
        <f t="shared" si="0"/>
        <v>4</v>
      </c>
      <c r="G20" s="27">
        <f t="shared" si="0"/>
        <v>5</v>
      </c>
      <c r="H20" s="27">
        <f t="shared" si="0"/>
        <v>6</v>
      </c>
      <c r="I20" s="27">
        <f t="shared" si="0"/>
        <v>7</v>
      </c>
      <c r="J20" s="27">
        <f t="shared" si="0"/>
        <v>8</v>
      </c>
      <c r="K20" s="27">
        <f t="shared" si="0"/>
        <v>9</v>
      </c>
      <c r="L20" s="27">
        <f t="shared" si="0"/>
        <v>10</v>
      </c>
      <c r="M20" s="27">
        <f t="shared" si="0"/>
        <v>11</v>
      </c>
      <c r="N20" s="27">
        <f t="shared" si="0"/>
        <v>12</v>
      </c>
      <c r="O20" s="27">
        <f t="shared" si="0"/>
        <v>13</v>
      </c>
      <c r="P20" s="27">
        <v>14</v>
      </c>
    </row>
    <row r="21" spans="1:46">
      <c r="A21" s="7" t="s">
        <v>22</v>
      </c>
      <c r="B21" s="35">
        <v>846.58259448714705</v>
      </c>
      <c r="C21" s="35">
        <v>1810.3039684919499</v>
      </c>
      <c r="D21" s="35">
        <v>2851.4579478236501</v>
      </c>
      <c r="E21" s="35">
        <v>1759.0104688962001</v>
      </c>
      <c r="F21" s="35">
        <v>3204.9937558820702</v>
      </c>
      <c r="G21" s="35">
        <v>6015.6418527690703</v>
      </c>
      <c r="H21" s="35">
        <v>9035.1783584483292</v>
      </c>
      <c r="I21" s="35">
        <v>11752.6029211075</v>
      </c>
      <c r="J21" s="35">
        <v>5450.9415771512504</v>
      </c>
      <c r="K21" s="35">
        <v>7699.6114069983296</v>
      </c>
      <c r="L21" s="35">
        <v>1558.1122306438299</v>
      </c>
      <c r="M21" s="35">
        <v>1115.6669552359399</v>
      </c>
      <c r="N21" s="35">
        <v>4982.0028234152496</v>
      </c>
      <c r="O21" s="35">
        <v>6947.0421640219702</v>
      </c>
      <c r="P21" s="6">
        <v>0</v>
      </c>
    </row>
    <row r="22" spans="1:46">
      <c r="A22" s="286"/>
      <c r="B22" s="286"/>
      <c r="C22" s="286"/>
      <c r="D22" s="17"/>
    </row>
    <row r="23" spans="1:46">
      <c r="A23" s="295"/>
      <c r="B23" s="295"/>
      <c r="C23" s="295"/>
      <c r="D23" s="17"/>
    </row>
    <row r="24" spans="1:46">
      <c r="A24" s="292" t="s">
        <v>25</v>
      </c>
      <c r="B24" s="293"/>
      <c r="C24" s="294"/>
      <c r="D24" s="13"/>
      <c r="H24" s="13"/>
      <c r="L24" s="20"/>
      <c r="M24" s="30"/>
      <c r="N24" s="32"/>
      <c r="O24" s="32"/>
      <c r="P24" s="32"/>
      <c r="Q24" s="32"/>
    </row>
    <row r="25" spans="1:46">
      <c r="A25" s="7" t="s">
        <v>33</v>
      </c>
      <c r="B25" s="6" t="s">
        <v>3</v>
      </c>
      <c r="C25" s="6">
        <v>0.36099999999999999</v>
      </c>
      <c r="D25" s="13"/>
      <c r="L25" s="20"/>
      <c r="M25" s="30"/>
      <c r="N25" s="32"/>
      <c r="O25" s="32"/>
      <c r="P25" s="32"/>
      <c r="Q25" s="32"/>
    </row>
    <row r="26" spans="1:46">
      <c r="A26" s="7" t="s">
        <v>34</v>
      </c>
      <c r="B26" s="6" t="s">
        <v>3</v>
      </c>
      <c r="C26" s="6">
        <v>0.35299999999999998</v>
      </c>
      <c r="D26" s="17"/>
      <c r="E26" s="7" t="s">
        <v>23</v>
      </c>
      <c r="F26" s="6" t="s">
        <v>3</v>
      </c>
      <c r="G26" s="16">
        <v>0.9</v>
      </c>
      <c r="L26" s="20"/>
      <c r="M26" s="30"/>
      <c r="N26" s="30"/>
      <c r="O26" s="30"/>
      <c r="P26" s="32"/>
      <c r="Q26" s="32"/>
    </row>
    <row r="27" spans="1:46">
      <c r="A27" s="289" t="s">
        <v>54</v>
      </c>
      <c r="B27" s="290"/>
      <c r="C27" s="291"/>
      <c r="D27" s="13"/>
      <c r="E27" s="7" t="s">
        <v>27</v>
      </c>
      <c r="F27" s="6" t="s">
        <v>3</v>
      </c>
      <c r="G27" s="16">
        <v>9.5000000000000001E-2</v>
      </c>
      <c r="H27" s="13"/>
      <c r="I27" s="13"/>
      <c r="J27" s="13"/>
      <c r="L27" s="19"/>
    </row>
    <row r="28" spans="1:46">
      <c r="A28" s="7" t="s">
        <v>55</v>
      </c>
      <c r="B28" s="6" t="s">
        <v>56</v>
      </c>
      <c r="C28" s="6">
        <v>39.625999999999998</v>
      </c>
      <c r="D28" s="17"/>
      <c r="E28" s="289" t="s">
        <v>46</v>
      </c>
      <c r="F28" s="290"/>
      <c r="G28" s="291"/>
      <c r="H28" s="288"/>
      <c r="I28" s="288"/>
      <c r="J28" s="288"/>
      <c r="L28" s="19"/>
    </row>
    <row r="29" spans="1:46">
      <c r="A29" s="7" t="s">
        <v>91</v>
      </c>
      <c r="B29" s="6" t="s">
        <v>60</v>
      </c>
      <c r="C29" s="6">
        <v>27</v>
      </c>
      <c r="D29" s="13"/>
      <c r="E29" s="7" t="s">
        <v>51</v>
      </c>
      <c r="F29" s="6" t="s">
        <v>3</v>
      </c>
      <c r="G29" s="16">
        <v>0.1</v>
      </c>
    </row>
    <row r="30" spans="1:46">
      <c r="A30" s="287" t="s">
        <v>24</v>
      </c>
      <c r="B30" s="287"/>
      <c r="C30" s="287"/>
      <c r="D30" s="13"/>
      <c r="E30" s="289" t="s">
        <v>59</v>
      </c>
      <c r="F30" s="290"/>
      <c r="G30" s="291"/>
      <c r="H30" s="13"/>
    </row>
    <row r="31" spans="1:46">
      <c r="A31" s="7" t="s">
        <v>107</v>
      </c>
      <c r="B31" s="6" t="s">
        <v>3</v>
      </c>
      <c r="C31" s="8">
        <v>0.244478293983244</v>
      </c>
      <c r="D31" s="13"/>
      <c r="E31" s="7" t="s">
        <v>61</v>
      </c>
      <c r="F31" s="6" t="s">
        <v>3</v>
      </c>
      <c r="G31" s="16">
        <v>9.1508444753802206E-6</v>
      </c>
      <c r="H31" s="13"/>
    </row>
    <row r="32" spans="1:46">
      <c r="A32" s="7" t="s">
        <v>108</v>
      </c>
      <c r="B32" s="6" t="s">
        <v>3</v>
      </c>
      <c r="C32" s="8">
        <v>0.76834862385321101</v>
      </c>
      <c r="E32" s="289" t="s">
        <v>66</v>
      </c>
      <c r="F32" s="290"/>
      <c r="G32" s="291"/>
      <c r="L32" s="23"/>
    </row>
    <row r="33" spans="1:34">
      <c r="A33" s="7" t="s">
        <v>109</v>
      </c>
      <c r="B33" s="6" t="s">
        <v>3</v>
      </c>
      <c r="C33" s="8">
        <v>0.392710023717389</v>
      </c>
      <c r="E33" s="7" t="s">
        <v>68</v>
      </c>
      <c r="F33" s="6" t="s">
        <v>3</v>
      </c>
      <c r="G33" s="16">
        <v>0.37669999999999998</v>
      </c>
      <c r="L33" s="23"/>
    </row>
    <row r="34" spans="1:34">
      <c r="A34" s="7" t="s">
        <v>110</v>
      </c>
      <c r="B34" s="35" t="s">
        <v>3</v>
      </c>
      <c r="C34" s="8">
        <v>0.13480214704780899</v>
      </c>
      <c r="L34" s="23"/>
    </row>
    <row r="35" spans="1:34">
      <c r="A35" s="30"/>
      <c r="B35" s="64"/>
      <c r="C35" s="39"/>
      <c r="L35" s="23"/>
    </row>
    <row r="36" spans="1:34">
      <c r="A36" s="289" t="s">
        <v>73</v>
      </c>
      <c r="B36" s="290"/>
      <c r="C36" s="291"/>
      <c r="E36" s="302" t="s">
        <v>74</v>
      </c>
      <c r="F36" s="303"/>
      <c r="G36" s="304"/>
    </row>
    <row r="37" spans="1:34">
      <c r="A37" s="7" t="s">
        <v>75</v>
      </c>
      <c r="B37" s="6" t="s">
        <v>3</v>
      </c>
      <c r="C37" s="6">
        <v>9.0505873210581997E-2</v>
      </c>
      <c r="E37" s="7" t="s">
        <v>76</v>
      </c>
      <c r="F37" s="6" t="s">
        <v>3</v>
      </c>
      <c r="G37" s="6">
        <v>7.3845198145614096E-3</v>
      </c>
    </row>
    <row r="38" spans="1:34">
      <c r="A38" s="7" t="s">
        <v>77</v>
      </c>
      <c r="B38" s="6" t="s">
        <v>3</v>
      </c>
      <c r="C38" s="6">
        <v>0.39937684180874999</v>
      </c>
      <c r="E38" s="7" t="s">
        <v>78</v>
      </c>
      <c r="F38" s="6" t="s">
        <v>3</v>
      </c>
      <c r="G38" s="6">
        <v>0.34932337340295699</v>
      </c>
    </row>
    <row r="39" spans="1:34">
      <c r="A39" s="7" t="s">
        <v>79</v>
      </c>
      <c r="B39" s="6" t="s">
        <v>3</v>
      </c>
      <c r="C39" s="6">
        <v>0.31858724855960702</v>
      </c>
      <c r="E39" s="7" t="s">
        <v>80</v>
      </c>
      <c r="F39" s="6" t="s">
        <v>3</v>
      </c>
      <c r="G39" s="6">
        <v>0.23346908054458201</v>
      </c>
    </row>
    <row r="40" spans="1:34">
      <c r="A40" s="7" t="s">
        <v>81</v>
      </c>
      <c r="B40" s="6" t="s">
        <v>3</v>
      </c>
      <c r="C40" s="6">
        <v>0.19153003642106201</v>
      </c>
      <c r="E40" s="7" t="s">
        <v>82</v>
      </c>
      <c r="F40" s="6" t="s">
        <v>3</v>
      </c>
      <c r="G40" s="6">
        <v>0.40982302623790001</v>
      </c>
    </row>
    <row r="41" spans="1:34">
      <c r="A41" s="7" t="s">
        <v>83</v>
      </c>
      <c r="B41" s="6" t="s">
        <v>3</v>
      </c>
      <c r="C41" s="6">
        <v>0.70666608812680898</v>
      </c>
      <c r="E41" s="7" t="s">
        <v>84</v>
      </c>
      <c r="F41" s="6" t="s">
        <v>3</v>
      </c>
      <c r="G41" s="6">
        <v>0.73570165231457696</v>
      </c>
    </row>
    <row r="42" spans="1:34">
      <c r="A42" s="7" t="s">
        <v>85</v>
      </c>
      <c r="B42" s="6" t="s">
        <v>3</v>
      </c>
      <c r="C42" s="6">
        <v>0.24469672999410899</v>
      </c>
      <c r="E42" s="7" t="s">
        <v>86</v>
      </c>
      <c r="F42" s="6" t="s">
        <v>3</v>
      </c>
      <c r="G42" s="59">
        <v>0.29585066538416999</v>
      </c>
      <c r="Y42" s="25"/>
    </row>
    <row r="43" spans="1:34">
      <c r="A43" s="7" t="s">
        <v>87</v>
      </c>
      <c r="B43" s="6" t="s">
        <v>3</v>
      </c>
      <c r="C43" s="6">
        <v>0.335927926684228</v>
      </c>
      <c r="E43" s="7" t="s">
        <v>88</v>
      </c>
      <c r="F43" s="6" t="s">
        <v>3</v>
      </c>
      <c r="G43" s="6">
        <v>7.9550763275279504E-2</v>
      </c>
      <c r="Z43" s="26"/>
    </row>
    <row r="44" spans="1:34">
      <c r="A44" s="7" t="s">
        <v>89</v>
      </c>
      <c r="B44" s="35" t="s">
        <v>3</v>
      </c>
      <c r="C44" s="6">
        <v>0.171498292350937</v>
      </c>
      <c r="E44" s="7" t="s">
        <v>90</v>
      </c>
      <c r="F44" s="35" t="s">
        <v>3</v>
      </c>
      <c r="G44" s="6">
        <v>0.39013727930443598</v>
      </c>
    </row>
    <row r="46" spans="1:34" ht="15.75" thickBot="1"/>
    <row r="47" spans="1:34" ht="15.75" thickBot="1">
      <c r="A47" s="95" t="s">
        <v>118</v>
      </c>
      <c r="B47" s="96"/>
      <c r="C47" s="96"/>
      <c r="D47" s="96"/>
      <c r="E47" s="96"/>
      <c r="F47" s="96"/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  <c r="V47" s="96"/>
      <c r="W47" s="96"/>
      <c r="X47" s="96"/>
      <c r="Y47" s="96"/>
      <c r="Z47" s="96"/>
      <c r="AA47" s="96"/>
      <c r="AB47" s="96"/>
      <c r="AC47" s="96"/>
      <c r="AD47" s="96"/>
      <c r="AE47" s="96"/>
      <c r="AF47" s="96"/>
      <c r="AG47" s="96"/>
      <c r="AH47" s="96"/>
    </row>
    <row r="48" spans="1:34" ht="30">
      <c r="A48" s="97" t="s">
        <v>0</v>
      </c>
      <c r="B48" s="98" t="s">
        <v>119</v>
      </c>
      <c r="C48" s="99" t="s">
        <v>120</v>
      </c>
      <c r="D48" s="99"/>
      <c r="E48" s="99"/>
      <c r="F48" s="99"/>
      <c r="G48" s="99"/>
      <c r="H48" s="99"/>
      <c r="I48" s="99"/>
      <c r="J48" s="99"/>
      <c r="K48" s="99"/>
      <c r="L48" s="99"/>
      <c r="M48" s="99"/>
      <c r="N48" s="99"/>
      <c r="O48" s="99"/>
      <c r="P48" s="99"/>
      <c r="Q48" s="99"/>
      <c r="R48" s="99"/>
      <c r="S48" s="99"/>
      <c r="T48" s="99"/>
      <c r="U48" s="100"/>
      <c r="V48" s="100"/>
      <c r="W48" s="100"/>
      <c r="X48" s="100"/>
      <c r="Y48" s="100"/>
      <c r="Z48" s="100"/>
      <c r="AA48" s="101"/>
      <c r="AB48" s="100"/>
      <c r="AC48" s="100"/>
      <c r="AD48" s="100"/>
      <c r="AE48" s="100"/>
      <c r="AF48" s="100"/>
      <c r="AG48" s="100"/>
      <c r="AH48" s="100"/>
    </row>
    <row r="49" spans="1:34" ht="15.75" thickBot="1">
      <c r="A49" s="93" t="s">
        <v>121</v>
      </c>
      <c r="B49" s="102"/>
      <c r="C49" s="103"/>
      <c r="D49" s="104"/>
      <c r="E49" s="104"/>
      <c r="F49" s="104"/>
      <c r="G49" s="104"/>
      <c r="H49" s="104"/>
      <c r="I49" s="104"/>
      <c r="J49" s="104"/>
      <c r="K49" s="104"/>
      <c r="L49" s="104"/>
      <c r="M49" s="104"/>
      <c r="N49" s="104"/>
      <c r="O49" s="104"/>
      <c r="P49" s="104"/>
      <c r="Q49" s="104"/>
      <c r="R49" s="104"/>
      <c r="S49" s="104"/>
      <c r="T49" s="104"/>
      <c r="U49" s="104"/>
      <c r="V49" s="104"/>
      <c r="W49" s="104"/>
      <c r="X49" s="104"/>
      <c r="Y49" s="104"/>
      <c r="Z49" s="104"/>
      <c r="AA49" s="104"/>
      <c r="AB49" s="104"/>
      <c r="AC49" s="104"/>
      <c r="AD49" s="105"/>
      <c r="AE49" s="105"/>
      <c r="AF49" s="105"/>
      <c r="AG49" s="105"/>
      <c r="AH49" s="105"/>
    </row>
    <row r="50" spans="1:34" ht="15.75" thickBot="1">
      <c r="A50" s="297" t="s">
        <v>129</v>
      </c>
      <c r="B50" s="284" t="s">
        <v>6</v>
      </c>
      <c r="C50" s="298">
        <v>14500</v>
      </c>
      <c r="D50" s="106" t="s">
        <v>122</v>
      </c>
      <c r="E50" s="112">
        <v>0</v>
      </c>
      <c r="F50" s="112">
        <v>500</v>
      </c>
      <c r="G50" s="112">
        <v>1000</v>
      </c>
      <c r="H50" s="112">
        <v>1500</v>
      </c>
      <c r="I50" s="112">
        <v>2000</v>
      </c>
      <c r="J50" s="112">
        <v>2500</v>
      </c>
      <c r="K50" s="112">
        <v>3000</v>
      </c>
      <c r="L50" s="112">
        <v>3500</v>
      </c>
      <c r="M50" s="112">
        <v>4000</v>
      </c>
      <c r="N50" s="112">
        <v>4500</v>
      </c>
      <c r="O50" s="112">
        <v>5000</v>
      </c>
      <c r="P50" s="112">
        <v>5500</v>
      </c>
      <c r="Q50" s="112">
        <v>6000</v>
      </c>
      <c r="R50" s="112">
        <v>6500</v>
      </c>
      <c r="S50" s="112">
        <v>7000</v>
      </c>
      <c r="T50" s="112">
        <v>7500</v>
      </c>
      <c r="U50" s="112">
        <v>8000</v>
      </c>
      <c r="V50" s="112">
        <v>8500</v>
      </c>
      <c r="W50" s="112">
        <v>9000</v>
      </c>
      <c r="X50" s="112">
        <v>9500</v>
      </c>
      <c r="Y50" s="112">
        <v>10000</v>
      </c>
      <c r="Z50" s="112">
        <v>10500</v>
      </c>
      <c r="AA50" s="113">
        <v>11000</v>
      </c>
      <c r="AB50" s="112">
        <v>11500</v>
      </c>
      <c r="AC50" s="112">
        <v>12000</v>
      </c>
      <c r="AD50" s="112">
        <v>12500</v>
      </c>
      <c r="AE50" s="112">
        <v>13000</v>
      </c>
      <c r="AF50" s="112">
        <v>13500</v>
      </c>
      <c r="AG50" s="112">
        <v>14000</v>
      </c>
      <c r="AH50" s="113">
        <v>14500</v>
      </c>
    </row>
    <row r="51" spans="1:34" ht="15.75" thickBot="1">
      <c r="A51" s="297"/>
      <c r="B51" s="297"/>
      <c r="C51" s="298"/>
      <c r="D51" s="106" t="s">
        <v>123</v>
      </c>
      <c r="E51" s="109">
        <v>0</v>
      </c>
      <c r="F51" s="110">
        <v>29.4861</v>
      </c>
      <c r="G51" s="110">
        <v>56.059699999999999</v>
      </c>
      <c r="H51" s="110">
        <v>77</v>
      </c>
      <c r="I51" s="110">
        <v>94.709800000000001</v>
      </c>
      <c r="J51" s="110">
        <v>111.19799999999999</v>
      </c>
      <c r="K51" s="110">
        <v>124.131</v>
      </c>
      <c r="L51" s="110">
        <v>136.26</v>
      </c>
      <c r="M51" s="110">
        <v>147.07300000000001</v>
      </c>
      <c r="N51" s="110">
        <v>154.041</v>
      </c>
      <c r="O51" s="110">
        <v>160.5</v>
      </c>
      <c r="P51" s="110">
        <v>165.566</v>
      </c>
      <c r="Q51" s="110">
        <v>167.49600000000001</v>
      </c>
      <c r="R51" s="110">
        <v>169.17599999999999</v>
      </c>
      <c r="S51" s="110">
        <v>169.47399999999999</v>
      </c>
      <c r="T51" s="110">
        <v>169.47399999999999</v>
      </c>
      <c r="U51" s="110">
        <v>169.47399999999999</v>
      </c>
      <c r="V51" s="110">
        <v>169.47399999999999</v>
      </c>
      <c r="W51" s="110">
        <v>169.47399999999999</v>
      </c>
      <c r="X51" s="110">
        <v>169.47399999999999</v>
      </c>
      <c r="Y51" s="110">
        <v>169.47399999999999</v>
      </c>
      <c r="Z51" s="110">
        <v>169.47399999999999</v>
      </c>
      <c r="AA51" s="114">
        <v>169.47399999999999</v>
      </c>
      <c r="AB51" s="110">
        <v>169.47399999999999</v>
      </c>
      <c r="AC51" s="110">
        <v>169.47399999999999</v>
      </c>
      <c r="AD51" s="110">
        <v>169.47399999999999</v>
      </c>
      <c r="AE51" s="110">
        <v>169.47399999999999</v>
      </c>
      <c r="AF51" s="110">
        <v>169.47399999999999</v>
      </c>
      <c r="AG51" s="110">
        <v>169.47399999999999</v>
      </c>
      <c r="AH51" s="114">
        <v>169.47399999999999</v>
      </c>
    </row>
    <row r="52" spans="1:34" ht="15.75" thickBot="1">
      <c r="A52" s="285" t="s">
        <v>133</v>
      </c>
      <c r="B52" s="284" t="s">
        <v>6</v>
      </c>
      <c r="C52" s="296">
        <v>10500</v>
      </c>
      <c r="D52" s="106" t="s">
        <v>122</v>
      </c>
      <c r="E52" s="107">
        <v>0</v>
      </c>
      <c r="F52" s="107">
        <v>500</v>
      </c>
      <c r="G52" s="107">
        <v>1000</v>
      </c>
      <c r="H52" s="107">
        <v>1500</v>
      </c>
      <c r="I52" s="107">
        <v>2000</v>
      </c>
      <c r="J52" s="107">
        <v>2500</v>
      </c>
      <c r="K52" s="107">
        <v>3000</v>
      </c>
      <c r="L52" s="107">
        <v>3500</v>
      </c>
      <c r="M52" s="107">
        <v>4000</v>
      </c>
      <c r="N52" s="107">
        <v>4500</v>
      </c>
      <c r="O52" s="107">
        <v>5000</v>
      </c>
      <c r="P52" s="107">
        <v>5500</v>
      </c>
      <c r="Q52" s="107">
        <v>6000</v>
      </c>
      <c r="R52" s="107">
        <v>6500</v>
      </c>
      <c r="S52" s="107">
        <v>7000</v>
      </c>
      <c r="T52" s="107">
        <v>7500</v>
      </c>
      <c r="U52" s="107">
        <v>8000</v>
      </c>
      <c r="V52" s="107">
        <v>8500</v>
      </c>
      <c r="W52" s="107">
        <v>9000</v>
      </c>
      <c r="X52" s="107">
        <v>9500</v>
      </c>
      <c r="Y52" s="107">
        <v>10000</v>
      </c>
      <c r="Z52" s="107">
        <v>10500</v>
      </c>
      <c r="AA52" s="107"/>
      <c r="AB52" s="107"/>
      <c r="AC52" s="107"/>
      <c r="AD52" s="107"/>
      <c r="AE52" s="107"/>
      <c r="AF52" s="108"/>
      <c r="AG52" s="108"/>
      <c r="AH52" s="108"/>
    </row>
    <row r="53" spans="1:34" ht="15.75" thickBot="1">
      <c r="A53" s="285"/>
      <c r="B53" s="284"/>
      <c r="C53" s="296"/>
      <c r="D53" s="106" t="s">
        <v>123</v>
      </c>
      <c r="E53" s="115">
        <v>0</v>
      </c>
      <c r="F53" s="116">
        <v>11.1694</v>
      </c>
      <c r="G53" s="116">
        <v>20.726199999999999</v>
      </c>
      <c r="H53" s="116">
        <v>46.136400000000002</v>
      </c>
      <c r="I53" s="116">
        <v>67.468900000000005</v>
      </c>
      <c r="J53" s="116">
        <v>93.039400000000001</v>
      </c>
      <c r="K53" s="116">
        <v>111.958</v>
      </c>
      <c r="L53" s="116">
        <v>122.983</v>
      </c>
      <c r="M53" s="116">
        <v>129.80199999999999</v>
      </c>
      <c r="N53" s="116">
        <v>134.90600000000001</v>
      </c>
      <c r="O53" s="116">
        <v>138.73500000000001</v>
      </c>
      <c r="P53" s="116">
        <v>138.73500000000001</v>
      </c>
      <c r="Q53" s="116">
        <v>138.73500000000001</v>
      </c>
      <c r="R53" s="116">
        <v>138.73500000000001</v>
      </c>
      <c r="S53" s="116">
        <v>138.73500000000001</v>
      </c>
      <c r="T53" s="116">
        <v>138.73500000000001</v>
      </c>
      <c r="U53" s="116">
        <v>138.73500000000001</v>
      </c>
      <c r="V53" s="116">
        <v>138.73500000000001</v>
      </c>
      <c r="W53" s="116">
        <v>138.73500000000001</v>
      </c>
      <c r="X53" s="116">
        <v>138.73500000000001</v>
      </c>
      <c r="Y53" s="116">
        <v>138.73500000000001</v>
      </c>
      <c r="Z53" s="116">
        <v>138.73500000000001</v>
      </c>
      <c r="AA53" s="116"/>
      <c r="AB53" s="116"/>
      <c r="AC53" s="116"/>
      <c r="AD53" s="116"/>
      <c r="AE53" s="116"/>
      <c r="AF53" s="117"/>
      <c r="AG53" s="117"/>
      <c r="AH53" s="117"/>
    </row>
    <row r="54" spans="1:34" ht="15.75" thickBot="1">
      <c r="A54" s="284" t="s">
        <v>130</v>
      </c>
      <c r="B54" s="282">
        <v>0.5</v>
      </c>
      <c r="C54" s="283">
        <v>16800</v>
      </c>
      <c r="D54" s="106" t="s">
        <v>122</v>
      </c>
      <c r="E54" s="107">
        <v>0</v>
      </c>
      <c r="F54" s="107">
        <v>600</v>
      </c>
      <c r="G54" s="107">
        <v>1200</v>
      </c>
      <c r="H54" s="107">
        <v>1800</v>
      </c>
      <c r="I54" s="107">
        <v>2400</v>
      </c>
      <c r="J54" s="107">
        <v>3000</v>
      </c>
      <c r="K54" s="107">
        <v>3600</v>
      </c>
      <c r="L54" s="107">
        <v>4200</v>
      </c>
      <c r="M54" s="107">
        <v>4800</v>
      </c>
      <c r="N54" s="107">
        <v>5400</v>
      </c>
      <c r="O54" s="107">
        <v>6000</v>
      </c>
      <c r="P54" s="107">
        <v>6600</v>
      </c>
      <c r="Q54" s="107">
        <v>7200</v>
      </c>
      <c r="R54" s="107">
        <v>7800</v>
      </c>
      <c r="S54" s="107">
        <v>8400</v>
      </c>
      <c r="T54" s="108">
        <v>9000</v>
      </c>
      <c r="U54" s="108">
        <v>9600</v>
      </c>
      <c r="V54" s="108">
        <v>10200</v>
      </c>
      <c r="W54" s="108">
        <v>10800</v>
      </c>
      <c r="X54" s="108">
        <v>11400</v>
      </c>
      <c r="Y54" s="108">
        <v>12000</v>
      </c>
      <c r="Z54" s="108">
        <v>12600</v>
      </c>
      <c r="AA54" s="108">
        <v>13200</v>
      </c>
      <c r="AB54" s="108">
        <v>13800</v>
      </c>
      <c r="AC54" s="108">
        <v>14400</v>
      </c>
      <c r="AD54" s="108">
        <v>15000</v>
      </c>
      <c r="AE54" s="108">
        <v>15600</v>
      </c>
      <c r="AF54" s="108">
        <v>16200</v>
      </c>
      <c r="AG54" s="108">
        <v>16800</v>
      </c>
      <c r="AH54" s="108"/>
    </row>
    <row r="55" spans="1:34" ht="15.75" thickBot="1">
      <c r="A55" s="284"/>
      <c r="B55" s="282"/>
      <c r="C55" s="282"/>
      <c r="D55" s="106" t="s">
        <v>123</v>
      </c>
      <c r="E55" s="109">
        <v>0</v>
      </c>
      <c r="F55" s="110">
        <v>54.326237263000003</v>
      </c>
      <c r="G55" s="110">
        <v>77.924362751999993</v>
      </c>
      <c r="H55" s="110">
        <v>98.782756120000002</v>
      </c>
      <c r="I55" s="110">
        <v>115.249672866</v>
      </c>
      <c r="J55" s="110">
        <v>130.06932745700001</v>
      </c>
      <c r="K55" s="110">
        <v>140.49770916899999</v>
      </c>
      <c r="L55" s="110">
        <v>151.47538200899999</v>
      </c>
      <c r="M55" s="110">
        <v>163.45282175</v>
      </c>
      <c r="N55" s="110">
        <v>171</v>
      </c>
      <c r="O55" s="110">
        <v>177.46015299999999</v>
      </c>
      <c r="P55" s="110">
        <v>182.146242</v>
      </c>
      <c r="Q55" s="110">
        <v>187.68642165599999</v>
      </c>
      <c r="R55" s="110">
        <v>189.07350400000001</v>
      </c>
      <c r="S55" s="110">
        <v>189.32492286199999</v>
      </c>
      <c r="T55" s="111">
        <v>189.32492286199999</v>
      </c>
      <c r="U55" s="111">
        <v>189.32492286199999</v>
      </c>
      <c r="V55" s="111">
        <v>189.32492286199999</v>
      </c>
      <c r="W55" s="111">
        <v>189.32492286199999</v>
      </c>
      <c r="X55" s="111">
        <v>189.32492286199999</v>
      </c>
      <c r="Y55" s="111">
        <v>189.32492286199999</v>
      </c>
      <c r="Z55" s="111">
        <v>189.32492286199999</v>
      </c>
      <c r="AA55" s="111">
        <v>189.32492286199999</v>
      </c>
      <c r="AB55" s="111">
        <v>189.32492286199999</v>
      </c>
      <c r="AC55" s="111">
        <v>189.32492286199999</v>
      </c>
      <c r="AD55" s="111">
        <v>189.32492286199999</v>
      </c>
      <c r="AE55" s="111">
        <v>189.32492286199999</v>
      </c>
      <c r="AF55" s="111">
        <v>189.32492286199999</v>
      </c>
      <c r="AG55" s="111">
        <v>189.32492286199999</v>
      </c>
      <c r="AH55" s="111"/>
    </row>
    <row r="56" spans="1:34" ht="15.75" thickBot="1">
      <c r="A56" s="93" t="s">
        <v>124</v>
      </c>
      <c r="B56" s="103"/>
      <c r="C56" s="103"/>
      <c r="D56" s="104"/>
      <c r="E56" s="104"/>
      <c r="F56" s="104"/>
      <c r="G56" s="104"/>
      <c r="H56" s="104"/>
      <c r="I56" s="104"/>
      <c r="J56" s="104"/>
      <c r="K56" s="104"/>
      <c r="L56" s="104"/>
      <c r="M56" s="104"/>
      <c r="N56" s="104"/>
      <c r="O56" s="104"/>
      <c r="P56" s="104"/>
      <c r="Q56" s="104"/>
      <c r="R56" s="104"/>
      <c r="S56" s="104"/>
      <c r="T56" s="104"/>
      <c r="U56" s="104"/>
      <c r="V56" s="104"/>
      <c r="W56" s="104"/>
      <c r="X56" s="104"/>
      <c r="Y56" s="104"/>
      <c r="Z56" s="104"/>
      <c r="AA56" s="104"/>
      <c r="AB56" s="104"/>
      <c r="AC56" s="104"/>
      <c r="AD56" s="105"/>
      <c r="AE56" s="105"/>
      <c r="AF56" s="105"/>
      <c r="AG56" s="105"/>
      <c r="AH56" s="105"/>
    </row>
    <row r="57" spans="1:34" ht="15.75" thickBot="1">
      <c r="A57" s="284" t="s">
        <v>132</v>
      </c>
      <c r="B57" s="284" t="s">
        <v>6</v>
      </c>
      <c r="C57" s="283">
        <v>13200</v>
      </c>
      <c r="D57" s="106" t="s">
        <v>122</v>
      </c>
      <c r="E57" s="107">
        <v>0</v>
      </c>
      <c r="F57" s="107">
        <v>1200</v>
      </c>
      <c r="G57" s="107">
        <v>2400</v>
      </c>
      <c r="H57" s="107">
        <v>3600</v>
      </c>
      <c r="I57" s="107">
        <v>4800</v>
      </c>
      <c r="J57" s="107">
        <v>6000</v>
      </c>
      <c r="K57" s="107">
        <v>7200</v>
      </c>
      <c r="L57" s="107">
        <v>8400</v>
      </c>
      <c r="M57" s="107">
        <v>9600</v>
      </c>
      <c r="N57" s="107">
        <v>10800</v>
      </c>
      <c r="O57" s="107">
        <v>12000</v>
      </c>
      <c r="P57" s="107">
        <v>13200</v>
      </c>
      <c r="Q57" s="107"/>
      <c r="R57" s="107"/>
      <c r="S57" s="107"/>
      <c r="T57" s="108"/>
      <c r="U57" s="108"/>
      <c r="V57" s="108"/>
      <c r="W57" s="108"/>
      <c r="X57" s="108"/>
      <c r="Y57" s="108"/>
      <c r="Z57" s="108"/>
      <c r="AA57" s="108"/>
      <c r="AB57" s="108"/>
      <c r="AC57" s="108"/>
      <c r="AD57" s="108"/>
      <c r="AE57" s="108"/>
      <c r="AF57" s="108"/>
      <c r="AG57" s="108"/>
      <c r="AH57" s="108"/>
    </row>
    <row r="58" spans="1:34" ht="15.75" thickBot="1">
      <c r="A58" s="284"/>
      <c r="B58" s="284"/>
      <c r="C58" s="283"/>
      <c r="D58" s="106" t="s">
        <v>123</v>
      </c>
      <c r="E58" s="109">
        <v>0</v>
      </c>
      <c r="F58" s="110">
        <v>53.710500000000003</v>
      </c>
      <c r="G58" s="110">
        <v>94.148799999999994</v>
      </c>
      <c r="H58" s="110">
        <v>124.386</v>
      </c>
      <c r="I58" s="110">
        <v>132.465</v>
      </c>
      <c r="J58" s="110">
        <v>134.77000000000001</v>
      </c>
      <c r="K58" s="110">
        <v>134.77000000000001</v>
      </c>
      <c r="L58" s="110">
        <v>134.77000000000001</v>
      </c>
      <c r="M58" s="110">
        <v>134.77000000000001</v>
      </c>
      <c r="N58" s="110">
        <v>134.77000000000001</v>
      </c>
      <c r="O58" s="110">
        <v>134.77000000000001</v>
      </c>
      <c r="P58" s="110">
        <v>134.77000000000001</v>
      </c>
      <c r="Q58" s="110"/>
      <c r="R58" s="110"/>
      <c r="S58" s="110"/>
      <c r="T58" s="111"/>
      <c r="U58" s="111"/>
      <c r="V58" s="111"/>
      <c r="W58" s="111"/>
      <c r="X58" s="111"/>
      <c r="Y58" s="111"/>
      <c r="Z58" s="111"/>
      <c r="AA58" s="111"/>
      <c r="AB58" s="111"/>
      <c r="AC58" s="111"/>
      <c r="AD58" s="111"/>
      <c r="AE58" s="111"/>
      <c r="AF58" s="111"/>
      <c r="AG58" s="111"/>
      <c r="AH58" s="111"/>
    </row>
    <row r="59" spans="1:34" ht="15.75" thickBot="1">
      <c r="A59" s="285" t="s">
        <v>134</v>
      </c>
      <c r="B59" s="284" t="s">
        <v>6</v>
      </c>
      <c r="C59" s="283">
        <v>14500</v>
      </c>
      <c r="D59" s="106" t="s">
        <v>122</v>
      </c>
      <c r="E59" s="107">
        <v>0</v>
      </c>
      <c r="F59" s="107">
        <v>500</v>
      </c>
      <c r="G59" s="107">
        <v>1000</v>
      </c>
      <c r="H59" s="107">
        <v>1500</v>
      </c>
      <c r="I59" s="107">
        <v>2000</v>
      </c>
      <c r="J59" s="107">
        <v>2500</v>
      </c>
      <c r="K59" s="107">
        <v>3000</v>
      </c>
      <c r="L59" s="107">
        <v>3500</v>
      </c>
      <c r="M59" s="107">
        <v>4000</v>
      </c>
      <c r="N59" s="107">
        <v>4500</v>
      </c>
      <c r="O59" s="107">
        <v>5000</v>
      </c>
      <c r="P59" s="107">
        <v>5500</v>
      </c>
      <c r="Q59" s="107">
        <v>6000</v>
      </c>
      <c r="R59" s="107">
        <v>6500</v>
      </c>
      <c r="S59" s="107">
        <v>7000</v>
      </c>
      <c r="T59" s="108">
        <v>7500</v>
      </c>
      <c r="U59" s="108">
        <v>8000</v>
      </c>
      <c r="V59" s="108">
        <v>8500</v>
      </c>
      <c r="W59" s="108">
        <v>9000</v>
      </c>
      <c r="X59" s="108">
        <v>9500</v>
      </c>
      <c r="Y59" s="108">
        <v>10000</v>
      </c>
      <c r="Z59" s="108">
        <v>10500</v>
      </c>
      <c r="AA59" s="108">
        <v>11000</v>
      </c>
      <c r="AB59" s="108">
        <v>11500</v>
      </c>
      <c r="AC59" s="108">
        <v>12000</v>
      </c>
      <c r="AD59" s="108">
        <v>12500</v>
      </c>
      <c r="AE59" s="108">
        <v>13000</v>
      </c>
      <c r="AF59" s="108">
        <v>13500</v>
      </c>
      <c r="AG59" s="108">
        <v>14000</v>
      </c>
      <c r="AH59" s="108">
        <v>14500</v>
      </c>
    </row>
    <row r="60" spans="1:34" ht="15.75" thickBot="1">
      <c r="A60" s="285"/>
      <c r="B60" s="284"/>
      <c r="C60" s="283"/>
      <c r="D60" s="106" t="s">
        <v>123</v>
      </c>
      <c r="E60" s="109">
        <v>0</v>
      </c>
      <c r="F60" s="110">
        <v>36.280999999999999</v>
      </c>
      <c r="G60" s="110">
        <v>59.248199999999997</v>
      </c>
      <c r="H60" s="110">
        <v>79.715599999999995</v>
      </c>
      <c r="I60" s="110">
        <v>92.656199999999998</v>
      </c>
      <c r="J60" s="110">
        <v>104.84</v>
      </c>
      <c r="K60" s="110">
        <v>114.916</v>
      </c>
      <c r="L60" s="110">
        <v>121.97</v>
      </c>
      <c r="M60" s="110">
        <v>128.03700000000001</v>
      </c>
      <c r="N60" s="110">
        <v>132.221</v>
      </c>
      <c r="O60" s="110">
        <v>134.51900000000001</v>
      </c>
      <c r="P60" s="110">
        <v>134.97399999999999</v>
      </c>
      <c r="Q60" s="110">
        <v>134.97399999999999</v>
      </c>
      <c r="R60" s="110">
        <v>134.97399999999999</v>
      </c>
      <c r="S60" s="110">
        <v>134.97399999999999</v>
      </c>
      <c r="T60" s="111">
        <v>134.97399999999999</v>
      </c>
      <c r="U60" s="111">
        <v>134.97399999999999</v>
      </c>
      <c r="V60" s="111">
        <v>134.97399999999999</v>
      </c>
      <c r="W60" s="111">
        <v>134.97399999999999</v>
      </c>
      <c r="X60" s="111">
        <v>134.97399999999999</v>
      </c>
      <c r="Y60" s="111">
        <v>134.97399999999999</v>
      </c>
      <c r="Z60" s="111">
        <v>134.97399999999999</v>
      </c>
      <c r="AA60" s="111">
        <v>134.97399999999999</v>
      </c>
      <c r="AB60" s="111">
        <v>134.97399999999999</v>
      </c>
      <c r="AC60" s="111">
        <v>134.97399999999999</v>
      </c>
      <c r="AD60" s="111">
        <v>134.97399999999999</v>
      </c>
      <c r="AE60" s="111">
        <v>134.97399999999999</v>
      </c>
      <c r="AF60" s="111">
        <v>134.97399999999999</v>
      </c>
      <c r="AG60" s="111">
        <v>134.97399999999999</v>
      </c>
      <c r="AH60" s="111">
        <v>134.97399999999999</v>
      </c>
    </row>
    <row r="61" spans="1:34" ht="15.75" thickBot="1">
      <c r="A61" s="284" t="s">
        <v>131</v>
      </c>
      <c r="B61" s="282">
        <v>0.25</v>
      </c>
      <c r="C61" s="283">
        <v>13000</v>
      </c>
      <c r="D61" s="106" t="s">
        <v>122</v>
      </c>
      <c r="E61" s="107">
        <v>0</v>
      </c>
      <c r="F61" s="107">
        <v>500</v>
      </c>
      <c r="G61" s="107">
        <v>1000</v>
      </c>
      <c r="H61" s="107">
        <v>1500</v>
      </c>
      <c r="I61" s="107">
        <v>2000</v>
      </c>
      <c r="J61" s="107">
        <v>2500</v>
      </c>
      <c r="K61" s="107">
        <v>3000</v>
      </c>
      <c r="L61" s="107">
        <v>3500</v>
      </c>
      <c r="M61" s="107">
        <v>4000</v>
      </c>
      <c r="N61" s="107">
        <v>4500</v>
      </c>
      <c r="O61" s="107">
        <v>5000</v>
      </c>
      <c r="P61" s="107">
        <v>5500</v>
      </c>
      <c r="Q61" s="107">
        <v>6000</v>
      </c>
      <c r="R61" s="107">
        <v>6500</v>
      </c>
      <c r="S61" s="107">
        <v>7000</v>
      </c>
      <c r="T61" s="108">
        <v>7500</v>
      </c>
      <c r="U61" s="108">
        <v>8000</v>
      </c>
      <c r="V61" s="108">
        <v>8500</v>
      </c>
      <c r="W61" s="108">
        <v>9000</v>
      </c>
      <c r="X61" s="108">
        <v>9500</v>
      </c>
      <c r="Y61" s="108">
        <v>10000</v>
      </c>
      <c r="Z61" s="108">
        <v>10500</v>
      </c>
      <c r="AA61" s="108">
        <v>11000</v>
      </c>
      <c r="AB61" s="108">
        <v>11500</v>
      </c>
      <c r="AC61" s="108">
        <v>12000</v>
      </c>
      <c r="AD61" s="108">
        <v>12500</v>
      </c>
      <c r="AE61" s="108">
        <v>13000</v>
      </c>
      <c r="AF61" s="108"/>
      <c r="AG61" s="108"/>
      <c r="AH61" s="108"/>
    </row>
    <row r="62" spans="1:34" ht="15.75" thickBot="1">
      <c r="A62" s="284"/>
      <c r="B62" s="282"/>
      <c r="C62" s="282"/>
      <c r="D62" s="106" t="s">
        <v>123</v>
      </c>
      <c r="E62" s="109">
        <v>0</v>
      </c>
      <c r="F62" s="110">
        <v>23.86208767023</v>
      </c>
      <c r="G62" s="110">
        <v>44.631010205819997</v>
      </c>
      <c r="H62" s="110">
        <v>62.306661994739997</v>
      </c>
      <c r="I62" s="110">
        <v>77.772910116060004</v>
      </c>
      <c r="J62" s="110">
        <v>93.889094670000006</v>
      </c>
      <c r="K62" s="110">
        <v>107.8214336676</v>
      </c>
      <c r="L62" s="110">
        <v>119.7524246967</v>
      </c>
      <c r="M62" s="110">
        <v>129.03255377279999</v>
      </c>
      <c r="N62" s="110">
        <v>137.87016844319999</v>
      </c>
      <c r="O62" s="110">
        <v>144.16042095</v>
      </c>
      <c r="P62" s="110">
        <v>148.9171867812</v>
      </c>
      <c r="Q62" s="110">
        <v>151.78032891449999</v>
      </c>
      <c r="R62" s="110">
        <v>152.89453583100001</v>
      </c>
      <c r="S62" s="110">
        <v>152.89453583100001</v>
      </c>
      <c r="T62" s="111">
        <v>152.89453583100001</v>
      </c>
      <c r="U62" s="111">
        <v>152.89453583100001</v>
      </c>
      <c r="V62" s="111">
        <v>152.89453583100001</v>
      </c>
      <c r="W62" s="111">
        <v>152.89453583100001</v>
      </c>
      <c r="X62" s="111">
        <v>152.89453583100001</v>
      </c>
      <c r="Y62" s="111">
        <v>152.89453583100001</v>
      </c>
      <c r="Z62" s="111">
        <v>152.89453583100001</v>
      </c>
      <c r="AA62" s="111">
        <v>152.89453583100001</v>
      </c>
      <c r="AB62" s="111">
        <v>152.89453583100001</v>
      </c>
      <c r="AC62" s="111">
        <v>152.89453583100001</v>
      </c>
      <c r="AD62" s="111">
        <v>152.89453583100001</v>
      </c>
      <c r="AE62" s="111">
        <v>152.89453583100001</v>
      </c>
      <c r="AF62" s="111"/>
      <c r="AG62" s="111"/>
      <c r="AH62" s="111"/>
    </row>
    <row r="63" spans="1:34" ht="15.75" thickBot="1">
      <c r="A63" s="93" t="s">
        <v>125</v>
      </c>
      <c r="B63" s="103"/>
      <c r="C63" s="103"/>
      <c r="D63" s="104"/>
      <c r="E63" s="104"/>
      <c r="F63" s="104"/>
      <c r="G63" s="104"/>
      <c r="H63" s="104"/>
      <c r="I63" s="104"/>
      <c r="J63" s="104"/>
      <c r="K63" s="104"/>
      <c r="L63" s="104"/>
      <c r="M63" s="104"/>
      <c r="N63" s="104"/>
      <c r="O63" s="104"/>
      <c r="P63" s="104"/>
      <c r="Q63" s="104"/>
      <c r="R63" s="104"/>
      <c r="S63" s="104"/>
      <c r="T63" s="104"/>
      <c r="U63" s="104"/>
      <c r="V63" s="104"/>
      <c r="W63" s="104"/>
      <c r="X63" s="104"/>
      <c r="Y63" s="104"/>
      <c r="Z63" s="104"/>
      <c r="AA63" s="104"/>
      <c r="AB63" s="104"/>
      <c r="AC63" s="104"/>
      <c r="AD63" s="105"/>
      <c r="AE63" s="105"/>
      <c r="AF63" s="105"/>
      <c r="AG63" s="105"/>
      <c r="AH63" s="105"/>
    </row>
    <row r="64" spans="1:34" ht="15.75" thickBot="1">
      <c r="A64" s="284" t="s">
        <v>127</v>
      </c>
      <c r="B64" s="285" t="s">
        <v>6</v>
      </c>
      <c r="C64" s="283">
        <v>22500</v>
      </c>
      <c r="D64" s="106" t="s">
        <v>122</v>
      </c>
      <c r="E64" s="107">
        <v>0</v>
      </c>
      <c r="F64" s="107">
        <v>1500</v>
      </c>
      <c r="G64" s="107">
        <v>3000</v>
      </c>
      <c r="H64" s="107">
        <v>4500</v>
      </c>
      <c r="I64" s="107">
        <v>6000</v>
      </c>
      <c r="J64" s="107">
        <v>7500</v>
      </c>
      <c r="K64" s="107">
        <v>9000</v>
      </c>
      <c r="L64" s="107">
        <v>10500</v>
      </c>
      <c r="M64" s="107">
        <v>12000</v>
      </c>
      <c r="N64" s="107">
        <v>13500</v>
      </c>
      <c r="O64" s="107">
        <v>15000</v>
      </c>
      <c r="P64" s="107">
        <v>16500</v>
      </c>
      <c r="Q64" s="107">
        <v>18000</v>
      </c>
      <c r="R64" s="107">
        <v>19500</v>
      </c>
      <c r="S64" s="107">
        <v>21000</v>
      </c>
      <c r="T64" s="108">
        <v>22500</v>
      </c>
      <c r="U64" s="108"/>
      <c r="V64" s="108"/>
      <c r="W64" s="108"/>
      <c r="X64" s="108"/>
      <c r="Y64" s="108"/>
      <c r="Z64" s="108"/>
      <c r="AA64" s="108"/>
      <c r="AB64" s="108"/>
      <c r="AC64" s="108"/>
      <c r="AD64" s="108"/>
      <c r="AE64" s="108"/>
      <c r="AF64" s="108"/>
      <c r="AG64" s="108"/>
      <c r="AH64" s="108"/>
    </row>
    <row r="65" spans="1:34" ht="15.75" thickBot="1">
      <c r="A65" s="284"/>
      <c r="B65" s="285"/>
      <c r="C65" s="283"/>
      <c r="D65" s="106" t="s">
        <v>123</v>
      </c>
      <c r="E65" s="109">
        <v>0</v>
      </c>
      <c r="F65" s="110">
        <v>45.806759800000002</v>
      </c>
      <c r="G65" s="110">
        <v>101.4572198</v>
      </c>
      <c r="H65" s="110">
        <v>129.918137083</v>
      </c>
      <c r="I65" s="110">
        <v>129.918137083</v>
      </c>
      <c r="J65" s="110">
        <v>129.918137083</v>
      </c>
      <c r="K65" s="110">
        <v>140.66041523000001</v>
      </c>
      <c r="L65" s="110">
        <v>172.65528881380001</v>
      </c>
      <c r="M65" s="110">
        <v>210.75409943</v>
      </c>
      <c r="N65" s="110">
        <v>245.94171829999999</v>
      </c>
      <c r="O65" s="110">
        <v>245.94171829999999</v>
      </c>
      <c r="P65" s="110">
        <v>245.94171829999999</v>
      </c>
      <c r="Q65" s="110">
        <v>245.94171829999999</v>
      </c>
      <c r="R65" s="110">
        <v>245.94171829999999</v>
      </c>
      <c r="S65" s="110">
        <v>245.94171829999999</v>
      </c>
      <c r="T65" s="111">
        <v>245.94171829999999</v>
      </c>
      <c r="U65" s="111"/>
      <c r="V65" s="111"/>
      <c r="W65" s="111"/>
      <c r="X65" s="111"/>
      <c r="Y65" s="111"/>
      <c r="Z65" s="111"/>
      <c r="AA65" s="111"/>
      <c r="AB65" s="111"/>
      <c r="AC65" s="111"/>
      <c r="AD65" s="111"/>
      <c r="AE65" s="111"/>
      <c r="AF65" s="111"/>
      <c r="AG65" s="111"/>
      <c r="AH65" s="111"/>
    </row>
    <row r="66" spans="1:34" ht="15.75" thickBot="1">
      <c r="A66" s="93" t="s">
        <v>126</v>
      </c>
      <c r="B66" s="103"/>
      <c r="C66" s="103"/>
      <c r="D66" s="104"/>
      <c r="E66" s="104"/>
      <c r="F66" s="104"/>
      <c r="G66" s="104"/>
      <c r="H66" s="104"/>
      <c r="I66" s="104"/>
      <c r="J66" s="104"/>
      <c r="K66" s="104"/>
      <c r="L66" s="104"/>
      <c r="M66" s="104"/>
      <c r="N66" s="104"/>
      <c r="O66" s="104"/>
      <c r="P66" s="104"/>
      <c r="Q66" s="104"/>
      <c r="R66" s="104"/>
      <c r="S66" s="104"/>
      <c r="T66" s="104"/>
      <c r="U66" s="104"/>
      <c r="V66" s="104"/>
      <c r="W66" s="104"/>
      <c r="X66" s="104"/>
      <c r="Y66" s="104"/>
      <c r="Z66" s="104"/>
      <c r="AA66" s="104"/>
      <c r="AB66" s="104"/>
      <c r="AC66" s="104"/>
      <c r="AD66" s="105"/>
      <c r="AE66" s="105"/>
      <c r="AF66" s="105"/>
      <c r="AG66" s="105"/>
      <c r="AH66" s="105"/>
    </row>
    <row r="67" spans="1:34" ht="15.75" thickBot="1">
      <c r="A67" s="284" t="s">
        <v>128</v>
      </c>
      <c r="B67" s="284" t="s">
        <v>6</v>
      </c>
      <c r="C67" s="283">
        <v>3700</v>
      </c>
      <c r="D67" s="106" t="s">
        <v>122</v>
      </c>
      <c r="E67" s="107">
        <v>0</v>
      </c>
      <c r="F67" s="107">
        <v>300</v>
      </c>
      <c r="G67" s="107">
        <v>600</v>
      </c>
      <c r="H67" s="107">
        <v>900</v>
      </c>
      <c r="I67" s="107">
        <v>1200</v>
      </c>
      <c r="J67" s="107">
        <v>1500</v>
      </c>
      <c r="K67" s="107">
        <v>1800</v>
      </c>
      <c r="L67" s="107">
        <v>2100</v>
      </c>
      <c r="M67" s="107">
        <v>2400</v>
      </c>
      <c r="N67" s="107">
        <v>2700</v>
      </c>
      <c r="O67" s="107">
        <v>3000</v>
      </c>
      <c r="P67" s="107">
        <v>3300</v>
      </c>
      <c r="Q67" s="107">
        <v>3600</v>
      </c>
      <c r="R67" s="107">
        <v>3900</v>
      </c>
      <c r="S67" s="107"/>
      <c r="T67" s="108"/>
      <c r="U67" s="108"/>
      <c r="V67" s="108"/>
      <c r="W67" s="108"/>
      <c r="X67" s="108"/>
      <c r="Y67" s="108"/>
      <c r="Z67" s="108"/>
      <c r="AA67" s="108"/>
      <c r="AB67" s="108"/>
      <c r="AC67" s="108"/>
      <c r="AD67" s="108"/>
      <c r="AE67" s="108"/>
      <c r="AF67" s="108"/>
      <c r="AG67" s="108"/>
      <c r="AH67" s="108"/>
    </row>
    <row r="68" spans="1:34" ht="15.75" thickBot="1">
      <c r="A68" s="284"/>
      <c r="B68" s="284"/>
      <c r="C68" s="283"/>
      <c r="D68" s="106" t="s">
        <v>123</v>
      </c>
      <c r="E68" s="109">
        <v>0</v>
      </c>
      <c r="F68" s="110">
        <v>10.030610640000001</v>
      </c>
      <c r="G68" s="110">
        <v>23.764884120000001</v>
      </c>
      <c r="H68" s="110">
        <v>33.486863159999999</v>
      </c>
      <c r="I68" s="110">
        <v>39.968210399999997</v>
      </c>
      <c r="J68" s="110">
        <v>44</v>
      </c>
      <c r="K68" s="110">
        <v>44</v>
      </c>
      <c r="L68" s="110">
        <v>44</v>
      </c>
      <c r="M68" s="110">
        <v>44</v>
      </c>
      <c r="N68" s="110">
        <v>44</v>
      </c>
      <c r="O68" s="110">
        <v>44</v>
      </c>
      <c r="P68" s="110">
        <v>44</v>
      </c>
      <c r="Q68" s="110">
        <v>44</v>
      </c>
      <c r="R68" s="110">
        <v>44</v>
      </c>
      <c r="S68" s="110"/>
      <c r="T68" s="111"/>
      <c r="U68" s="111"/>
      <c r="V68" s="111"/>
      <c r="W68" s="111"/>
      <c r="X68" s="111"/>
      <c r="Y68" s="111"/>
      <c r="Z68" s="111"/>
      <c r="AA68" s="111"/>
      <c r="AB68" s="111"/>
      <c r="AC68" s="111"/>
      <c r="AD68" s="111"/>
      <c r="AE68" s="111"/>
      <c r="AF68" s="111"/>
      <c r="AG68" s="111"/>
      <c r="AH68" s="111"/>
    </row>
    <row r="71" spans="1:34">
      <c r="A71" s="299" t="s">
        <v>189</v>
      </c>
      <c r="B71" s="300"/>
      <c r="C71" s="301"/>
      <c r="E71" s="299" t="s">
        <v>216</v>
      </c>
      <c r="F71" s="300"/>
      <c r="G71" s="300"/>
    </row>
    <row r="72" spans="1:34">
      <c r="A72" s="170" t="s">
        <v>196</v>
      </c>
      <c r="B72" s="171" t="s">
        <v>195</v>
      </c>
      <c r="C72" s="179">
        <v>0.111397905905382</v>
      </c>
      <c r="E72" s="170" t="s">
        <v>210</v>
      </c>
      <c r="F72" s="178" t="s">
        <v>56</v>
      </c>
      <c r="G72" s="182">
        <v>4636</v>
      </c>
    </row>
    <row r="73" spans="1:34">
      <c r="A73" s="170" t="s">
        <v>190</v>
      </c>
      <c r="B73" s="171" t="s">
        <v>191</v>
      </c>
      <c r="C73" s="179">
        <v>2.1000000000000001E-2</v>
      </c>
      <c r="E73" s="170" t="s">
        <v>211</v>
      </c>
      <c r="F73" s="178" t="s">
        <v>56</v>
      </c>
      <c r="G73" s="182">
        <v>13.5</v>
      </c>
    </row>
    <row r="74" spans="1:34">
      <c r="A74" s="170" t="s">
        <v>192</v>
      </c>
      <c r="B74" s="171" t="s">
        <v>191</v>
      </c>
      <c r="C74" s="179">
        <v>0.16300000000000001</v>
      </c>
      <c r="E74" s="170" t="s">
        <v>212</v>
      </c>
      <c r="F74" s="178" t="s">
        <v>56</v>
      </c>
      <c r="G74" s="62">
        <v>2001.40206683304</v>
      </c>
    </row>
    <row r="75" spans="1:34">
      <c r="A75" s="172" t="s">
        <v>193</v>
      </c>
      <c r="B75" s="15" t="s">
        <v>191</v>
      </c>
      <c r="C75" s="180">
        <v>2.3E-2</v>
      </c>
      <c r="E75" s="170" t="s">
        <v>213</v>
      </c>
      <c r="F75" s="178" t="s">
        <v>56</v>
      </c>
      <c r="G75" s="62">
        <v>6.6975559326811798</v>
      </c>
    </row>
    <row r="76" spans="1:34">
      <c r="A76" s="175" t="s">
        <v>194</v>
      </c>
      <c r="B76" s="176" t="s">
        <v>195</v>
      </c>
      <c r="C76" s="179">
        <v>2.8160563794549454E-2</v>
      </c>
      <c r="E76" s="170" t="s">
        <v>214</v>
      </c>
      <c r="F76" s="178" t="s">
        <v>56</v>
      </c>
      <c r="G76" s="182">
        <v>5018</v>
      </c>
    </row>
    <row r="77" spans="1:34">
      <c r="A77" s="175" t="s">
        <v>197</v>
      </c>
      <c r="B77" s="176" t="s">
        <v>195</v>
      </c>
      <c r="C77" s="179">
        <v>2.3919144255342362E-2</v>
      </c>
      <c r="E77" s="170" t="s">
        <v>215</v>
      </c>
      <c r="F77" s="178" t="s">
        <v>56</v>
      </c>
      <c r="G77" s="182">
        <v>814</v>
      </c>
    </row>
    <row r="78" spans="1:34">
      <c r="A78" s="175" t="s">
        <v>198</v>
      </c>
      <c r="B78" s="176" t="s">
        <v>195</v>
      </c>
      <c r="C78" s="179">
        <v>7.2415243025247378E-2</v>
      </c>
    </row>
    <row r="79" spans="1:34">
      <c r="A79" s="175" t="s">
        <v>199</v>
      </c>
      <c r="B79" s="176" t="s">
        <v>195</v>
      </c>
      <c r="C79" s="179">
        <v>4.7714333877406645E-2</v>
      </c>
    </row>
    <row r="80" spans="1:34">
      <c r="A80" s="175" t="s">
        <v>200</v>
      </c>
      <c r="B80" s="176" t="s">
        <v>195</v>
      </c>
      <c r="C80" s="179">
        <v>0.2513158057702729</v>
      </c>
    </row>
    <row r="81" spans="1:26">
      <c r="A81" s="175" t="s">
        <v>201</v>
      </c>
      <c r="B81" s="176" t="s">
        <v>195</v>
      </c>
      <c r="C81" s="179">
        <v>0.41031784894531964</v>
      </c>
    </row>
    <row r="82" spans="1:26">
      <c r="A82" s="175" t="s">
        <v>202</v>
      </c>
      <c r="B82" s="176" t="s">
        <v>195</v>
      </c>
      <c r="C82" s="179">
        <v>0.45342377398037281</v>
      </c>
    </row>
    <row r="83" spans="1:26">
      <c r="A83" s="175" t="s">
        <v>203</v>
      </c>
      <c r="B83" s="176" t="s">
        <v>195</v>
      </c>
      <c r="C83" s="181">
        <v>0.29499999999999998</v>
      </c>
    </row>
    <row r="84" spans="1:26">
      <c r="A84" s="170" t="s">
        <v>204</v>
      </c>
      <c r="B84" s="178" t="s">
        <v>191</v>
      </c>
      <c r="C84" s="179">
        <v>0.27712259634619701</v>
      </c>
    </row>
    <row r="85" spans="1:26">
      <c r="A85" s="170" t="s">
        <v>205</v>
      </c>
      <c r="B85" s="178" t="s">
        <v>191</v>
      </c>
      <c r="C85" s="179">
        <v>3.57155639845654E-2</v>
      </c>
    </row>
    <row r="86" spans="1:26">
      <c r="A86" s="170" t="s">
        <v>206</v>
      </c>
      <c r="B86" s="178" t="s">
        <v>191</v>
      </c>
      <c r="C86" s="179">
        <v>6.2786670589893401E-2</v>
      </c>
    </row>
    <row r="87" spans="1:26">
      <c r="A87" s="170" t="s">
        <v>207</v>
      </c>
      <c r="B87" s="178" t="s">
        <v>191</v>
      </c>
      <c r="C87" s="179">
        <v>0.14412798177622499</v>
      </c>
    </row>
    <row r="88" spans="1:26">
      <c r="A88" s="170" t="s">
        <v>208</v>
      </c>
      <c r="B88" s="178" t="s">
        <v>191</v>
      </c>
      <c r="C88" s="179">
        <v>7.6999999999999999E-2</v>
      </c>
    </row>
    <row r="89" spans="1:26">
      <c r="A89" s="170" t="s">
        <v>209</v>
      </c>
      <c r="B89" s="178" t="s">
        <v>191</v>
      </c>
      <c r="C89" s="179">
        <v>3.5349915149459801E-2</v>
      </c>
    </row>
    <row r="92" spans="1:26">
      <c r="A92" s="299" t="s">
        <v>25</v>
      </c>
      <c r="B92" s="301"/>
      <c r="C92" s="183">
        <v>1995</v>
      </c>
      <c r="D92" s="183">
        <v>1996</v>
      </c>
      <c r="E92" s="183">
        <v>1997</v>
      </c>
      <c r="F92" s="183">
        <v>1998</v>
      </c>
      <c r="G92" s="183">
        <v>1999</v>
      </c>
      <c r="H92" s="183">
        <v>2000</v>
      </c>
      <c r="I92" s="183">
        <v>2001</v>
      </c>
      <c r="J92" s="183">
        <v>2002</v>
      </c>
      <c r="K92" s="183">
        <v>2003</v>
      </c>
      <c r="L92" s="183">
        <v>2004</v>
      </c>
      <c r="M92" s="183">
        <v>2005</v>
      </c>
      <c r="N92" s="183">
        <v>2006</v>
      </c>
      <c r="O92" s="183">
        <v>2007</v>
      </c>
      <c r="P92" s="183">
        <v>2008</v>
      </c>
      <c r="Q92" s="183">
        <v>2009</v>
      </c>
      <c r="R92" s="183">
        <v>2010</v>
      </c>
      <c r="S92" s="183">
        <v>2011</v>
      </c>
      <c r="T92" s="183">
        <v>2012</v>
      </c>
      <c r="U92" s="183">
        <v>2013</v>
      </c>
      <c r="V92" s="183">
        <v>2014</v>
      </c>
      <c r="W92" s="189" t="s">
        <v>229</v>
      </c>
    </row>
    <row r="93" spans="1:26">
      <c r="A93" s="186" t="s">
        <v>217</v>
      </c>
      <c r="B93" s="28" t="s">
        <v>3</v>
      </c>
      <c r="C93" s="231">
        <v>0.900270516570427</v>
      </c>
      <c r="D93" s="231">
        <v>0.79801547837450704</v>
      </c>
      <c r="E93" s="231">
        <v>0.82655085245178905</v>
      </c>
      <c r="F93" s="231">
        <v>0.85138518098932903</v>
      </c>
      <c r="G93" s="231">
        <v>0.83662925102841401</v>
      </c>
      <c r="H93" s="231">
        <v>0.80716069164927295</v>
      </c>
      <c r="I93" s="231">
        <v>0.80752602418582198</v>
      </c>
      <c r="J93" s="231">
        <v>0.81166711004135905</v>
      </c>
      <c r="K93" s="231">
        <v>0.78037299045852804</v>
      </c>
      <c r="L93" s="231">
        <v>0.82911402010110802</v>
      </c>
      <c r="M93" s="231">
        <v>0.83313086009771997</v>
      </c>
      <c r="N93" s="231">
        <v>0.85814876413716201</v>
      </c>
      <c r="O93" s="231">
        <v>0.86386471082451</v>
      </c>
      <c r="P93" s="231">
        <v>0.86526303059430298</v>
      </c>
      <c r="Q93" s="231">
        <v>0.84703790158607595</v>
      </c>
      <c r="R93" s="231">
        <v>0.83542208549034502</v>
      </c>
      <c r="S93" s="231">
        <v>0.82357222899251703</v>
      </c>
      <c r="T93" s="231">
        <v>0.79926493232129503</v>
      </c>
      <c r="U93" s="231">
        <v>0.73498574117652005</v>
      </c>
      <c r="V93" s="231">
        <v>0.73028381574532297</v>
      </c>
      <c r="W93" s="184"/>
      <c r="X93" s="188"/>
      <c r="Y93" s="188"/>
      <c r="Z93" s="34"/>
    </row>
    <row r="94" spans="1:26">
      <c r="A94" s="186" t="s">
        <v>218</v>
      </c>
      <c r="B94" s="28" t="s">
        <v>3</v>
      </c>
      <c r="C94" s="231">
        <v>0.26782295944824303</v>
      </c>
      <c r="D94" s="231">
        <v>0.26665722417318799</v>
      </c>
      <c r="E94" s="231">
        <v>0.26830320759173398</v>
      </c>
      <c r="F94" s="231">
        <v>0.27381318635211399</v>
      </c>
      <c r="G94" s="231">
        <v>0.27801964711607102</v>
      </c>
      <c r="H94" s="231">
        <v>0.30552058829314399</v>
      </c>
      <c r="I94" s="231">
        <v>0.30845101322725499</v>
      </c>
      <c r="J94" s="231">
        <v>0.30869336364830302</v>
      </c>
      <c r="K94" s="231">
        <v>0.31604759393825299</v>
      </c>
      <c r="L94" s="231">
        <v>0.31760571304542401</v>
      </c>
      <c r="M94" s="231">
        <v>0.31705352904069101</v>
      </c>
      <c r="N94" s="231">
        <v>0.32400262321308498</v>
      </c>
      <c r="O94" s="231">
        <v>0.32796421608654502</v>
      </c>
      <c r="P94" s="231">
        <v>0.32862834898119903</v>
      </c>
      <c r="Q94" s="231">
        <v>0.33360975902069701</v>
      </c>
      <c r="R94" s="231">
        <v>0.33515156771473198</v>
      </c>
      <c r="S94" s="231">
        <v>0.32433564394115999</v>
      </c>
      <c r="T94" s="231">
        <v>0.32476042746440098</v>
      </c>
      <c r="U94" s="231">
        <v>0.31797643498814798</v>
      </c>
      <c r="V94" s="231">
        <v>0.33154405356431998</v>
      </c>
      <c r="W94" s="184"/>
      <c r="X94" s="188"/>
      <c r="Y94" s="188"/>
      <c r="Z94" s="34"/>
    </row>
    <row r="95" spans="1:26">
      <c r="A95" s="186" t="s">
        <v>219</v>
      </c>
      <c r="B95" s="28" t="s">
        <v>3</v>
      </c>
      <c r="C95" s="231">
        <v>0.348181978120297</v>
      </c>
      <c r="D95" s="231">
        <v>0.30658370588876099</v>
      </c>
      <c r="E95" s="231">
        <v>0.29071150494279002</v>
      </c>
      <c r="F95" s="231">
        <v>0.27992388078634101</v>
      </c>
      <c r="G95" s="231">
        <v>0.26893213161949497</v>
      </c>
      <c r="H95" s="231">
        <v>0.291626133243512</v>
      </c>
      <c r="I95" s="231">
        <v>0.29242955417479999</v>
      </c>
      <c r="J95" s="231">
        <v>0.28938147080726301</v>
      </c>
      <c r="K95" s="231">
        <v>0.28142737745033503</v>
      </c>
      <c r="L95" s="231">
        <v>0.27495237777396703</v>
      </c>
      <c r="M95" s="231">
        <v>0.26980106264673198</v>
      </c>
      <c r="N95" s="231">
        <v>0.28718557592022098</v>
      </c>
      <c r="O95" s="231">
        <v>0.27965735655873097</v>
      </c>
      <c r="P95" s="231">
        <v>0.27111578206520898</v>
      </c>
      <c r="Q95" s="231">
        <v>0.26852977690961299</v>
      </c>
      <c r="R95" s="231">
        <v>0.26853864364145402</v>
      </c>
      <c r="S95" s="231">
        <v>0.26936552781846201</v>
      </c>
      <c r="T95" s="231">
        <v>0.26897430848954901</v>
      </c>
      <c r="U95" s="231">
        <v>0.27004646141898297</v>
      </c>
      <c r="V95" s="231">
        <v>0.28437263486396103</v>
      </c>
      <c r="W95" s="184"/>
      <c r="X95" s="188"/>
      <c r="Y95" s="188"/>
      <c r="Z95" s="34"/>
    </row>
    <row r="96" spans="1:26">
      <c r="A96" s="186" t="s">
        <v>220</v>
      </c>
      <c r="B96" s="28" t="s">
        <v>3</v>
      </c>
      <c r="C96" s="231">
        <v>0.83472761950185304</v>
      </c>
      <c r="D96" s="231">
        <v>0.79391704088469695</v>
      </c>
      <c r="E96" s="231">
        <v>0.80753296570407396</v>
      </c>
      <c r="F96" s="231">
        <v>0.79856494219047902</v>
      </c>
      <c r="G96" s="231">
        <v>0.80536575413770395</v>
      </c>
      <c r="H96" s="231">
        <v>0.73373142616454401</v>
      </c>
      <c r="I96" s="231">
        <v>0.75358393687823599</v>
      </c>
      <c r="J96" s="231">
        <v>0.77998601169483694</v>
      </c>
      <c r="K96" s="231">
        <v>0.69841143160775998</v>
      </c>
      <c r="L96" s="231">
        <v>0.70519769572783297</v>
      </c>
      <c r="M96" s="231">
        <v>0.72277816757869195</v>
      </c>
      <c r="N96" s="231">
        <v>0.71950615806929796</v>
      </c>
      <c r="O96" s="231">
        <v>0.72939592731799696</v>
      </c>
      <c r="P96" s="231">
        <v>0.73788410632843504</v>
      </c>
      <c r="Q96" s="231">
        <v>0.73644234373962902</v>
      </c>
      <c r="R96" s="231">
        <v>0.70049377626752196</v>
      </c>
      <c r="S96" s="231">
        <v>0.71129189208272703</v>
      </c>
      <c r="T96" s="231">
        <v>0.66598588606535203</v>
      </c>
      <c r="U96" s="231">
        <v>0.70791781457507896</v>
      </c>
      <c r="V96" s="231">
        <v>0.71454853926064898</v>
      </c>
      <c r="W96" s="184"/>
      <c r="X96" s="188"/>
      <c r="Y96" s="188"/>
      <c r="Z96" s="34"/>
    </row>
    <row r="97" spans="1:26">
      <c r="A97" s="186" t="s">
        <v>221</v>
      </c>
      <c r="B97" s="28" t="s">
        <v>3</v>
      </c>
      <c r="C97" s="231">
        <v>0.27203499999452602</v>
      </c>
      <c r="D97" s="231">
        <v>0.263068885184641</v>
      </c>
      <c r="E97" s="231">
        <v>0.27545884097647599</v>
      </c>
      <c r="F97" s="231">
        <v>0.27891076827970701</v>
      </c>
      <c r="G97" s="231">
        <v>0.27789150432842102</v>
      </c>
      <c r="H97" s="231">
        <v>0.278811500741454</v>
      </c>
      <c r="I97" s="231">
        <v>0.275296537042929</v>
      </c>
      <c r="J97" s="231">
        <v>0.27518960645178597</v>
      </c>
      <c r="K97" s="231">
        <v>0.282779160692678</v>
      </c>
      <c r="L97" s="231">
        <v>0.28322167684940402</v>
      </c>
      <c r="M97" s="231">
        <v>0.28426860282831201</v>
      </c>
      <c r="N97" s="231">
        <v>0.280688495592404</v>
      </c>
      <c r="O97" s="231">
        <v>0.28915271943220699</v>
      </c>
      <c r="P97" s="231">
        <v>0.302415063183883</v>
      </c>
      <c r="Q97" s="231">
        <v>0.30167536009026702</v>
      </c>
      <c r="R97" s="231">
        <v>0.29793486861348401</v>
      </c>
      <c r="S97" s="231">
        <v>0.29266262622170103</v>
      </c>
      <c r="T97" s="231">
        <v>0.29278659243706301</v>
      </c>
      <c r="U97" s="231">
        <v>0.29829300985708201</v>
      </c>
      <c r="V97" s="231">
        <v>0.30761772840986901</v>
      </c>
      <c r="W97" s="184"/>
      <c r="X97" s="188"/>
      <c r="Y97" s="188"/>
      <c r="Z97" s="34"/>
    </row>
    <row r="98" spans="1:26">
      <c r="A98" s="186" t="s">
        <v>222</v>
      </c>
      <c r="B98" s="28" t="s">
        <v>3</v>
      </c>
      <c r="C98" s="231">
        <v>0.31110748223005102</v>
      </c>
      <c r="D98" s="231">
        <v>0.27146068584931399</v>
      </c>
      <c r="E98" s="231">
        <v>0.28005010704497502</v>
      </c>
      <c r="F98" s="231">
        <v>0.290812658632493</v>
      </c>
      <c r="G98" s="231">
        <v>0.28312974923460799</v>
      </c>
      <c r="H98" s="231">
        <v>0.30852271504871598</v>
      </c>
      <c r="I98" s="231">
        <v>0.30629958279337499</v>
      </c>
      <c r="J98" s="231">
        <v>0.29925130651812998</v>
      </c>
      <c r="K98" s="231">
        <v>0.27807426360936999</v>
      </c>
      <c r="L98" s="231">
        <v>0.28296812908546898</v>
      </c>
      <c r="M98" s="231">
        <v>0.24566650306280699</v>
      </c>
      <c r="N98" s="231">
        <v>0.24060451276074801</v>
      </c>
      <c r="O98" s="231">
        <v>0.24386961785362701</v>
      </c>
      <c r="P98" s="231">
        <v>0.25122846960658501</v>
      </c>
      <c r="Q98" s="231">
        <v>0.26893068358948802</v>
      </c>
      <c r="R98" s="231">
        <v>0.27212307003403102</v>
      </c>
      <c r="S98" s="231">
        <v>0.26753189523710902</v>
      </c>
      <c r="T98" s="231">
        <v>0.264572005757855</v>
      </c>
      <c r="U98" s="231">
        <v>0.24924363461171201</v>
      </c>
      <c r="V98" s="231">
        <v>0.256922987209799</v>
      </c>
      <c r="W98" s="184"/>
      <c r="X98" s="188"/>
      <c r="Y98" s="188"/>
      <c r="Z98" s="34"/>
    </row>
    <row r="99" spans="1:26" s="192" customFormat="1">
      <c r="A99" s="186" t="s">
        <v>223</v>
      </c>
      <c r="B99" s="28" t="s">
        <v>3</v>
      </c>
      <c r="C99" s="218">
        <v>0.92374504244927702</v>
      </c>
      <c r="D99" s="218">
        <v>0.83635333349929997</v>
      </c>
      <c r="E99" s="218">
        <v>0.83185333921564497</v>
      </c>
      <c r="F99" s="218">
        <v>0.83437750976444902</v>
      </c>
      <c r="G99" s="218">
        <v>0.84490374877858099</v>
      </c>
      <c r="H99" s="218">
        <v>0.81347003484152602</v>
      </c>
      <c r="I99" s="218">
        <v>0.83150910581755899</v>
      </c>
      <c r="J99" s="218">
        <v>0.803647747331666</v>
      </c>
      <c r="K99" s="218">
        <v>0.81996261566631301</v>
      </c>
      <c r="L99" s="218">
        <v>0.82013914717633096</v>
      </c>
      <c r="M99" s="218">
        <v>0.830453125951232</v>
      </c>
      <c r="N99" s="218">
        <v>0.85100305751138605</v>
      </c>
      <c r="O99" s="218">
        <v>0.85343137005432201</v>
      </c>
      <c r="P99" s="218">
        <v>0.85271142983099402</v>
      </c>
      <c r="Q99" s="218">
        <v>0.83082030860183198</v>
      </c>
      <c r="R99" s="218">
        <v>0.83128874514197004</v>
      </c>
      <c r="S99" s="218">
        <v>0.831416361961128</v>
      </c>
      <c r="T99" s="218">
        <v>0.83719182627431099</v>
      </c>
      <c r="U99" s="218">
        <v>0.81772486278928302</v>
      </c>
      <c r="V99" s="218">
        <v>0.78669706422246499</v>
      </c>
      <c r="W99" s="187"/>
      <c r="X99" s="190"/>
      <c r="Y99" s="191"/>
      <c r="Z99" s="190"/>
    </row>
    <row r="100" spans="1:26">
      <c r="A100" s="186" t="s">
        <v>224</v>
      </c>
      <c r="B100" s="28" t="s">
        <v>3</v>
      </c>
      <c r="C100" s="231">
        <v>0.36059267388064098</v>
      </c>
      <c r="D100" s="231">
        <v>0.33483336102887801</v>
      </c>
      <c r="E100" s="231">
        <v>0.346647649830434</v>
      </c>
      <c r="F100" s="231">
        <v>0.35312993395873798</v>
      </c>
      <c r="G100" s="231">
        <v>0.297373989345462</v>
      </c>
      <c r="H100" s="231">
        <v>0.31012580512156701</v>
      </c>
      <c r="I100" s="231">
        <v>0.32513162171457299</v>
      </c>
      <c r="J100" s="231">
        <v>0.34184245041539502</v>
      </c>
      <c r="K100" s="231">
        <v>0.32837626354703697</v>
      </c>
      <c r="L100" s="231">
        <v>0.31172847731284697</v>
      </c>
      <c r="M100" s="231">
        <v>0.30438653224080398</v>
      </c>
      <c r="N100" s="231">
        <v>0.29767818828797499</v>
      </c>
      <c r="O100" s="231">
        <v>0.29991121932366999</v>
      </c>
      <c r="P100" s="231">
        <v>0.29937648312294501</v>
      </c>
      <c r="Q100" s="231">
        <v>0.30003259801926102</v>
      </c>
      <c r="R100" s="231">
        <v>0.29242527982890598</v>
      </c>
      <c r="S100" s="231">
        <v>0.28935790043948501</v>
      </c>
      <c r="T100" s="231">
        <v>0.29758405532679499</v>
      </c>
      <c r="U100" s="231">
        <v>0.31072881072292502</v>
      </c>
      <c r="V100" s="231">
        <v>0.329932769511044</v>
      </c>
      <c r="W100" s="187"/>
      <c r="X100" s="188"/>
      <c r="Y100" s="188"/>
      <c r="Z100" s="34"/>
    </row>
    <row r="101" spans="1:26">
      <c r="A101" s="186" t="s">
        <v>225</v>
      </c>
      <c r="B101" s="28" t="s">
        <v>3</v>
      </c>
      <c r="C101" s="231">
        <v>0.358341687358052</v>
      </c>
      <c r="D101" s="231">
        <v>0.38646043220083798</v>
      </c>
      <c r="E101" s="231">
        <v>0.34270011314285997</v>
      </c>
      <c r="F101" s="231">
        <v>0.342609242505381</v>
      </c>
      <c r="G101" s="231">
        <v>0.25599853627334801</v>
      </c>
      <c r="H101" s="231">
        <v>0.27189087245527399</v>
      </c>
      <c r="I101" s="231">
        <v>0.30978899425881001</v>
      </c>
      <c r="J101" s="231">
        <v>0.26224278854629701</v>
      </c>
      <c r="K101" s="231">
        <v>0.24249576844588999</v>
      </c>
      <c r="L101" s="231">
        <v>0.2814351729756</v>
      </c>
      <c r="M101" s="231">
        <v>0.29350979736335803</v>
      </c>
      <c r="N101" s="231">
        <v>0.31696173434707697</v>
      </c>
      <c r="O101" s="231">
        <v>0.32313190295529998</v>
      </c>
      <c r="P101" s="231">
        <v>0.32732942509102497</v>
      </c>
      <c r="Q101" s="231">
        <v>0.35200693929315802</v>
      </c>
      <c r="R101" s="231">
        <v>0.31166079425216398</v>
      </c>
      <c r="S101" s="231">
        <v>0.27911794088613701</v>
      </c>
      <c r="T101" s="231">
        <v>0.266131743597885</v>
      </c>
      <c r="U101" s="231">
        <v>0.271970800238437</v>
      </c>
      <c r="V101" s="231">
        <v>0.25805294634437198</v>
      </c>
      <c r="W101" s="187"/>
      <c r="X101" s="188"/>
      <c r="Y101" s="188"/>
      <c r="Z101" s="34"/>
    </row>
    <row r="102" spans="1:26">
      <c r="A102" s="170" t="s">
        <v>260</v>
      </c>
      <c r="B102" s="174" t="s">
        <v>259</v>
      </c>
      <c r="C102" s="231">
        <v>37.813000000000002</v>
      </c>
      <c r="D102" s="231">
        <v>38.008000000000003</v>
      </c>
      <c r="E102" s="231">
        <v>38.707999999999998</v>
      </c>
      <c r="F102" s="231">
        <v>38.843000000000004</v>
      </c>
      <c r="G102" s="231">
        <v>39.840000000000003</v>
      </c>
      <c r="H102" s="231">
        <v>39.902999999999999</v>
      </c>
      <c r="I102" s="231">
        <v>39.938000000000002</v>
      </c>
      <c r="J102" s="231">
        <v>40.540999999999997</v>
      </c>
      <c r="K102" s="231">
        <v>41.534999999999997</v>
      </c>
      <c r="L102" s="231">
        <v>41.945999999999998</v>
      </c>
      <c r="M102" s="231">
        <v>42.082000000000001</v>
      </c>
      <c r="N102" s="231">
        <v>42.186999999999998</v>
      </c>
      <c r="O102" s="231">
        <v>42.884999999999998</v>
      </c>
      <c r="P102" s="231">
        <v>43.195999999999998</v>
      </c>
      <c r="Q102" s="231">
        <v>43.381999999999998</v>
      </c>
      <c r="R102" s="231">
        <v>43.393000000000001</v>
      </c>
      <c r="S102" s="231">
        <v>43.951000000000001</v>
      </c>
      <c r="T102" s="231">
        <v>43.854999999999997</v>
      </c>
      <c r="U102" s="231">
        <v>44.466000000000001</v>
      </c>
      <c r="V102" s="232">
        <v>44.268000000000001</v>
      </c>
      <c r="W102" s="209"/>
      <c r="X102" s="188"/>
      <c r="Y102" s="188"/>
      <c r="Z102" s="34"/>
    </row>
    <row r="103" spans="1:26">
      <c r="A103" s="186" t="s">
        <v>226</v>
      </c>
      <c r="B103" s="28" t="s">
        <v>3</v>
      </c>
      <c r="C103" s="231">
        <v>2.12276424</v>
      </c>
      <c r="D103" s="231">
        <v>2.12623104</v>
      </c>
      <c r="E103" s="231">
        <v>2.1231064700000002</v>
      </c>
      <c r="F103" s="231">
        <v>2.1130467300000002</v>
      </c>
      <c r="G103" s="231">
        <v>2.1735677999999998</v>
      </c>
      <c r="H103" s="231">
        <v>2.1882282499999999</v>
      </c>
      <c r="I103" s="231">
        <v>2.2560478000000002</v>
      </c>
      <c r="J103" s="231">
        <v>2.34037271</v>
      </c>
      <c r="K103" s="231">
        <v>2.4201021200000001</v>
      </c>
      <c r="L103" s="231">
        <v>2.5440667299999999</v>
      </c>
      <c r="M103" s="231">
        <v>2.6353135999999999</v>
      </c>
      <c r="N103" s="231">
        <v>2.7016235599999998</v>
      </c>
      <c r="O103" s="231">
        <v>2.83974232</v>
      </c>
      <c r="P103" s="231">
        <v>2.86682404</v>
      </c>
      <c r="Q103" s="231">
        <v>2.78902384</v>
      </c>
      <c r="R103" s="231">
        <v>2.9260466200000002</v>
      </c>
      <c r="S103" s="231">
        <v>3.0703874299999998</v>
      </c>
      <c r="T103" s="231">
        <v>3.5232924300000001</v>
      </c>
      <c r="U103" s="231">
        <v>3.4736966900000001</v>
      </c>
      <c r="V103" s="231">
        <v>3.4703146299999998</v>
      </c>
    </row>
    <row r="104" spans="1:26">
      <c r="A104" s="186" t="s">
        <v>227</v>
      </c>
      <c r="B104" s="28" t="s">
        <v>3</v>
      </c>
      <c r="C104" s="231">
        <v>0.22106790000000001</v>
      </c>
      <c r="D104" s="231">
        <v>0.23877886000000001</v>
      </c>
      <c r="E104" s="231">
        <v>0.22058298000000001</v>
      </c>
      <c r="F104" s="231">
        <v>0.19908861999999999</v>
      </c>
      <c r="G104" s="231">
        <v>0.17753216999999999</v>
      </c>
      <c r="H104" s="231">
        <v>0.16850551</v>
      </c>
      <c r="I104" s="231">
        <v>0.18371080000000001</v>
      </c>
      <c r="J104" s="231">
        <v>0.19475629</v>
      </c>
      <c r="K104" s="231">
        <v>0.19557074999999999</v>
      </c>
      <c r="L104" s="231">
        <v>0.17127540999999999</v>
      </c>
      <c r="M104" s="231">
        <v>0.15939892999999999</v>
      </c>
      <c r="N104" s="231">
        <v>0.18059230000000001</v>
      </c>
      <c r="O104" s="231">
        <v>0.18713521999999999</v>
      </c>
      <c r="P104" s="231">
        <v>0.17082507999999999</v>
      </c>
      <c r="Q104" s="231">
        <v>0.15967739</v>
      </c>
      <c r="R104" s="231">
        <v>0.17991989999999999</v>
      </c>
      <c r="S104" s="231">
        <v>0.17048650000000001</v>
      </c>
      <c r="T104" s="231">
        <v>0.15029598999999999</v>
      </c>
      <c r="U104" s="231">
        <v>0.13919226000000001</v>
      </c>
      <c r="V104" s="231">
        <v>0.13753596000000001</v>
      </c>
    </row>
    <row r="105" spans="1:26">
      <c r="A105" s="186" t="s">
        <v>228</v>
      </c>
      <c r="B105" s="28" t="s">
        <v>3</v>
      </c>
      <c r="C105" s="231">
        <v>0.13135263999999999</v>
      </c>
      <c r="D105" s="231">
        <v>0.14522502000000001</v>
      </c>
      <c r="E105" s="231">
        <v>0.16244876</v>
      </c>
      <c r="F105" s="231">
        <v>0.17106013</v>
      </c>
      <c r="G105" s="231">
        <v>0.25641764</v>
      </c>
      <c r="H105" s="231">
        <v>0.28492730999999999</v>
      </c>
      <c r="I105" s="231">
        <v>0.33951271999999999</v>
      </c>
      <c r="J105" s="231">
        <v>0.39872446</v>
      </c>
      <c r="K105" s="231">
        <v>0.41243782000000001</v>
      </c>
      <c r="L105" s="231">
        <v>0.45342303</v>
      </c>
      <c r="M105" s="231">
        <v>0.49843029</v>
      </c>
      <c r="N105" s="231">
        <v>0.53353154000000003</v>
      </c>
      <c r="O105" s="231">
        <v>0.69003844000000003</v>
      </c>
      <c r="P105" s="231">
        <v>0.79629397999999996</v>
      </c>
      <c r="Q105" s="231">
        <v>0.90816045999999995</v>
      </c>
      <c r="R105" s="231">
        <v>0.83673123000000005</v>
      </c>
      <c r="S105" s="231">
        <v>0.98802405000000004</v>
      </c>
      <c r="T105" s="231">
        <v>1.0866051000000001</v>
      </c>
      <c r="U105" s="231">
        <v>1.1993246399999999</v>
      </c>
      <c r="V105" s="231">
        <v>1.26714942</v>
      </c>
      <c r="X105" s="193" t="s">
        <v>230</v>
      </c>
      <c r="Y105" s="6">
        <v>0.13194015127346601</v>
      </c>
      <c r="Z105" s="20" t="s">
        <v>231</v>
      </c>
    </row>
    <row r="106" spans="1:26">
      <c r="Y106" s="6">
        <f>-1+(V105/C105)^(1/(V92-C92))</f>
        <v>0.12670429172810316</v>
      </c>
      <c r="Z106" s="20" t="s">
        <v>233</v>
      </c>
    </row>
    <row r="108" spans="1:26">
      <c r="A108" s="196" t="s">
        <v>234</v>
      </c>
      <c r="B108" s="197"/>
      <c r="C108" s="195">
        <v>1995</v>
      </c>
      <c r="D108" s="195">
        <v>1996</v>
      </c>
      <c r="E108" s="195">
        <v>1997</v>
      </c>
      <c r="F108" s="195">
        <v>1998</v>
      </c>
      <c r="G108" s="195">
        <v>1999</v>
      </c>
      <c r="H108" s="195">
        <v>2000</v>
      </c>
      <c r="I108" s="195">
        <v>2001</v>
      </c>
      <c r="J108" s="195">
        <v>2002</v>
      </c>
      <c r="K108" s="195">
        <v>2003</v>
      </c>
      <c r="L108" s="195">
        <v>2004</v>
      </c>
      <c r="M108" s="195">
        <v>2005</v>
      </c>
      <c r="N108" s="195">
        <v>2006</v>
      </c>
      <c r="O108" s="195">
        <v>2007</v>
      </c>
      <c r="P108" s="195">
        <v>2008</v>
      </c>
      <c r="Q108" s="195">
        <v>2009</v>
      </c>
      <c r="R108" s="195">
        <v>2010</v>
      </c>
      <c r="S108" s="195">
        <v>2011</v>
      </c>
      <c r="T108" s="195">
        <v>2012</v>
      </c>
      <c r="U108" s="195">
        <v>2013</v>
      </c>
      <c r="V108" s="195">
        <v>2014</v>
      </c>
      <c r="W108" s="195">
        <v>2015</v>
      </c>
      <c r="X108" s="195">
        <v>2016</v>
      </c>
    </row>
    <row r="109" spans="1:26">
      <c r="A109" s="170" t="s">
        <v>235</v>
      </c>
      <c r="B109" s="174" t="s">
        <v>3</v>
      </c>
      <c r="C109" s="231">
        <v>0.47494035235993698</v>
      </c>
      <c r="D109" s="231">
        <v>0.48784484337985101</v>
      </c>
      <c r="E109" s="231">
        <v>0.48319453732010698</v>
      </c>
      <c r="F109" s="231">
        <v>0.46891386213666503</v>
      </c>
      <c r="G109" s="231">
        <v>0.45504898204107302</v>
      </c>
      <c r="H109" s="231">
        <v>0.47876220805998498</v>
      </c>
      <c r="I109" s="231">
        <v>0.476786961857114</v>
      </c>
      <c r="J109" s="231">
        <v>0.47874893888354503</v>
      </c>
      <c r="K109" s="231">
        <v>0.47529703503778098</v>
      </c>
      <c r="L109" s="231">
        <v>0.477544401524363</v>
      </c>
      <c r="M109" s="231">
        <v>0.45998380576232401</v>
      </c>
      <c r="N109" s="231">
        <v>0.46592174286451299</v>
      </c>
      <c r="O109" s="231">
        <v>0.46554885319992401</v>
      </c>
      <c r="P109" s="231">
        <v>0.468237809557702</v>
      </c>
      <c r="Q109" s="231">
        <v>0.46002547010738798</v>
      </c>
      <c r="R109" s="231">
        <v>0.45474576456496701</v>
      </c>
      <c r="S109" s="231">
        <v>0.44887567948184198</v>
      </c>
      <c r="T109" s="231">
        <v>0.44103469213256702</v>
      </c>
      <c r="U109" s="231">
        <v>0.449947348943944</v>
      </c>
      <c r="V109" s="232">
        <v>0.45476626039191897</v>
      </c>
      <c r="W109" s="231"/>
      <c r="X109" s="27"/>
    </row>
    <row r="110" spans="1:26">
      <c r="A110" s="170" t="s">
        <v>237</v>
      </c>
      <c r="B110" s="174" t="s">
        <v>3</v>
      </c>
      <c r="C110" s="231">
        <v>0.54260744461855404</v>
      </c>
      <c r="D110" s="231">
        <v>0.526931319378519</v>
      </c>
      <c r="E110" s="231">
        <v>0.538253258320047</v>
      </c>
      <c r="F110" s="231">
        <v>0.52972494786651503</v>
      </c>
      <c r="G110" s="231">
        <v>0.54608275737687895</v>
      </c>
      <c r="H110" s="231">
        <v>0.522406168880309</v>
      </c>
      <c r="I110" s="231">
        <v>0.54118771997640003</v>
      </c>
      <c r="J110" s="231">
        <v>0.55770700413195895</v>
      </c>
      <c r="K110" s="231">
        <v>0.56234297993535398</v>
      </c>
      <c r="L110" s="231">
        <v>0.56137058257141004</v>
      </c>
      <c r="M110" s="231">
        <v>0.58570403003733496</v>
      </c>
      <c r="N110" s="231">
        <v>0.58900267932487305</v>
      </c>
      <c r="O110" s="231">
        <v>0.59832017170802698</v>
      </c>
      <c r="P110" s="231">
        <v>0.59006885329059799</v>
      </c>
      <c r="Q110" s="231">
        <v>0.58160262630188897</v>
      </c>
      <c r="R110" s="231">
        <v>0.59695053153781896</v>
      </c>
      <c r="S110" s="231">
        <v>0.60592468896185003</v>
      </c>
      <c r="T110" s="231">
        <v>0.61913941594197797</v>
      </c>
      <c r="U110" s="231">
        <v>0.64684157980827495</v>
      </c>
      <c r="V110" s="232">
        <v>0.651895947448494</v>
      </c>
      <c r="W110" s="231"/>
      <c r="X110" s="6"/>
    </row>
    <row r="111" spans="1:26">
      <c r="A111" s="170" t="s">
        <v>238</v>
      </c>
      <c r="B111" s="174" t="s">
        <v>3</v>
      </c>
      <c r="C111" s="233">
        <v>9.8629282483793199E-2</v>
      </c>
      <c r="D111" s="233">
        <v>0.117877015644449</v>
      </c>
      <c r="E111" s="233">
        <v>0.106082529065398</v>
      </c>
      <c r="F111" s="233">
        <v>0.108580905852538</v>
      </c>
      <c r="G111" s="233">
        <v>8.8822305333850896E-2</v>
      </c>
      <c r="H111" s="233">
        <v>7.5626219026378103E-2</v>
      </c>
      <c r="I111" s="233">
        <v>7.3460065686644802E-2</v>
      </c>
      <c r="J111" s="233">
        <v>6.5068565933510999E-2</v>
      </c>
      <c r="K111" s="233">
        <v>6.3299378808028606E-2</v>
      </c>
      <c r="L111" s="233">
        <v>7.1276383191131901E-2</v>
      </c>
      <c r="M111" s="233">
        <v>7.3902312307246004E-2</v>
      </c>
      <c r="N111" s="233">
        <v>7.5825834145122797E-2</v>
      </c>
      <c r="O111" s="233">
        <v>6.8195753855742502E-2</v>
      </c>
      <c r="P111" s="233">
        <v>6.2666016541292405E-2</v>
      </c>
      <c r="Q111" s="233">
        <v>6.9989058289789005E-2</v>
      </c>
      <c r="R111" s="233">
        <v>5.0737046817197401E-2</v>
      </c>
      <c r="S111" s="233">
        <v>5.1574460469007599E-2</v>
      </c>
      <c r="T111" s="233">
        <v>4.8610848297916599E-2</v>
      </c>
      <c r="U111" s="231">
        <v>3.3462519012297999E-2</v>
      </c>
      <c r="V111" s="232">
        <v>3.2844869257742902E-2</v>
      </c>
      <c r="W111" s="231"/>
      <c r="X111" s="6"/>
    </row>
    <row r="112" spans="1:26">
      <c r="A112" s="199" t="s">
        <v>243</v>
      </c>
      <c r="C112" s="234"/>
      <c r="D112" s="234"/>
      <c r="E112" s="234"/>
      <c r="F112" s="234"/>
      <c r="G112" s="234"/>
      <c r="H112" s="234"/>
      <c r="I112" s="234"/>
      <c r="J112" s="234"/>
      <c r="K112" s="234"/>
      <c r="L112" s="234"/>
      <c r="M112" s="234"/>
      <c r="N112" s="234"/>
      <c r="O112" s="234"/>
      <c r="P112" s="234"/>
      <c r="Q112" s="234"/>
      <c r="R112" s="234"/>
      <c r="S112" s="234"/>
      <c r="T112" s="234"/>
      <c r="U112" s="234"/>
      <c r="V112" s="234"/>
      <c r="W112" s="234"/>
    </row>
    <row r="113" spans="1:24">
      <c r="A113" s="170" t="s">
        <v>239</v>
      </c>
      <c r="B113" s="174" t="s">
        <v>60</v>
      </c>
      <c r="C113" s="231">
        <v>1.06025750753415</v>
      </c>
      <c r="D113" s="231">
        <v>1.1056776788632701</v>
      </c>
      <c r="E113" s="231">
        <v>1.2903463301151401</v>
      </c>
      <c r="F113" s="231">
        <v>1.4172025337438201</v>
      </c>
      <c r="G113" s="231">
        <v>1.4737016614421401</v>
      </c>
      <c r="H113" s="231">
        <v>2.6459843451365699</v>
      </c>
      <c r="I113" s="231">
        <v>2.7048717825313502</v>
      </c>
      <c r="J113" s="231">
        <v>3.1296715450102401</v>
      </c>
      <c r="K113" s="231">
        <v>3.4697200909205499</v>
      </c>
      <c r="L113" s="231">
        <v>3.9555142957287202</v>
      </c>
      <c r="M113" s="231">
        <v>3.9560890176996302</v>
      </c>
      <c r="N113" s="231">
        <v>4.2006813346854797</v>
      </c>
      <c r="O113" s="231">
        <v>4.5682172897939202</v>
      </c>
      <c r="P113" s="231">
        <v>5.21275859819613</v>
      </c>
      <c r="Q113" s="231">
        <v>5.5578789882194801</v>
      </c>
      <c r="R113" s="231">
        <v>6.3839712444101098</v>
      </c>
      <c r="S113" s="231">
        <v>7.8826612540580703</v>
      </c>
      <c r="T113" s="231">
        <v>10.1050379815777</v>
      </c>
      <c r="U113" s="231"/>
      <c r="V113" s="232"/>
      <c r="W113" s="231"/>
      <c r="X113" s="6"/>
    </row>
    <row r="114" spans="1:24">
      <c r="A114" s="170" t="s">
        <v>240</v>
      </c>
      <c r="B114" s="174" t="s">
        <v>60</v>
      </c>
      <c r="C114" s="231">
        <v>1.27793447001597</v>
      </c>
      <c r="D114" s="231">
        <v>1.3548112305831601</v>
      </c>
      <c r="E114" s="231">
        <v>1.45978234285733</v>
      </c>
      <c r="F114" s="231">
        <v>1.6409697963227301</v>
      </c>
      <c r="G114" s="231">
        <v>1.68691194036657</v>
      </c>
      <c r="H114" s="231">
        <v>1.7427730974322599</v>
      </c>
      <c r="I114" s="231">
        <v>1.96576128586242</v>
      </c>
      <c r="J114" s="231">
        <v>2.0760554776445401</v>
      </c>
      <c r="K114" s="231">
        <v>2.21135885141116</v>
      </c>
      <c r="L114" s="231">
        <v>2.4489847531921001</v>
      </c>
      <c r="M114" s="231">
        <v>2.6410048917620701</v>
      </c>
      <c r="N114" s="231">
        <v>3.0115935233181199</v>
      </c>
      <c r="O114" s="231">
        <v>3.6728311149610602</v>
      </c>
      <c r="P114" s="231">
        <v>4.8938616547070204</v>
      </c>
      <c r="Q114" s="231">
        <v>5.9799637996472699</v>
      </c>
      <c r="R114" s="231">
        <v>8.6019898034907403</v>
      </c>
      <c r="S114" s="231">
        <v>11.3356827932973</v>
      </c>
      <c r="T114" s="231">
        <v>13.461287001815601</v>
      </c>
      <c r="U114" s="231"/>
      <c r="V114" s="232"/>
      <c r="W114" s="231"/>
      <c r="X114" s="6"/>
    </row>
    <row r="115" spans="1:24">
      <c r="A115" s="170" t="s">
        <v>241</v>
      </c>
      <c r="B115" s="174" t="s">
        <v>60</v>
      </c>
      <c r="C115" s="231">
        <v>0.26293196000000002</v>
      </c>
      <c r="D115" s="231">
        <v>0.27309483000000001</v>
      </c>
      <c r="E115" s="231">
        <v>0.27772338000000002</v>
      </c>
      <c r="F115" s="231">
        <v>0.26207404000000001</v>
      </c>
      <c r="G115" s="231">
        <v>0.26722632000000002</v>
      </c>
      <c r="H115" s="231">
        <v>0.30062304000000001</v>
      </c>
      <c r="I115" s="231">
        <v>0.15679414999999999</v>
      </c>
      <c r="J115" s="231">
        <v>0.16186449</v>
      </c>
      <c r="K115" s="231">
        <v>0.16539380000000001</v>
      </c>
      <c r="L115" s="231">
        <v>0.13935132</v>
      </c>
      <c r="M115" s="231">
        <v>0.10021173</v>
      </c>
      <c r="N115" s="231">
        <v>0.14281664999999999</v>
      </c>
      <c r="O115" s="231">
        <v>0.11917676000000001</v>
      </c>
      <c r="P115" s="231">
        <v>9.9996440000000006E-2</v>
      </c>
      <c r="Q115" s="231">
        <v>0.11247093</v>
      </c>
      <c r="R115" s="231">
        <v>0.14480620999999999</v>
      </c>
      <c r="S115" s="231">
        <v>0.2200387</v>
      </c>
      <c r="T115" s="231">
        <v>0.22243911999999999</v>
      </c>
      <c r="U115" s="231">
        <v>0.24061640000000001</v>
      </c>
      <c r="V115" s="232">
        <v>0.27127101999999997</v>
      </c>
      <c r="W115" s="242">
        <v>0</v>
      </c>
      <c r="X115" s="6"/>
    </row>
    <row r="116" spans="1:24">
      <c r="A116" s="170" t="s">
        <v>242</v>
      </c>
      <c r="B116" s="174" t="s">
        <v>60</v>
      </c>
      <c r="C116" s="231">
        <v>6.4205999999999999E-2</v>
      </c>
      <c r="D116" s="231">
        <v>5.606117E-2</v>
      </c>
      <c r="E116" s="231">
        <v>4.747241E-2</v>
      </c>
      <c r="F116" s="231">
        <v>2.589226E-2</v>
      </c>
      <c r="G116" s="231">
        <v>3.3874729999999999E-2</v>
      </c>
      <c r="H116" s="231">
        <v>3.8023679999999997E-2</v>
      </c>
      <c r="I116" s="231">
        <v>6.1790339999999999E-2</v>
      </c>
      <c r="J116" s="231">
        <v>5.8625539999999997E-2</v>
      </c>
      <c r="K116" s="231">
        <v>4.2497020000000003E-2</v>
      </c>
      <c r="L116" s="231">
        <v>8.3304589999999998E-2</v>
      </c>
      <c r="M116" s="231">
        <v>0.10185614</v>
      </c>
      <c r="N116" s="231">
        <v>0.10121208</v>
      </c>
      <c r="O116" s="231">
        <v>0.13211313</v>
      </c>
      <c r="P116" s="231">
        <v>0.15293263000000001</v>
      </c>
      <c r="Q116" s="231">
        <v>0.14861202000000001</v>
      </c>
      <c r="R116" s="231">
        <v>0.15202329000000001</v>
      </c>
      <c r="S116" s="231">
        <v>0.14950447</v>
      </c>
      <c r="T116" s="231">
        <v>0.24690301000000001</v>
      </c>
      <c r="U116" s="231">
        <v>0.29162874999999999</v>
      </c>
      <c r="V116" s="231">
        <v>0.31618224</v>
      </c>
      <c r="W116" s="231">
        <v>0</v>
      </c>
      <c r="X116" s="6"/>
    </row>
    <row r="117" spans="1:24">
      <c r="A117" s="199" t="s">
        <v>245</v>
      </c>
      <c r="C117" s="234"/>
      <c r="D117" s="234"/>
      <c r="E117" s="234"/>
      <c r="F117" s="234"/>
      <c r="G117" s="234"/>
      <c r="H117" s="234"/>
      <c r="I117" s="234"/>
      <c r="J117" s="234"/>
      <c r="K117" s="234"/>
      <c r="L117" s="234"/>
      <c r="M117" s="234"/>
      <c r="N117" s="234"/>
      <c r="O117" s="234"/>
      <c r="P117" s="234"/>
      <c r="Q117" s="234"/>
      <c r="R117" s="234"/>
      <c r="S117" s="234"/>
      <c r="T117" s="234"/>
      <c r="U117" s="234"/>
      <c r="V117" s="234"/>
      <c r="W117" s="234"/>
    </row>
    <row r="118" spans="1:24">
      <c r="A118" s="198" t="s">
        <v>244</v>
      </c>
      <c r="B118" s="174" t="s">
        <v>3</v>
      </c>
      <c r="C118" s="231">
        <v>0.153480103845584</v>
      </c>
      <c r="D118" s="231">
        <v>0.14549591639715501</v>
      </c>
      <c r="E118" s="231">
        <v>0.14182892835743099</v>
      </c>
      <c r="F118" s="231">
        <v>0.14296579232485401</v>
      </c>
      <c r="G118" s="231">
        <v>0.134859725742174</v>
      </c>
      <c r="H118" s="231">
        <v>0.12404681743507701</v>
      </c>
      <c r="I118" s="231">
        <v>0.120816882141525</v>
      </c>
      <c r="J118" s="231">
        <v>0.114315425212118</v>
      </c>
      <c r="K118" s="231">
        <v>0.10884459587869499</v>
      </c>
      <c r="L118" s="231">
        <v>0.104144144207317</v>
      </c>
      <c r="M118" s="231">
        <v>9.6810212201548604E-2</v>
      </c>
      <c r="N118" s="231">
        <v>8.5179488457883104E-2</v>
      </c>
      <c r="O118" s="231">
        <v>8.0043448952708998E-2</v>
      </c>
      <c r="P118" s="231">
        <v>7.6427006484653504E-2</v>
      </c>
      <c r="Q118" s="231">
        <v>7.0742277269640899E-2</v>
      </c>
      <c r="R118" s="231">
        <v>6.3623533935028495E-2</v>
      </c>
      <c r="S118" s="231">
        <v>6.2520709174501296E-2</v>
      </c>
      <c r="T118" s="231">
        <v>6.1748873557188597E-2</v>
      </c>
      <c r="U118" s="231">
        <v>6.18813666699774E-2</v>
      </c>
      <c r="V118" s="231">
        <v>6.1738272785309703E-2</v>
      </c>
      <c r="W118" s="231">
        <v>6.1736135774793602E-2</v>
      </c>
      <c r="X118" s="6"/>
    </row>
    <row r="119" spans="1:24">
      <c r="A119" s="198" t="s">
        <v>246</v>
      </c>
      <c r="B119" s="174" t="s">
        <v>3</v>
      </c>
      <c r="C119" s="233">
        <v>0.224130238242949</v>
      </c>
      <c r="D119" s="233">
        <v>0.221725112045769</v>
      </c>
      <c r="E119" s="233">
        <v>0.23386523401297701</v>
      </c>
      <c r="F119" s="233">
        <v>0.244951460406512</v>
      </c>
      <c r="G119" s="233">
        <v>0.25808112961507601</v>
      </c>
      <c r="H119" s="233">
        <v>0.25895336806622199</v>
      </c>
      <c r="I119" s="233">
        <v>0.26839279928237902</v>
      </c>
      <c r="J119" s="233">
        <v>0.27342594449637198</v>
      </c>
      <c r="K119" s="233">
        <v>0.26962043633910299</v>
      </c>
      <c r="L119" s="233">
        <v>0.27883101711252201</v>
      </c>
      <c r="M119" s="233">
        <v>0.28083848258037503</v>
      </c>
      <c r="N119" s="233">
        <v>0.28373606863189099</v>
      </c>
      <c r="O119" s="233">
        <v>0.28937632319005802</v>
      </c>
      <c r="P119" s="233">
        <v>0.29916526010769801</v>
      </c>
      <c r="Q119" s="233">
        <v>0.307297970466335</v>
      </c>
      <c r="R119" s="233">
        <v>0.31046395435507801</v>
      </c>
      <c r="S119" s="233">
        <v>0.30204108495613102</v>
      </c>
      <c r="T119" s="233">
        <v>0.31079123544643</v>
      </c>
      <c r="U119" s="233">
        <v>0.29805204560120002</v>
      </c>
      <c r="V119" s="233">
        <v>0.30326742711461202</v>
      </c>
      <c r="W119" s="231"/>
      <c r="X119" s="6"/>
    </row>
    <row r="120" spans="1:24">
      <c r="A120" s="170" t="s">
        <v>261</v>
      </c>
      <c r="B120" s="174" t="s">
        <v>3</v>
      </c>
      <c r="C120" s="233">
        <v>0.64000784030457303</v>
      </c>
      <c r="D120" s="233">
        <v>0.62549460956593605</v>
      </c>
      <c r="E120" s="233">
        <v>0.63301193696135905</v>
      </c>
      <c r="F120" s="233">
        <v>0.64869229237508796</v>
      </c>
      <c r="G120" s="233">
        <v>0.64692764622107102</v>
      </c>
      <c r="H120" s="233">
        <v>0.61380977372090095</v>
      </c>
      <c r="I120" s="233">
        <v>0.60610921413878205</v>
      </c>
      <c r="J120" s="233">
        <v>0.59861752426344195</v>
      </c>
      <c r="K120" s="233">
        <v>0.59528139159619797</v>
      </c>
      <c r="L120" s="233">
        <v>0.58658626148270199</v>
      </c>
      <c r="M120" s="233">
        <v>0.54471129212804803</v>
      </c>
      <c r="N120" s="233">
        <v>0.52717673519315</v>
      </c>
      <c r="O120" s="233">
        <v>0.50322019827902698</v>
      </c>
      <c r="P120" s="233">
        <v>0.49668145545839498</v>
      </c>
      <c r="Q120" s="233">
        <v>0.48668197474167602</v>
      </c>
      <c r="R120" s="233">
        <v>0.47750300962695102</v>
      </c>
      <c r="S120" s="233">
        <v>0.47070644665043598</v>
      </c>
      <c r="T120" s="233">
        <v>0.44995202983813598</v>
      </c>
      <c r="U120" s="233">
        <v>0.39036741840327299</v>
      </c>
      <c r="V120" s="233">
        <v>0.38200350592375598</v>
      </c>
      <c r="W120" s="231"/>
      <c r="X120" s="6"/>
    </row>
    <row r="121" spans="1:24">
      <c r="A121" s="170" t="s">
        <v>262</v>
      </c>
      <c r="B121" s="174" t="s">
        <v>3</v>
      </c>
      <c r="C121" s="233">
        <v>0.18497727967086</v>
      </c>
      <c r="D121" s="233">
        <v>0.17191646447570999</v>
      </c>
      <c r="E121" s="233">
        <v>0.133053276456918</v>
      </c>
      <c r="F121" s="233">
        <v>0.151617810880008</v>
      </c>
      <c r="G121" s="233">
        <v>0.135318422278974</v>
      </c>
      <c r="H121" s="233">
        <v>0.120238913303252</v>
      </c>
      <c r="I121" s="233">
        <v>0.12010733048107899</v>
      </c>
      <c r="J121" s="233">
        <v>0.104996880746153</v>
      </c>
      <c r="K121" s="233">
        <v>0.101701681377713</v>
      </c>
      <c r="L121" s="233">
        <v>8.9097578583166206E-2</v>
      </c>
      <c r="M121" s="233">
        <v>8.21132092427629E-2</v>
      </c>
      <c r="N121" s="233">
        <v>7.5466155779301505E-2</v>
      </c>
      <c r="O121" s="233">
        <v>7.1352379512200206E-2</v>
      </c>
      <c r="P121" s="233">
        <v>6.9378419240295794E-2</v>
      </c>
      <c r="Q121" s="233">
        <v>7.2134341126453796E-2</v>
      </c>
      <c r="R121" s="233">
        <v>7.7758019921493796E-2</v>
      </c>
      <c r="S121" s="233">
        <v>6.9023030718483799E-2</v>
      </c>
      <c r="T121" s="233">
        <v>6.49803266225146E-2</v>
      </c>
      <c r="U121" s="233">
        <v>6.4780781553863895E-2</v>
      </c>
      <c r="V121" s="233">
        <v>6.75295475026646E-2</v>
      </c>
      <c r="W121" s="233"/>
      <c r="X121" s="6"/>
    </row>
    <row r="122" spans="1:24">
      <c r="A122" s="201" t="s">
        <v>247</v>
      </c>
      <c r="C122" s="234"/>
      <c r="D122" s="234"/>
      <c r="E122" s="234"/>
      <c r="F122" s="234"/>
      <c r="G122" s="234"/>
      <c r="H122" s="234"/>
      <c r="I122" s="234"/>
      <c r="J122" s="234"/>
      <c r="K122" s="234"/>
      <c r="L122" s="234"/>
      <c r="M122" s="234"/>
      <c r="N122" s="234"/>
      <c r="O122" s="234"/>
      <c r="P122" s="234"/>
      <c r="Q122" s="234"/>
      <c r="R122" s="234"/>
      <c r="S122" s="234"/>
      <c r="T122" s="234"/>
      <c r="U122" s="234"/>
      <c r="V122" s="234"/>
      <c r="W122" s="234"/>
    </row>
    <row r="123" spans="1:24">
      <c r="A123" s="170" t="s">
        <v>248</v>
      </c>
      <c r="B123" s="174" t="s">
        <v>249</v>
      </c>
      <c r="C123" s="231">
        <v>9052.8441084050501</v>
      </c>
      <c r="D123" s="231">
        <v>9171.9273117886096</v>
      </c>
      <c r="E123" s="231">
        <v>10472.882598545501</v>
      </c>
      <c r="F123" s="231">
        <v>9937.0873706095808</v>
      </c>
      <c r="G123" s="231">
        <v>9619.4772524608907</v>
      </c>
      <c r="H123" s="231">
        <v>9178.3659562678695</v>
      </c>
      <c r="I123" s="231">
        <v>10024.948550755</v>
      </c>
      <c r="J123" s="231">
        <v>11835.252519247</v>
      </c>
      <c r="K123" s="231">
        <v>14686.710467070599</v>
      </c>
      <c r="L123" s="231">
        <v>16445.720935966801</v>
      </c>
      <c r="M123" s="231">
        <v>19650.714691848902</v>
      </c>
      <c r="N123" s="231">
        <v>25666.356544618</v>
      </c>
      <c r="O123" s="231">
        <v>34701.534903066298</v>
      </c>
      <c r="P123" s="231">
        <v>46454.137824173798</v>
      </c>
      <c r="Q123" s="231">
        <v>51905.079401324998</v>
      </c>
      <c r="R123" s="231">
        <v>59604.690808323401</v>
      </c>
      <c r="S123" s="231">
        <v>61162.803038967199</v>
      </c>
      <c r="T123" s="231">
        <v>62278.4699942031</v>
      </c>
      <c r="U123" s="231">
        <v>67260.4728176184</v>
      </c>
      <c r="V123" s="231">
        <v>74207.514981640401</v>
      </c>
      <c r="W123" s="231">
        <v>74847.366593530096</v>
      </c>
      <c r="X123" s="6"/>
    </row>
    <row r="124" spans="1:24">
      <c r="A124" s="202" t="s">
        <v>250</v>
      </c>
      <c r="B124" s="207"/>
      <c r="C124" s="235"/>
      <c r="D124" s="235"/>
      <c r="E124" s="235"/>
      <c r="F124" s="235"/>
      <c r="G124" s="235"/>
      <c r="H124" s="235"/>
      <c r="I124" s="235"/>
      <c r="J124" s="235"/>
      <c r="K124" s="235"/>
      <c r="L124" s="235"/>
      <c r="M124" s="235"/>
      <c r="N124" s="235"/>
      <c r="O124" s="235"/>
      <c r="P124" s="235"/>
      <c r="Q124" s="235"/>
      <c r="R124" s="235"/>
      <c r="S124" s="235"/>
      <c r="T124" s="235"/>
      <c r="U124" s="235"/>
      <c r="V124" s="235"/>
      <c r="W124" s="235"/>
      <c r="X124" s="32"/>
    </row>
    <row r="125" spans="1:24">
      <c r="A125" s="170" t="s">
        <v>251</v>
      </c>
      <c r="B125" s="174" t="s">
        <v>252</v>
      </c>
      <c r="C125" s="218">
        <v>3.2520551145224903E-2</v>
      </c>
      <c r="D125" s="218">
        <v>3.7030040661937901E-2</v>
      </c>
      <c r="E125" s="218">
        <v>4.21648423269761E-2</v>
      </c>
      <c r="F125" s="218">
        <v>4.8011665574166799E-2</v>
      </c>
      <c r="G125" s="218">
        <v>5.4669243473747499E-2</v>
      </c>
      <c r="H125" s="218">
        <v>6.225E-2</v>
      </c>
      <c r="I125" s="218">
        <v>6.8500000000000005E-2</v>
      </c>
      <c r="J125" s="218">
        <v>7.5600000000000001E-2</v>
      </c>
      <c r="K125" s="218">
        <v>8.4900000000000003E-2</v>
      </c>
      <c r="L125" s="218">
        <v>9.5600000000000004E-2</v>
      </c>
      <c r="M125" s="218">
        <v>0.1094</v>
      </c>
      <c r="N125" s="218">
        <v>0.1246</v>
      </c>
      <c r="O125" s="218">
        <v>0.1454</v>
      </c>
      <c r="P125" s="218">
        <v>0.17069999999999999</v>
      </c>
      <c r="Q125" s="218">
        <v>0.2036</v>
      </c>
      <c r="R125" s="218">
        <v>0.24229999999999999</v>
      </c>
      <c r="S125" s="218">
        <v>0.2863</v>
      </c>
      <c r="T125" s="218">
        <v>0.33079999999999998</v>
      </c>
      <c r="U125" s="218">
        <v>0.37569999999999998</v>
      </c>
      <c r="V125" s="218">
        <v>0.41</v>
      </c>
      <c r="W125" s="218"/>
      <c r="X125" s="6"/>
    </row>
    <row r="126" spans="1:24">
      <c r="A126" s="170" t="s">
        <v>253</v>
      </c>
      <c r="B126" s="174" t="s">
        <v>252</v>
      </c>
      <c r="C126" s="231">
        <v>1.7180511106909199E-2</v>
      </c>
      <c r="D126" s="231">
        <v>1.8503410462141202E-2</v>
      </c>
      <c r="E126" s="231">
        <v>1.9928173067726099E-2</v>
      </c>
      <c r="F126" s="231">
        <v>2.1462642393940998E-2</v>
      </c>
      <c r="G126" s="231">
        <v>2.3115265858274399E-2</v>
      </c>
      <c r="H126" s="231">
        <v>2.48951413293616E-2</v>
      </c>
      <c r="I126" s="231">
        <v>2.6812067211722398E-2</v>
      </c>
      <c r="J126" s="231">
        <v>2.8876596387025E-2</v>
      </c>
      <c r="K126" s="231">
        <v>3.1100094308826001E-2</v>
      </c>
      <c r="L126" s="231">
        <v>3.3494801570605602E-2</v>
      </c>
      <c r="M126" s="231">
        <v>3.6073901291542199E-2</v>
      </c>
      <c r="N126" s="231">
        <v>3.8851591690990901E-2</v>
      </c>
      <c r="O126" s="231">
        <v>4.1843164251197197E-2</v>
      </c>
      <c r="P126" s="231">
        <v>4.5065087898539399E-2</v>
      </c>
      <c r="Q126" s="231">
        <v>4.8535099666726901E-2</v>
      </c>
      <c r="R126" s="231">
        <v>5.2272302341064898E-2</v>
      </c>
      <c r="S126" s="231">
        <v>5.6297269621326897E-2</v>
      </c>
      <c r="T126" s="231">
        <v>6.06321593821691E-2</v>
      </c>
      <c r="U126" s="231">
        <v>6.5300835654596101E-2</v>
      </c>
      <c r="V126" s="231">
        <v>7.0329000000000003E-2</v>
      </c>
      <c r="W126" s="242"/>
      <c r="X126" s="6"/>
    </row>
    <row r="127" spans="1:24">
      <c r="A127" s="172" t="s">
        <v>254</v>
      </c>
      <c r="B127" s="3" t="s">
        <v>252</v>
      </c>
      <c r="C127" s="218">
        <v>0.37315398812196299</v>
      </c>
      <c r="D127" s="218">
        <v>0.388240441471007</v>
      </c>
      <c r="E127" s="218">
        <v>0.40393683356356702</v>
      </c>
      <c r="F127" s="218">
        <v>0.42026782395760698</v>
      </c>
      <c r="G127" s="218">
        <v>0.43725906918628898</v>
      </c>
      <c r="H127" s="218">
        <v>0.45493726306524401</v>
      </c>
      <c r="I127" s="218">
        <v>0.47333017862945398</v>
      </c>
      <c r="J127" s="218">
        <v>0.49246671176561901</v>
      </c>
      <c r="K127" s="218">
        <v>0.51237692660856204</v>
      </c>
      <c r="L127" s="218">
        <v>0.53309210277299401</v>
      </c>
      <c r="M127" s="218">
        <v>0.55464478449483601</v>
      </c>
      <c r="N127" s="218">
        <v>0.57706883175930501</v>
      </c>
      <c r="O127" s="218">
        <v>0.60039947349608502</v>
      </c>
      <c r="P127" s="218">
        <v>0.62467336292515596</v>
      </c>
      <c r="Q127" s="218">
        <v>0.64992863514023103</v>
      </c>
      <c r="R127" s="218">
        <v>0.676204967020266</v>
      </c>
      <c r="S127" s="218">
        <v>0.70354363956316501</v>
      </c>
      <c r="T127" s="218">
        <v>0.73198760273961505</v>
      </c>
      <c r="U127" s="218">
        <v>0.761581542968924</v>
      </c>
      <c r="V127" s="218">
        <v>0.79237195332288901</v>
      </c>
      <c r="W127" s="231"/>
      <c r="X127" s="6"/>
    </row>
    <row r="128" spans="1:24">
      <c r="A128" s="202" t="s">
        <v>255</v>
      </c>
      <c r="B128" s="207"/>
      <c r="C128" s="235"/>
      <c r="D128" s="235"/>
      <c r="E128" s="235"/>
      <c r="F128" s="235"/>
      <c r="G128" s="235"/>
      <c r="H128" s="235"/>
      <c r="I128" s="235"/>
      <c r="J128" s="235"/>
      <c r="K128" s="235"/>
      <c r="L128" s="235"/>
      <c r="M128" s="235"/>
      <c r="N128" s="235"/>
      <c r="O128" s="235"/>
      <c r="P128" s="235"/>
      <c r="Q128" s="235"/>
      <c r="R128" s="235"/>
      <c r="S128" s="235"/>
      <c r="T128" s="235"/>
      <c r="U128" s="235"/>
      <c r="V128" s="235"/>
      <c r="W128" s="235"/>
      <c r="X128" s="32"/>
    </row>
    <row r="129" spans="1:24">
      <c r="A129" s="170" t="s">
        <v>251</v>
      </c>
      <c r="B129" s="174" t="s">
        <v>252</v>
      </c>
      <c r="C129" s="231">
        <v>2.0303326826418799E-6</v>
      </c>
      <c r="D129" s="231">
        <v>2.0303326826418799E-6</v>
      </c>
      <c r="E129" s="231">
        <v>6.4293868283659503E-6</v>
      </c>
      <c r="F129" s="231">
        <v>5.4142204870450097E-6</v>
      </c>
      <c r="G129" s="231">
        <v>7.7829419501271993E-6</v>
      </c>
      <c r="H129" s="231">
        <v>8.1213307305675095E-6</v>
      </c>
      <c r="I129" s="231">
        <v>9.1364970718884501E-6</v>
      </c>
      <c r="J129" s="231">
        <v>1.2520384876291601E-5</v>
      </c>
      <c r="K129" s="231">
        <v>1.7257827802455999E-5</v>
      </c>
      <c r="L129" s="231">
        <v>1.7257827802455999E-5</v>
      </c>
      <c r="M129" s="231">
        <v>1.8611382924217198E-5</v>
      </c>
      <c r="N129" s="231">
        <v>1.65810502415753E-5</v>
      </c>
      <c r="O129" s="231">
        <v>2.0980104387299402E-5</v>
      </c>
      <c r="P129" s="231">
        <v>2.3348825850381601E-5</v>
      </c>
      <c r="Q129" s="231">
        <v>4.7036040481203501E-5</v>
      </c>
      <c r="R129" s="231">
        <v>6.4970645844540103E-5</v>
      </c>
      <c r="S129" s="231">
        <v>9.3395303401526406E-5</v>
      </c>
      <c r="T129" s="231">
        <v>1.4246167656537201E-4</v>
      </c>
      <c r="U129" s="231">
        <v>1.8137638631600801E-4</v>
      </c>
      <c r="V129" s="231">
        <v>2.4939253118451101E-4</v>
      </c>
      <c r="W129" s="231"/>
      <c r="X129" s="6"/>
    </row>
    <row r="130" spans="1:24">
      <c r="A130" s="170" t="s">
        <v>253</v>
      </c>
      <c r="B130" s="174" t="s">
        <v>252</v>
      </c>
      <c r="C130" s="231">
        <v>1.9992724712776799E-3</v>
      </c>
      <c r="D130" s="231">
        <v>1.9333400358171799E-3</v>
      </c>
      <c r="E130" s="231">
        <v>1.95751127349961E-3</v>
      </c>
      <c r="F130" s="231">
        <v>1.96564812578875E-3</v>
      </c>
      <c r="G130" s="231">
        <v>2.0795640578366499E-3</v>
      </c>
      <c r="H130" s="231">
        <v>2.1914457768122701E-3</v>
      </c>
      <c r="I130" s="231">
        <v>2.27113906540881E-3</v>
      </c>
      <c r="J130" s="231">
        <v>2.3363535433143798E-3</v>
      </c>
      <c r="K130" s="231">
        <v>2.3091908158197599E-3</v>
      </c>
      <c r="L130" s="231">
        <v>2.36076410018179E-3</v>
      </c>
      <c r="M130" s="231">
        <v>2.8492145567149099E-3</v>
      </c>
      <c r="N130" s="231">
        <v>2.85328298285948E-3</v>
      </c>
      <c r="O130" s="231">
        <v>2.9447029115197698E-3</v>
      </c>
      <c r="P130" s="231">
        <v>3.0486870973912301E-3</v>
      </c>
      <c r="Q130" s="231">
        <v>3.0231996041914398E-3</v>
      </c>
      <c r="R130" s="231">
        <v>3.1245512790281701E-3</v>
      </c>
      <c r="S130" s="231">
        <v>3.0721403775187399E-3</v>
      </c>
      <c r="T130" s="231">
        <v>3.3061945404238798E-3</v>
      </c>
      <c r="U130" s="231">
        <v>3.4202301320642699E-3</v>
      </c>
      <c r="V130" s="231">
        <v>3.58177058192212E-3</v>
      </c>
      <c r="W130" s="231"/>
      <c r="X130" s="6"/>
    </row>
    <row r="131" spans="1:24">
      <c r="A131" s="172" t="s">
        <v>254</v>
      </c>
      <c r="B131" s="3" t="s">
        <v>252</v>
      </c>
      <c r="C131" s="218">
        <v>1.1673642830242E-2</v>
      </c>
      <c r="D131" s="218">
        <v>1.49632166532694E-2</v>
      </c>
      <c r="E131" s="218">
        <v>1.40757864141018E-2</v>
      </c>
      <c r="F131" s="218">
        <v>1.41119989965763E-2</v>
      </c>
      <c r="G131" s="218">
        <v>1.33065068599603E-2</v>
      </c>
      <c r="H131" s="218">
        <v>1.32543759618973E-2</v>
      </c>
      <c r="I131" s="218">
        <v>1.41368594735114E-2</v>
      </c>
      <c r="J131" s="218">
        <v>1.48777270540128E-2</v>
      </c>
      <c r="K131" s="218">
        <v>1.6775811784095401E-2</v>
      </c>
      <c r="L131" s="218">
        <v>1.7262303413099499E-2</v>
      </c>
      <c r="M131" s="218">
        <v>1.80646879900986E-2</v>
      </c>
      <c r="N131" s="218">
        <v>1.9816146641931098E-2</v>
      </c>
      <c r="O131" s="218">
        <v>2.0802194334247001E-2</v>
      </c>
      <c r="P131" s="218">
        <v>2.1475583477353E-2</v>
      </c>
      <c r="Q131" s="218">
        <v>2.2805745832552099E-2</v>
      </c>
      <c r="R131" s="218">
        <v>2.7088850858809601E-2</v>
      </c>
      <c r="S131" s="218">
        <v>2.62413115379895E-2</v>
      </c>
      <c r="T131" s="218">
        <v>2.9897640815394502E-2</v>
      </c>
      <c r="U131" s="218">
        <v>3.0840372931826E-2</v>
      </c>
      <c r="V131" s="218">
        <v>3.10888508620096E-2</v>
      </c>
      <c r="W131" s="218"/>
      <c r="X131" s="6"/>
    </row>
    <row r="132" spans="1:24">
      <c r="A132" s="204" t="s">
        <v>258</v>
      </c>
      <c r="C132" s="234"/>
      <c r="D132" s="234"/>
      <c r="E132" s="234"/>
      <c r="F132" s="234"/>
      <c r="G132" s="234"/>
      <c r="H132" s="234"/>
      <c r="I132" s="234"/>
      <c r="J132" s="234"/>
      <c r="K132" s="234"/>
      <c r="L132" s="234"/>
      <c r="M132" s="234"/>
      <c r="N132" s="234"/>
      <c r="O132" s="234"/>
      <c r="P132" s="234"/>
      <c r="Q132" s="234"/>
      <c r="R132" s="234"/>
      <c r="S132" s="234"/>
      <c r="T132" s="234"/>
      <c r="U132" s="234"/>
      <c r="V132" s="234"/>
      <c r="W132" s="234"/>
    </row>
    <row r="133" spans="1:24">
      <c r="A133" s="170" t="s">
        <v>256</v>
      </c>
      <c r="B133" s="174" t="s">
        <v>257</v>
      </c>
      <c r="C133" s="231">
        <v>2210</v>
      </c>
      <c r="D133" s="231">
        <v>2291</v>
      </c>
      <c r="E133" s="231">
        <v>2271</v>
      </c>
      <c r="F133" s="231">
        <v>2316</v>
      </c>
      <c r="G133" s="231">
        <v>2393</v>
      </c>
      <c r="H133" s="231">
        <v>2449</v>
      </c>
      <c r="I133" s="231">
        <v>2516</v>
      </c>
      <c r="J133" s="231">
        <v>2545</v>
      </c>
      <c r="K133" s="231">
        <v>2517</v>
      </c>
      <c r="L133" s="231">
        <v>2617</v>
      </c>
      <c r="M133" s="231">
        <v>2639</v>
      </c>
      <c r="N133" s="231">
        <v>2659</v>
      </c>
      <c r="O133" s="231">
        <v>2597</v>
      </c>
      <c r="P133" s="231">
        <v>2602</v>
      </c>
      <c r="Q133" s="231">
        <v>2568</v>
      </c>
      <c r="R133" s="231">
        <v>2620</v>
      </c>
      <c r="S133" s="231">
        <v>2507</v>
      </c>
      <c r="T133" s="231">
        <v>2345</v>
      </c>
      <c r="U133" s="231">
        <v>2364</v>
      </c>
      <c r="V133" s="231">
        <v>2408</v>
      </c>
      <c r="W133" s="231">
        <v>0</v>
      </c>
      <c r="X133" s="6"/>
    </row>
    <row r="134" spans="1:24">
      <c r="A134" s="211" t="s">
        <v>267</v>
      </c>
      <c r="C134" s="234"/>
      <c r="D134" s="234"/>
      <c r="E134" s="234"/>
      <c r="F134" s="234"/>
      <c r="G134" s="234"/>
      <c r="H134" s="234"/>
      <c r="I134" s="234"/>
      <c r="J134" s="234"/>
      <c r="K134" s="234"/>
      <c r="L134" s="234"/>
      <c r="M134" s="234"/>
      <c r="N134" s="234"/>
      <c r="O134" s="234"/>
      <c r="P134" s="234"/>
      <c r="Q134" s="234"/>
      <c r="R134" s="234"/>
      <c r="S134" s="234"/>
      <c r="T134" s="234"/>
      <c r="U134" s="234"/>
      <c r="V134" s="234"/>
      <c r="W134" s="234"/>
    </row>
    <row r="135" spans="1:24">
      <c r="A135" s="186" t="s">
        <v>268</v>
      </c>
      <c r="B135" s="3" t="s">
        <v>269</v>
      </c>
      <c r="C135" s="218">
        <v>0.62449003014246895</v>
      </c>
      <c r="D135" s="218">
        <v>0.63407003210444901</v>
      </c>
      <c r="E135" s="218">
        <v>0.64850003881705798</v>
      </c>
      <c r="F135" s="218">
        <v>0.65704002747222801</v>
      </c>
      <c r="G135" s="218">
        <v>0.67499003636323796</v>
      </c>
      <c r="H135" s="218">
        <v>0.68822003695296197</v>
      </c>
      <c r="I135" s="218">
        <v>0.69851003644802501</v>
      </c>
      <c r="J135" s="218">
        <v>0.71313002660836</v>
      </c>
      <c r="K135" s="218">
        <v>0.73179004235127099</v>
      </c>
      <c r="L135" s="218">
        <v>0.75037002884677495</v>
      </c>
      <c r="M135" s="218">
        <v>0.77049004114884101</v>
      </c>
      <c r="N135" s="218">
        <v>0.79287004836869601</v>
      </c>
      <c r="O135" s="218">
        <v>0.82019003092095999</v>
      </c>
      <c r="P135" s="218">
        <v>0.85216004668377299</v>
      </c>
      <c r="Q135" s="218">
        <v>0.88593005291039995</v>
      </c>
      <c r="R135" s="218">
        <v>0.91975004592654297</v>
      </c>
      <c r="S135" s="218">
        <v>0.94653004444113897</v>
      </c>
      <c r="T135" s="218">
        <v>0.97619004639954399</v>
      </c>
      <c r="U135" s="218">
        <v>1.0204726</v>
      </c>
      <c r="V135" s="218">
        <v>1.0567435999999999</v>
      </c>
      <c r="W135" s="218">
        <v>1.0915964</v>
      </c>
      <c r="X135" s="6"/>
    </row>
    <row r="136" spans="1:24">
      <c r="A136" s="170" t="s">
        <v>7</v>
      </c>
      <c r="B136" s="3" t="s">
        <v>269</v>
      </c>
      <c r="C136" s="218">
        <v>7.3846194199263197E-3</v>
      </c>
      <c r="D136" s="218">
        <v>7.5644601312248099E-3</v>
      </c>
      <c r="E136" s="218">
        <v>7.7486805782417097E-3</v>
      </c>
      <c r="F136" s="218">
        <v>7.9373874225044695E-3</v>
      </c>
      <c r="G136" s="218">
        <v>8.1306899231130998E-3</v>
      </c>
      <c r="H136" s="218">
        <v>8.3286999999999996E-3</v>
      </c>
      <c r="I136" s="218">
        <v>8.0096999999999998E-3</v>
      </c>
      <c r="J136" s="231">
        <v>8.2018999999999998E-3</v>
      </c>
      <c r="K136" s="231">
        <v>8.3578000000000003E-3</v>
      </c>
      <c r="L136" s="231">
        <v>8.3084999999999999E-3</v>
      </c>
      <c r="M136" s="231">
        <v>8.6896999999999999E-3</v>
      </c>
      <c r="N136" s="231">
        <v>8.9218000000000006E-3</v>
      </c>
      <c r="O136" s="231">
        <v>9.1435000000000006E-3</v>
      </c>
      <c r="P136" s="231">
        <v>9.4634999999999997E-3</v>
      </c>
      <c r="Q136" s="231">
        <v>9.9033999999999997E-3</v>
      </c>
      <c r="R136" s="231">
        <v>1.01248E-2</v>
      </c>
      <c r="S136" s="231">
        <v>1.0015400000000001E-2</v>
      </c>
      <c r="T136" s="231">
        <v>1.0482E-2</v>
      </c>
      <c r="U136" s="231">
        <v>1.0787E-2</v>
      </c>
      <c r="V136" s="233">
        <v>1.1457500000000001E-2</v>
      </c>
      <c r="W136" s="231">
        <v>1.18479E-2</v>
      </c>
      <c r="X136" s="6"/>
    </row>
    <row r="137" spans="1:24">
      <c r="A137" s="170" t="s">
        <v>270</v>
      </c>
      <c r="B137" s="174" t="s">
        <v>269</v>
      </c>
      <c r="C137" s="231">
        <v>2.0755561302427599E-2</v>
      </c>
      <c r="D137" s="231">
        <v>2.23432483273934E-2</v>
      </c>
      <c r="E137" s="231">
        <v>2.4052384734166699E-2</v>
      </c>
      <c r="F137" s="231">
        <v>2.5892260736819401E-2</v>
      </c>
      <c r="G137" s="231">
        <v>2.78728772000356E-2</v>
      </c>
      <c r="H137" s="231">
        <v>3.0005E-2</v>
      </c>
      <c r="I137" s="231">
        <v>3.18786E-2</v>
      </c>
      <c r="J137" s="231">
        <v>3.3744299999999998E-2</v>
      </c>
      <c r="K137" s="231">
        <v>3.6718500000000001E-2</v>
      </c>
      <c r="L137" s="231">
        <v>3.9242100000000002E-2</v>
      </c>
      <c r="M137" s="231">
        <v>3.94749E-2</v>
      </c>
      <c r="N137" s="231">
        <v>4.3014900000000002E-2</v>
      </c>
      <c r="O137" s="231">
        <v>4.5154699999999999E-2</v>
      </c>
      <c r="P137" s="231">
        <v>4.8858400000000003E-2</v>
      </c>
      <c r="Q137" s="231">
        <v>5.4362000000000001E-2</v>
      </c>
      <c r="R137" s="231">
        <v>5.8852599999999998E-2</v>
      </c>
      <c r="S137" s="231">
        <v>6.2469700000000003E-2</v>
      </c>
      <c r="T137" s="231">
        <v>6.7154599999999995E-2</v>
      </c>
      <c r="U137" s="231">
        <v>7.3787400000000003E-2</v>
      </c>
      <c r="V137" s="231">
        <v>7.8254000000000004E-2</v>
      </c>
      <c r="W137" s="231">
        <v>8.4022200000000005E-2</v>
      </c>
      <c r="X137" s="6"/>
    </row>
    <row r="138" spans="1:24">
      <c r="A138" s="7" t="s">
        <v>9</v>
      </c>
      <c r="B138" s="28" t="s">
        <v>269</v>
      </c>
      <c r="C138" s="231">
        <v>2.0760889860613099E-4</v>
      </c>
      <c r="D138" s="231">
        <v>2.18011155677108E-4</v>
      </c>
      <c r="E138" s="231">
        <v>2.28934618500329E-4</v>
      </c>
      <c r="F138" s="231">
        <v>2.40405402123166E-4</v>
      </c>
      <c r="G138" s="231">
        <v>2.5245093008910001E-4</v>
      </c>
      <c r="H138" s="231">
        <v>2.6509999999999999E-4</v>
      </c>
      <c r="I138" s="231">
        <v>2.6509999999999999E-4</v>
      </c>
      <c r="J138" s="231">
        <v>2.6509999999999999E-4</v>
      </c>
      <c r="K138" s="231">
        <v>2.6509999999999999E-4</v>
      </c>
      <c r="L138" s="231">
        <v>2.6509999999999999E-4</v>
      </c>
      <c r="M138" s="231">
        <v>2.6509999999999999E-4</v>
      </c>
      <c r="N138" s="231">
        <v>2.6509999999999999E-4</v>
      </c>
      <c r="O138" s="231">
        <v>2.6739999999999999E-4</v>
      </c>
      <c r="P138" s="231">
        <v>2.6739999999999999E-4</v>
      </c>
      <c r="Q138" s="231">
        <v>2.6909999999999998E-4</v>
      </c>
      <c r="R138" s="231">
        <v>2.7070000000000002E-4</v>
      </c>
      <c r="S138" s="231">
        <v>5.2510000000000002E-4</v>
      </c>
      <c r="T138" s="231">
        <v>5.2769999999999998E-4</v>
      </c>
      <c r="U138" s="231">
        <v>5.2649999999999995E-4</v>
      </c>
      <c r="V138" s="231">
        <v>5.2729999999999997E-4</v>
      </c>
      <c r="W138" s="231">
        <v>5.3339999999999995E-4</v>
      </c>
      <c r="X138" s="6"/>
    </row>
    <row r="139" spans="1:24">
      <c r="A139" s="7" t="s">
        <v>10</v>
      </c>
      <c r="B139" s="28" t="s">
        <v>269</v>
      </c>
      <c r="C139" s="231">
        <v>4.5570622753930796E-3</v>
      </c>
      <c r="D139" s="231">
        <v>5.9479760663511804E-3</v>
      </c>
      <c r="E139" s="231">
        <v>7.7634267753856302E-3</v>
      </c>
      <c r="F139" s="231">
        <v>1.0132992235415601E-2</v>
      </c>
      <c r="G139" s="231">
        <v>1.32258002314826E-2</v>
      </c>
      <c r="H139" s="231">
        <v>1.7262599999999999E-2</v>
      </c>
      <c r="I139" s="231">
        <v>2.3892099999999999E-2</v>
      </c>
      <c r="J139" s="231">
        <v>3.06214E-2</v>
      </c>
      <c r="K139" s="231">
        <v>3.8160600000000003E-2</v>
      </c>
      <c r="L139" s="231">
        <v>4.6517700000000002E-2</v>
      </c>
      <c r="M139" s="231">
        <v>5.7833000000000002E-2</v>
      </c>
      <c r="N139" s="231">
        <v>7.2397299999999998E-2</v>
      </c>
      <c r="O139" s="231">
        <v>9.2458799999999994E-2</v>
      </c>
      <c r="P139" s="231">
        <v>0.1182237</v>
      </c>
      <c r="Q139" s="231">
        <v>0.147983</v>
      </c>
      <c r="R139" s="231">
        <v>0.17954010000000001</v>
      </c>
      <c r="S139" s="231">
        <v>0.21826190000000001</v>
      </c>
      <c r="T139" s="231">
        <v>0.26633960000000001</v>
      </c>
      <c r="U139" s="231">
        <v>0.29612450000000001</v>
      </c>
      <c r="V139" s="231">
        <v>0.34173100000000001</v>
      </c>
      <c r="W139" s="231">
        <v>0.40366730000000001</v>
      </c>
      <c r="X139" s="6"/>
    </row>
    <row r="140" spans="1:24">
      <c r="A140" s="7" t="s">
        <v>271</v>
      </c>
      <c r="B140" s="28" t="s">
        <v>269</v>
      </c>
      <c r="C140" s="231">
        <v>4.7771042047693702E-6</v>
      </c>
      <c r="D140" s="231">
        <v>8.1011510967819597E-6</v>
      </c>
      <c r="E140" s="231">
        <v>1.37381656919623E-5</v>
      </c>
      <c r="F140" s="231">
        <v>2.3297577631255799E-5</v>
      </c>
      <c r="G140" s="231">
        <v>3.9508704120663598E-5</v>
      </c>
      <c r="H140" s="231">
        <v>6.7000000000000002E-5</v>
      </c>
      <c r="I140" s="231">
        <v>7.7000000000000001E-5</v>
      </c>
      <c r="J140" s="231">
        <v>2.3699999999999999E-4</v>
      </c>
      <c r="K140" s="231">
        <v>5.0719999999999997E-4</v>
      </c>
      <c r="L140" s="231">
        <v>5.9739999999999999E-4</v>
      </c>
      <c r="M140" s="231">
        <v>6.8440000000000005E-4</v>
      </c>
      <c r="N140" s="231">
        <v>8.8340000000000001E-4</v>
      </c>
      <c r="O140" s="231">
        <v>1.0939000000000001E-3</v>
      </c>
      <c r="P140" s="231">
        <v>1.4419000000000001E-3</v>
      </c>
      <c r="Q140" s="231">
        <v>2.1586999999999999E-3</v>
      </c>
      <c r="R140" s="231">
        <v>3.1435E-3</v>
      </c>
      <c r="S140" s="231">
        <v>3.7905E-3</v>
      </c>
      <c r="T140" s="231">
        <v>5.3740999999999997E-3</v>
      </c>
      <c r="U140" s="231">
        <v>7.5502E-3</v>
      </c>
      <c r="V140" s="231">
        <v>8.4936999999999999E-3</v>
      </c>
      <c r="W140" s="231">
        <v>1.16367E-2</v>
      </c>
      <c r="X140" s="6"/>
    </row>
    <row r="141" spans="1:24">
      <c r="A141" s="7" t="s">
        <v>12</v>
      </c>
      <c r="B141" s="28" t="s">
        <v>269</v>
      </c>
      <c r="C141" s="231">
        <v>3.9210437667487598E-5</v>
      </c>
      <c r="D141" s="231">
        <v>7.1738278763115398E-5</v>
      </c>
      <c r="E141" s="231">
        <v>1.31250272785446E-4</v>
      </c>
      <c r="F141" s="231">
        <v>2.4013168984911599E-4</v>
      </c>
      <c r="G141" s="231">
        <v>4.3933797047457601E-4</v>
      </c>
      <c r="H141" s="231">
        <v>8.0380000000000002E-4</v>
      </c>
      <c r="I141" s="231">
        <v>1.0862999999999999E-3</v>
      </c>
      <c r="J141" s="231">
        <v>1.4352E-3</v>
      </c>
      <c r="K141" s="231">
        <v>1.9645000000000001E-3</v>
      </c>
      <c r="L141" s="231">
        <v>3.0528E-3</v>
      </c>
      <c r="M141" s="231">
        <v>4.5056000000000002E-3</v>
      </c>
      <c r="N141" s="231">
        <v>6.0834000000000001E-3</v>
      </c>
      <c r="O141" s="231">
        <v>8.6420999999999998E-3</v>
      </c>
      <c r="P141" s="231">
        <v>1.45796E-2</v>
      </c>
      <c r="Q141" s="231">
        <v>2.2431900000000001E-2</v>
      </c>
      <c r="R141" s="231">
        <v>3.8792500000000001E-2</v>
      </c>
      <c r="S141" s="231">
        <v>6.9376699999999999E-2</v>
      </c>
      <c r="T141" s="231">
        <v>9.8946999999999993E-2</v>
      </c>
      <c r="U141" s="231">
        <v>0.13539889999999999</v>
      </c>
      <c r="V141" s="231">
        <v>0.17189550000000001</v>
      </c>
      <c r="W141" s="231">
        <v>0.21929660000000001</v>
      </c>
      <c r="X141" s="6"/>
    </row>
    <row r="142" spans="1:24">
      <c r="A142" s="7" t="s">
        <v>272</v>
      </c>
      <c r="B142" s="28" t="s">
        <v>269</v>
      </c>
      <c r="C142" s="231">
        <v>3.5379999999999998E-4</v>
      </c>
      <c r="D142" s="231">
        <v>3.5379999999999998E-4</v>
      </c>
      <c r="E142" s="231">
        <v>3.5379999999999998E-4</v>
      </c>
      <c r="F142" s="231">
        <v>3.5379999999999998E-4</v>
      </c>
      <c r="G142" s="231">
        <v>3.5379999999999998E-4</v>
      </c>
      <c r="H142" s="231">
        <v>3.5379999999999998E-4</v>
      </c>
      <c r="I142" s="231">
        <v>3.5379999999999998E-4</v>
      </c>
      <c r="J142" s="231">
        <v>3.5379999999999998E-4</v>
      </c>
      <c r="K142" s="231">
        <v>3.5379999999999998E-4</v>
      </c>
      <c r="L142" s="231">
        <v>3.5379999999999998E-4</v>
      </c>
      <c r="M142" s="231">
        <v>3.5379999999999998E-4</v>
      </c>
      <c r="N142" s="231">
        <v>3.4099999999999999E-4</v>
      </c>
      <c r="O142" s="231">
        <v>4.2400000000000001E-4</v>
      </c>
      <c r="P142" s="231">
        <v>4.8040000000000002E-4</v>
      </c>
      <c r="Q142" s="231">
        <v>8.0769999999999995E-4</v>
      </c>
      <c r="R142" s="231">
        <v>1.1608199999999999E-3</v>
      </c>
      <c r="S142" s="231">
        <v>1.67582E-3</v>
      </c>
      <c r="T142" s="231">
        <v>2.5330700000000001E-3</v>
      </c>
      <c r="U142" s="231">
        <v>3.2809200000000001E-3</v>
      </c>
      <c r="V142" s="231">
        <v>4.3380199999999997E-3</v>
      </c>
      <c r="W142" s="231">
        <v>4.69302E-3</v>
      </c>
      <c r="X142" s="6"/>
    </row>
    <row r="143" spans="1:24">
      <c r="A143" s="214" t="s">
        <v>273</v>
      </c>
      <c r="B143" s="3" t="s">
        <v>269</v>
      </c>
      <c r="C143" s="218">
        <v>9.1630004362324297E-2</v>
      </c>
      <c r="D143" s="218">
        <v>9.3380005637537705E-2</v>
      </c>
      <c r="E143" s="218">
        <v>9.1570004476299496E-2</v>
      </c>
      <c r="F143" s="218">
        <v>9.5060004532392994E-2</v>
      </c>
      <c r="G143" s="218">
        <v>9.6380003256145805E-2</v>
      </c>
      <c r="H143" s="218">
        <v>9.7970004199510394E-2</v>
      </c>
      <c r="I143" s="218">
        <v>9.9380003724600999E-2</v>
      </c>
      <c r="J143" s="218">
        <v>9.8850005635386304E-2</v>
      </c>
      <c r="K143" s="218">
        <v>9.8410005318848401E-2</v>
      </c>
      <c r="L143" s="218">
        <v>0.102080005003214</v>
      </c>
      <c r="M143" s="218">
        <v>0.103850004442362</v>
      </c>
      <c r="N143" s="218">
        <v>0.10771000355781001</v>
      </c>
      <c r="O143" s="218">
        <v>0.112910003772387</v>
      </c>
      <c r="P143" s="218">
        <v>0.117070004867921</v>
      </c>
      <c r="Q143" s="218">
        <v>0.12167000599687</v>
      </c>
      <c r="R143" s="218">
        <v>0.12355000709467601</v>
      </c>
      <c r="S143" s="218">
        <v>0.130110007937634</v>
      </c>
      <c r="T143" s="218">
        <v>0.132230006731795</v>
      </c>
      <c r="U143" s="218">
        <v>0.13327926094259601</v>
      </c>
      <c r="V143" s="218">
        <v>0.134555220531522</v>
      </c>
      <c r="W143" s="218">
        <v>0.13798903549967501</v>
      </c>
      <c r="X143" s="6"/>
    </row>
    <row r="144" spans="1:24">
      <c r="A144" s="221" t="s">
        <v>275</v>
      </c>
      <c r="C144" s="234"/>
      <c r="D144" s="234"/>
      <c r="E144" s="234"/>
      <c r="F144" s="234"/>
      <c r="G144" s="234"/>
      <c r="H144" s="234"/>
      <c r="I144" s="234"/>
      <c r="J144" s="234"/>
      <c r="K144" s="234"/>
      <c r="L144" s="234"/>
      <c r="M144" s="234"/>
      <c r="N144" s="234"/>
      <c r="O144" s="234"/>
      <c r="P144" s="234"/>
      <c r="Q144" s="234"/>
      <c r="R144" s="234"/>
      <c r="S144" s="234"/>
      <c r="T144" s="234"/>
      <c r="U144" s="234"/>
      <c r="V144" s="234"/>
      <c r="W144" s="234"/>
    </row>
    <row r="145" spans="1:28">
      <c r="A145" s="186" t="s">
        <v>276</v>
      </c>
      <c r="B145" s="3" t="s">
        <v>56</v>
      </c>
      <c r="C145" s="218">
        <v>0</v>
      </c>
      <c r="D145" s="243">
        <f t="shared" ref="D145:Q146" si="1">D141/1000000</f>
        <v>7.17382787631154E-11</v>
      </c>
      <c r="E145" s="243">
        <f t="shared" si="1"/>
        <v>1.31250272785446E-10</v>
      </c>
      <c r="F145" s="243">
        <f t="shared" si="1"/>
        <v>2.4013168984911601E-10</v>
      </c>
      <c r="G145" s="243">
        <f t="shared" si="1"/>
        <v>4.3933797047457602E-10</v>
      </c>
      <c r="H145" s="243">
        <f t="shared" si="1"/>
        <v>8.0380000000000006E-10</v>
      </c>
      <c r="I145" s="243">
        <f t="shared" si="1"/>
        <v>1.0862999999999999E-9</v>
      </c>
      <c r="J145" s="243">
        <f t="shared" si="1"/>
        <v>1.4352E-9</v>
      </c>
      <c r="K145" s="243">
        <f t="shared" si="1"/>
        <v>1.9645E-9</v>
      </c>
      <c r="L145" s="243">
        <f t="shared" si="1"/>
        <v>3.0528E-9</v>
      </c>
      <c r="M145" s="243">
        <f t="shared" si="1"/>
        <v>4.5055999999999998E-9</v>
      </c>
      <c r="N145" s="243">
        <f t="shared" si="1"/>
        <v>6.0833999999999999E-9</v>
      </c>
      <c r="O145" s="243">
        <f t="shared" si="1"/>
        <v>8.6420999999999993E-9</v>
      </c>
      <c r="P145" s="243">
        <f t="shared" si="1"/>
        <v>1.45796E-8</v>
      </c>
      <c r="Q145" s="243">
        <f t="shared" si="1"/>
        <v>2.24319E-8</v>
      </c>
      <c r="R145" s="244">
        <f t="shared" ref="R145:W145" si="2">R141/1000000</f>
        <v>3.8792500000000001E-8</v>
      </c>
      <c r="S145" s="244">
        <f t="shared" si="2"/>
        <v>6.9376699999999997E-8</v>
      </c>
      <c r="T145" s="244">
        <f t="shared" si="2"/>
        <v>9.8946999999999993E-8</v>
      </c>
      <c r="U145" s="244">
        <f t="shared" si="2"/>
        <v>1.3539889999999999E-7</v>
      </c>
      <c r="V145" s="244">
        <f t="shared" si="2"/>
        <v>1.7189550000000001E-7</v>
      </c>
      <c r="W145" s="244">
        <f t="shared" si="2"/>
        <v>2.1929660000000001E-7</v>
      </c>
      <c r="X145" s="224"/>
      <c r="Y145" s="20" t="s">
        <v>284</v>
      </c>
    </row>
    <row r="146" spans="1:28">
      <c r="A146" s="186" t="s">
        <v>277</v>
      </c>
      <c r="B146" s="3" t="s">
        <v>56</v>
      </c>
      <c r="C146" s="218">
        <v>0</v>
      </c>
      <c r="D146" s="243">
        <f t="shared" si="1"/>
        <v>3.5379999999999996E-10</v>
      </c>
      <c r="E146" s="243">
        <f t="shared" si="1"/>
        <v>3.5379999999999996E-10</v>
      </c>
      <c r="F146" s="243">
        <f t="shared" si="1"/>
        <v>3.5379999999999996E-10</v>
      </c>
      <c r="G146" s="243">
        <f t="shared" si="1"/>
        <v>3.5379999999999996E-10</v>
      </c>
      <c r="H146" s="243">
        <f t="shared" si="1"/>
        <v>3.5379999999999996E-10</v>
      </c>
      <c r="I146" s="243">
        <f t="shared" si="1"/>
        <v>3.5379999999999996E-10</v>
      </c>
      <c r="J146" s="243">
        <f t="shared" si="1"/>
        <v>3.5379999999999996E-10</v>
      </c>
      <c r="K146" s="243">
        <f t="shared" si="1"/>
        <v>3.5379999999999996E-10</v>
      </c>
      <c r="L146" s="243">
        <f t="shared" si="1"/>
        <v>3.5379999999999996E-10</v>
      </c>
      <c r="M146" s="243">
        <f t="shared" si="1"/>
        <v>3.5379999999999996E-10</v>
      </c>
      <c r="N146" s="243">
        <f t="shared" si="1"/>
        <v>3.4100000000000001E-10</v>
      </c>
      <c r="O146" s="243">
        <f t="shared" si="1"/>
        <v>4.2399999999999998E-10</v>
      </c>
      <c r="P146" s="243">
        <f t="shared" si="1"/>
        <v>4.8040000000000002E-10</v>
      </c>
      <c r="Q146" s="243">
        <f t="shared" si="1"/>
        <v>8.0769999999999991E-10</v>
      </c>
      <c r="R146" s="244">
        <f t="shared" ref="R146:W146" si="3">R142/1000000</f>
        <v>1.1608199999999999E-9</v>
      </c>
      <c r="S146" s="244">
        <f t="shared" si="3"/>
        <v>1.6758199999999999E-9</v>
      </c>
      <c r="T146" s="244">
        <f t="shared" si="3"/>
        <v>2.5330700000000002E-9</v>
      </c>
      <c r="U146" s="244">
        <f t="shared" si="3"/>
        <v>3.2809200000000003E-9</v>
      </c>
      <c r="V146" s="244">
        <f t="shared" si="3"/>
        <v>4.3380199999999995E-9</v>
      </c>
      <c r="W146" s="244">
        <f t="shared" si="3"/>
        <v>4.69302E-9</v>
      </c>
      <c r="X146" s="224"/>
    </row>
    <row r="147" spans="1:28">
      <c r="A147" s="186" t="s">
        <v>278</v>
      </c>
      <c r="B147" s="3" t="s">
        <v>56</v>
      </c>
      <c r="C147" s="218">
        <v>17.864744510000001</v>
      </c>
      <c r="D147" s="243">
        <v>18.642216099999999</v>
      </c>
      <c r="E147" s="243">
        <v>19.669279509999999</v>
      </c>
      <c r="F147" s="243">
        <v>19.482172169999998</v>
      </c>
      <c r="G147" s="243">
        <v>20.125920090000001</v>
      </c>
      <c r="H147" s="243">
        <v>20.309394919999999</v>
      </c>
      <c r="I147" s="243">
        <v>20.61944433</v>
      </c>
      <c r="J147" s="243">
        <v>21.341370569999999</v>
      </c>
      <c r="K147" s="243">
        <v>22.061055700000001</v>
      </c>
      <c r="L147" s="243">
        <v>23.329663050000001</v>
      </c>
      <c r="M147" s="243">
        <v>23.355337599999999</v>
      </c>
      <c r="N147" s="243">
        <v>24.13715367</v>
      </c>
      <c r="O147" s="243">
        <v>24.616445299999999</v>
      </c>
      <c r="P147" s="243">
        <v>23.631628339999999</v>
      </c>
      <c r="Q147" s="243">
        <v>23.839961540000001</v>
      </c>
      <c r="R147" s="244">
        <v>23.839961540000001</v>
      </c>
      <c r="S147" s="244">
        <v>23.839961540000001</v>
      </c>
      <c r="T147" s="244">
        <v>23.839961540000001</v>
      </c>
      <c r="U147" s="244">
        <v>23.839961540000001</v>
      </c>
      <c r="V147" s="244">
        <v>23.839961540000001</v>
      </c>
      <c r="W147" s="244">
        <v>23.839961540000001</v>
      </c>
      <c r="X147" s="224"/>
    </row>
    <row r="148" spans="1:28">
      <c r="A148" s="186" t="s">
        <v>279</v>
      </c>
      <c r="B148" s="3" t="s">
        <v>56</v>
      </c>
      <c r="C148" s="218">
        <v>3.74572862</v>
      </c>
      <c r="D148" s="243">
        <v>3.7529589300000001</v>
      </c>
      <c r="E148" s="243">
        <v>4.0314329200000003</v>
      </c>
      <c r="F148" s="243">
        <v>4.0546653900000003</v>
      </c>
      <c r="G148" s="243">
        <v>4.1766724200000001</v>
      </c>
      <c r="H148" s="243">
        <v>4.4720185099999998</v>
      </c>
      <c r="I148" s="243">
        <v>4.3420209200000004</v>
      </c>
      <c r="J148" s="243">
        <v>4.3756594700000004</v>
      </c>
      <c r="K148" s="243">
        <v>4.4516014899999998</v>
      </c>
      <c r="L148" s="243">
        <v>4.7861361100000002</v>
      </c>
      <c r="M148" s="243">
        <v>5.14473235</v>
      </c>
      <c r="N148" s="243">
        <v>5.00779145</v>
      </c>
      <c r="O148" s="243">
        <v>5.3063370900000004</v>
      </c>
      <c r="P148" s="243">
        <v>5.3385370600000002</v>
      </c>
      <c r="Q148" s="243">
        <v>5.4843511999999999</v>
      </c>
      <c r="R148" s="244">
        <v>5.4843511999999999</v>
      </c>
      <c r="S148" s="244">
        <v>5.4843511999999999</v>
      </c>
      <c r="T148" s="244">
        <v>5.4843511999999999</v>
      </c>
      <c r="U148" s="244">
        <v>5.4843511999999999</v>
      </c>
      <c r="V148" s="244">
        <v>5.4843511999999999</v>
      </c>
      <c r="W148" s="244">
        <v>5.4843511999999999</v>
      </c>
      <c r="X148" s="224"/>
    </row>
    <row r="149" spans="1:28">
      <c r="A149" s="186" t="s">
        <v>280</v>
      </c>
      <c r="B149" s="3" t="s">
        <v>56</v>
      </c>
      <c r="C149" s="218">
        <v>0.86732781999999997</v>
      </c>
      <c r="D149" s="243">
        <v>0.90335096000000004</v>
      </c>
      <c r="E149" s="243">
        <v>0.81759914</v>
      </c>
      <c r="F149" s="243">
        <v>0.74229677999999999</v>
      </c>
      <c r="G149" s="243">
        <v>0.68570774000000001</v>
      </c>
      <c r="H149" s="243">
        <v>1.03101072</v>
      </c>
      <c r="I149" s="243">
        <v>1.01775427</v>
      </c>
      <c r="J149" s="243">
        <v>1.08015287</v>
      </c>
      <c r="K149" s="243">
        <v>1.18593028</v>
      </c>
      <c r="L149" s="243">
        <v>1.2922654099999999</v>
      </c>
      <c r="M149" s="243">
        <v>1.4364099400000001</v>
      </c>
      <c r="N149" s="243">
        <v>1.6726974400000001</v>
      </c>
      <c r="O149" s="243">
        <v>1.7306662799999999</v>
      </c>
      <c r="P149" s="243">
        <v>1.74080181</v>
      </c>
      <c r="Q149" s="243">
        <v>1.78348197</v>
      </c>
      <c r="R149" s="244">
        <v>1.78348197</v>
      </c>
      <c r="S149" s="244">
        <v>1.78348197</v>
      </c>
      <c r="T149" s="244">
        <v>1.78348197</v>
      </c>
      <c r="U149" s="244">
        <v>1.78348197</v>
      </c>
      <c r="V149" s="244">
        <v>1.78348197</v>
      </c>
      <c r="W149" s="244">
        <v>1.78348197</v>
      </c>
      <c r="X149" s="224"/>
    </row>
    <row r="150" spans="1:28">
      <c r="A150" s="225" t="s">
        <v>285</v>
      </c>
      <c r="C150" s="234"/>
      <c r="D150" s="234"/>
      <c r="E150" s="234"/>
      <c r="F150" s="234"/>
      <c r="G150" s="234"/>
      <c r="H150" s="234"/>
      <c r="I150" s="234"/>
      <c r="J150" s="234"/>
      <c r="K150" s="234"/>
      <c r="L150" s="234"/>
      <c r="M150" s="234"/>
      <c r="N150" s="234"/>
      <c r="O150" s="234"/>
      <c r="P150" s="234"/>
      <c r="Q150" s="234"/>
      <c r="R150" s="234"/>
      <c r="S150" s="234"/>
      <c r="T150" s="234"/>
      <c r="U150" s="234"/>
      <c r="V150" s="234"/>
      <c r="W150" s="234"/>
    </row>
    <row r="151" spans="1:28">
      <c r="A151" s="186" t="s">
        <v>281</v>
      </c>
      <c r="B151" s="227" t="s">
        <v>3</v>
      </c>
      <c r="C151" s="245">
        <v>3.8436874766076502E-3</v>
      </c>
      <c r="D151" s="245">
        <v>3.4897425337877602E-3</v>
      </c>
      <c r="E151" s="245">
        <v>2.7225260873578899E-3</v>
      </c>
      <c r="F151" s="245">
        <v>2.6049521185396601E-3</v>
      </c>
      <c r="G151" s="245">
        <v>2.6362712696692699E-3</v>
      </c>
      <c r="H151" s="245">
        <v>1.09858576919988E-3</v>
      </c>
      <c r="I151" s="245">
        <v>6.9809688898706999E-4</v>
      </c>
      <c r="J151" s="245">
        <v>6.73720034528424E-4</v>
      </c>
      <c r="K151" s="245">
        <v>8.5838822458163505E-4</v>
      </c>
      <c r="L151" s="245">
        <v>9.0236721279447502E-4</v>
      </c>
      <c r="M151" s="245">
        <v>9.5681533340684702E-4</v>
      </c>
      <c r="N151" s="245">
        <v>8.95509784215912E-4</v>
      </c>
      <c r="O151" s="245">
        <v>1.0495767208806E-3</v>
      </c>
      <c r="P151" s="245">
        <v>8.1084395998394304E-4</v>
      </c>
      <c r="Q151" s="245">
        <v>6.34272550504035E-4</v>
      </c>
      <c r="R151" s="246">
        <v>6.34272550504035E-4</v>
      </c>
      <c r="S151" s="246">
        <v>6.34272550504035E-4</v>
      </c>
      <c r="T151" s="246">
        <v>6.34272550504035E-4</v>
      </c>
      <c r="U151" s="246">
        <v>6.34272550504035E-4</v>
      </c>
      <c r="V151" s="246">
        <v>6.34272550504035E-4</v>
      </c>
      <c r="W151" s="246">
        <v>6.34272550504035E-4</v>
      </c>
      <c r="X151" s="228"/>
      <c r="Y151" s="20" t="s">
        <v>284</v>
      </c>
    </row>
    <row r="152" spans="1:28">
      <c r="A152" s="186" t="s">
        <v>282</v>
      </c>
      <c r="B152" s="227" t="s">
        <v>3</v>
      </c>
      <c r="C152" s="245">
        <v>1.27397893739262E-3</v>
      </c>
      <c r="D152" s="245">
        <v>1.7486800026021399E-3</v>
      </c>
      <c r="E152" s="245">
        <v>1.3106160395248E-3</v>
      </c>
      <c r="F152" s="245">
        <v>1.5007993499810499E-3</v>
      </c>
      <c r="G152" s="245">
        <v>1.5448879729707101E-3</v>
      </c>
      <c r="H152" s="245">
        <v>1.7210004587693501E-3</v>
      </c>
      <c r="I152" s="245">
        <v>1.6050651209882901E-3</v>
      </c>
      <c r="J152" s="245">
        <v>1.60846280712765E-3</v>
      </c>
      <c r="K152" s="245">
        <v>1.6644010289518099E-3</v>
      </c>
      <c r="L152" s="245">
        <v>1.60838659542131E-3</v>
      </c>
      <c r="M152" s="245">
        <v>1.70998818298061E-3</v>
      </c>
      <c r="N152" s="245">
        <v>1.82556976739782E-3</v>
      </c>
      <c r="O152" s="245">
        <v>1.56853553025941E-3</v>
      </c>
      <c r="P152" s="245">
        <v>1.8991216520622401E-3</v>
      </c>
      <c r="Q152" s="245">
        <v>1.75002632244064E-3</v>
      </c>
      <c r="R152" s="246">
        <v>1.75002632244064E-3</v>
      </c>
      <c r="S152" s="246">
        <v>1.75002632244064E-3</v>
      </c>
      <c r="T152" s="246">
        <v>1.75002632244064E-3</v>
      </c>
      <c r="U152" s="246">
        <v>1.75002632244064E-3</v>
      </c>
      <c r="V152" s="246">
        <v>1.75002632244064E-3</v>
      </c>
      <c r="W152" s="246">
        <v>1.75002632244064E-3</v>
      </c>
      <c r="X152" s="228"/>
    </row>
    <row r="153" spans="1:28">
      <c r="A153" s="186" t="s">
        <v>283</v>
      </c>
      <c r="B153" s="227" t="s">
        <v>3</v>
      </c>
      <c r="C153" s="245">
        <v>9.4228962567834106E-3</v>
      </c>
      <c r="D153" s="245">
        <v>1.0421118505311E-2</v>
      </c>
      <c r="E153" s="245">
        <v>8.9441630465612702E-3</v>
      </c>
      <c r="F153" s="245">
        <v>8.9474144386664598E-3</v>
      </c>
      <c r="G153" s="245">
        <v>8.6705927269804493E-3</v>
      </c>
      <c r="H153" s="245">
        <v>8.90485507510092E-3</v>
      </c>
      <c r="I153" s="245">
        <v>7.8455165742540908E-3</v>
      </c>
      <c r="J153" s="245">
        <v>7.0858660702357197E-3</v>
      </c>
      <c r="K153" s="245">
        <v>6.6396249810431497E-3</v>
      </c>
      <c r="L153" s="245">
        <v>7.05250226386318E-3</v>
      </c>
      <c r="M153" s="245">
        <v>9.3413700511471506E-3</v>
      </c>
      <c r="N153" s="245">
        <v>9.4871192482330301E-3</v>
      </c>
      <c r="O153" s="245">
        <v>7.68965017405592E-3</v>
      </c>
      <c r="P153" s="245">
        <v>8.05866292693945E-3</v>
      </c>
      <c r="Q153" s="245">
        <v>7.8262236523920399E-3</v>
      </c>
      <c r="R153" s="246">
        <v>7.8262236523920399E-3</v>
      </c>
      <c r="S153" s="246">
        <v>7.8262236523920399E-3</v>
      </c>
      <c r="T153" s="246">
        <v>7.8262236523920399E-3</v>
      </c>
      <c r="U153" s="246">
        <v>7.8262236523920399E-3</v>
      </c>
      <c r="V153" s="246">
        <v>7.8262236523920399E-3</v>
      </c>
      <c r="W153" s="246">
        <v>7.8262236523920399E-3</v>
      </c>
      <c r="X153" s="228"/>
    </row>
    <row r="154" spans="1:28">
      <c r="A154" s="226" t="s">
        <v>286</v>
      </c>
      <c r="C154" s="234"/>
      <c r="D154" s="234"/>
      <c r="E154" s="234"/>
      <c r="F154" s="234"/>
      <c r="G154" s="234"/>
      <c r="H154" s="234"/>
      <c r="I154" s="234"/>
      <c r="J154" s="234"/>
      <c r="K154" s="234"/>
      <c r="L154" s="234"/>
      <c r="M154" s="234"/>
      <c r="N154" s="234"/>
      <c r="O154" s="234"/>
      <c r="P154" s="234"/>
      <c r="Q154" s="234"/>
      <c r="R154" s="234"/>
      <c r="S154" s="234"/>
      <c r="T154" s="234"/>
      <c r="U154" s="234"/>
      <c r="V154" s="234"/>
      <c r="W154" s="234"/>
    </row>
    <row r="155" spans="1:28">
      <c r="A155" s="186" t="s">
        <v>287</v>
      </c>
      <c r="B155" s="227" t="s">
        <v>3</v>
      </c>
      <c r="C155" s="231">
        <v>1.60570638698708E-2</v>
      </c>
      <c r="D155" s="231">
        <v>1.33757045674027E-2</v>
      </c>
      <c r="E155" s="231">
        <v>1.1293799493538301E-2</v>
      </c>
      <c r="F155" s="231">
        <v>1.0143428482945799E-2</v>
      </c>
      <c r="G155" s="231">
        <v>1.1490351286760099E-2</v>
      </c>
      <c r="H155" s="231">
        <v>9.9446301136354096E-3</v>
      </c>
      <c r="I155" s="231">
        <v>9.1054575150749505E-3</v>
      </c>
      <c r="J155" s="231">
        <v>1.05024191672058E-2</v>
      </c>
      <c r="K155" s="231">
        <v>1.05480365242741E-2</v>
      </c>
      <c r="L155" s="231">
        <v>9.5936621196689997E-3</v>
      </c>
      <c r="M155" s="231">
        <v>1.0125399533825401E-2</v>
      </c>
      <c r="N155" s="231">
        <v>1.14054486847949E-2</v>
      </c>
      <c r="O155" s="231">
        <v>8.4761728405810897E-3</v>
      </c>
      <c r="P155" s="231">
        <v>9.9260043184363298E-3</v>
      </c>
      <c r="Q155" s="231">
        <v>1.3579021037404901E-2</v>
      </c>
      <c r="R155" s="231">
        <v>8.1880005640441594E-3</v>
      </c>
      <c r="S155" s="231">
        <v>9.2976134251318808E-3</v>
      </c>
      <c r="T155" s="231">
        <v>2.0291121242449799E-2</v>
      </c>
      <c r="U155" s="231">
        <v>1.5035909876251899E-2</v>
      </c>
      <c r="V155" s="231">
        <v>1.6112997624068599E-2</v>
      </c>
      <c r="W155" s="231"/>
      <c r="X155" s="6"/>
    </row>
    <row r="156" spans="1:28">
      <c r="A156" s="186" t="s">
        <v>288</v>
      </c>
      <c r="B156" s="227" t="s">
        <v>3</v>
      </c>
      <c r="C156" s="231">
        <v>0.12808887489468501</v>
      </c>
      <c r="D156" s="231">
        <v>0.12419446569792</v>
      </c>
      <c r="E156" s="231">
        <v>0.125205043756937</v>
      </c>
      <c r="F156" s="231">
        <v>0.11935691213136899</v>
      </c>
      <c r="G156" s="231">
        <v>0.120168372107107</v>
      </c>
      <c r="H156" s="231">
        <v>0.12425103898165001</v>
      </c>
      <c r="I156" s="231">
        <v>0.118366571778177</v>
      </c>
      <c r="J156" s="231">
        <v>0.119800888948297</v>
      </c>
      <c r="K156" s="231">
        <v>0.122626307594371</v>
      </c>
      <c r="L156" s="231">
        <v>0.120040685830254</v>
      </c>
      <c r="M156" s="231">
        <v>0.121828310429089</v>
      </c>
      <c r="N156" s="231">
        <v>0.12607744886887901</v>
      </c>
      <c r="O156" s="231">
        <v>0.125891384600163</v>
      </c>
      <c r="P156" s="231">
        <v>0.122083716034732</v>
      </c>
      <c r="Q156" s="231">
        <v>0.121677224900716</v>
      </c>
      <c r="R156" s="231">
        <v>0.12530901446544801</v>
      </c>
      <c r="S156" s="231">
        <v>0.124992674202291</v>
      </c>
      <c r="T156" s="231">
        <v>0.127954954985883</v>
      </c>
      <c r="U156" s="231">
        <v>0.13301034356514199</v>
      </c>
      <c r="V156" s="231">
        <v>0.132184710661819</v>
      </c>
      <c r="W156" s="231"/>
      <c r="X156" s="6"/>
    </row>
    <row r="157" spans="1:28">
      <c r="A157" s="186" t="s">
        <v>289</v>
      </c>
      <c r="B157" s="227" t="s">
        <v>3</v>
      </c>
      <c r="C157" s="231">
        <v>-0.46554367857654499</v>
      </c>
      <c r="D157" s="231">
        <v>-0.47767082024331697</v>
      </c>
      <c r="E157" s="231">
        <v>-0.46134654904891698</v>
      </c>
      <c r="F157" s="231">
        <v>-0.46389431444814999</v>
      </c>
      <c r="G157" s="231">
        <v>-0.45948854392071098</v>
      </c>
      <c r="H157" s="231">
        <v>-0.447182557172279</v>
      </c>
      <c r="I157" s="231">
        <v>-0.445085212634526</v>
      </c>
      <c r="J157" s="231">
        <v>-0.44818172240892401</v>
      </c>
      <c r="K157" s="231">
        <v>-0.43264382276329599</v>
      </c>
      <c r="L157" s="231">
        <v>-0.43190874162898002</v>
      </c>
      <c r="M157" s="231">
        <v>-0.44834834755156999</v>
      </c>
      <c r="N157" s="231">
        <v>-0.44555528830304902</v>
      </c>
      <c r="O157" s="231">
        <v>-0.44797554896002001</v>
      </c>
      <c r="P157" s="231">
        <v>-0.45012744230484703</v>
      </c>
      <c r="Q157" s="231">
        <v>-0.433323727977033</v>
      </c>
      <c r="R157" s="231">
        <v>-0.44871221929050298</v>
      </c>
      <c r="S157" s="231">
        <v>-0.44935728783907097</v>
      </c>
      <c r="T157" s="231">
        <v>-0.42914870047197801</v>
      </c>
      <c r="U157" s="231">
        <v>-0.42294886048265801</v>
      </c>
      <c r="V157" s="231">
        <v>-0.41998671659421899</v>
      </c>
      <c r="W157" s="231"/>
      <c r="X157" s="6"/>
    </row>
    <row r="158" spans="1:28">
      <c r="C158" s="234"/>
      <c r="D158" s="234"/>
      <c r="E158" s="234"/>
      <c r="F158" s="234"/>
      <c r="G158" s="234"/>
      <c r="H158" s="234"/>
      <c r="I158" s="234"/>
      <c r="J158" s="234"/>
      <c r="K158" s="234"/>
      <c r="L158" s="234"/>
      <c r="M158" s="234"/>
      <c r="N158" s="234"/>
      <c r="O158" s="234"/>
      <c r="P158" s="234"/>
      <c r="Q158" s="234"/>
      <c r="R158" s="234"/>
      <c r="S158" s="234"/>
      <c r="T158" s="234"/>
      <c r="U158" s="234"/>
      <c r="V158" s="234"/>
      <c r="W158" s="234"/>
    </row>
    <row r="159" spans="1:28">
      <c r="A159" s="186" t="s">
        <v>290</v>
      </c>
      <c r="B159" s="227" t="s">
        <v>56</v>
      </c>
      <c r="C159" s="231">
        <v>0.94403358999999998</v>
      </c>
      <c r="D159" s="231">
        <v>0.92544406999999995</v>
      </c>
      <c r="E159" s="231">
        <v>0.96264395999999997</v>
      </c>
      <c r="F159" s="231">
        <v>0.97404579000000002</v>
      </c>
      <c r="G159" s="231">
        <v>1.0843876400000001</v>
      </c>
      <c r="H159" s="231">
        <v>1.2035175899999999</v>
      </c>
      <c r="I159" s="231">
        <v>1.19609214</v>
      </c>
      <c r="J159" s="231">
        <v>1.2452946600000001</v>
      </c>
      <c r="K159" s="231">
        <v>1.2445909799999999</v>
      </c>
      <c r="L159" s="231">
        <v>1.29713973</v>
      </c>
      <c r="M159" s="231">
        <v>1.34430356</v>
      </c>
      <c r="N159" s="231">
        <v>1.45837566</v>
      </c>
      <c r="O159" s="231">
        <v>1.48302204</v>
      </c>
      <c r="P159" s="231">
        <v>1.5124612399999999</v>
      </c>
      <c r="Q159" s="231">
        <v>1.57780579</v>
      </c>
      <c r="R159" s="231">
        <v>1.82496814</v>
      </c>
      <c r="S159" s="231">
        <v>1.9614048100000001</v>
      </c>
      <c r="T159" s="231">
        <v>2.0159874000000002</v>
      </c>
      <c r="U159" s="231">
        <v>2.0760628799999998</v>
      </c>
      <c r="V159" s="231">
        <v>2.1187926899999998</v>
      </c>
      <c r="W159" s="242">
        <v>2.1187926899999998</v>
      </c>
      <c r="X159" s="6"/>
      <c r="Z159" s="186" t="s">
        <v>291</v>
      </c>
      <c r="AA159" s="6" t="s">
        <v>3</v>
      </c>
      <c r="AB159" s="6">
        <v>4.4363405384274399E-2</v>
      </c>
    </row>
    <row r="160" spans="1:28">
      <c r="C160" s="234"/>
      <c r="D160" s="234"/>
      <c r="E160" s="234"/>
      <c r="F160" s="234"/>
      <c r="G160" s="234"/>
      <c r="H160" s="234"/>
      <c r="I160" s="234"/>
      <c r="J160" s="234"/>
      <c r="K160" s="234"/>
      <c r="L160" s="234"/>
      <c r="M160" s="234"/>
      <c r="N160" s="234"/>
      <c r="O160" s="234"/>
      <c r="P160" s="234"/>
      <c r="Q160" s="234"/>
      <c r="R160" s="234"/>
      <c r="S160" s="234"/>
      <c r="T160" s="234"/>
      <c r="U160" s="234"/>
      <c r="V160" s="234"/>
      <c r="W160" s="234"/>
    </row>
    <row r="161" spans="1:24">
      <c r="A161" s="230" t="s">
        <v>294</v>
      </c>
      <c r="B161" s="6" t="s">
        <v>56</v>
      </c>
      <c r="C161" s="231">
        <v>22.156472000000001</v>
      </c>
      <c r="D161" s="231">
        <v>22.603071549999999</v>
      </c>
      <c r="E161" s="231">
        <v>23.773625549999998</v>
      </c>
      <c r="F161" s="231">
        <v>24.593724460000001</v>
      </c>
      <c r="G161" s="231">
        <v>24.100439120000001</v>
      </c>
      <c r="H161" s="231">
        <v>24.727904909999999</v>
      </c>
      <c r="I161" s="231">
        <v>25.161740250000001</v>
      </c>
      <c r="J161" s="231">
        <v>26.09361307</v>
      </c>
      <c r="K161" s="231">
        <v>27.61312513</v>
      </c>
      <c r="L161" s="231">
        <v>27.67487599</v>
      </c>
      <c r="M161" s="231">
        <v>28.95976941</v>
      </c>
      <c r="N161" s="231">
        <v>30.035727940000001</v>
      </c>
      <c r="O161" s="231">
        <v>31.332648769999999</v>
      </c>
      <c r="P161" s="231">
        <v>32.313933079999998</v>
      </c>
      <c r="Q161" s="231">
        <v>31.961682979999999</v>
      </c>
      <c r="R161" s="231">
        <v>33.752442199999997</v>
      </c>
      <c r="S161" s="231">
        <v>34.547427640000002</v>
      </c>
      <c r="T161" s="231">
        <v>34.461517350000001</v>
      </c>
      <c r="U161" s="231">
        <v>34.984601230000003</v>
      </c>
      <c r="V161" s="231">
        <v>34.885496660000001</v>
      </c>
      <c r="W161" s="231">
        <v>34.92262822</v>
      </c>
      <c r="X161" s="6"/>
    </row>
    <row r="165" spans="1:24">
      <c r="A165" s="255" t="s">
        <v>311</v>
      </c>
      <c r="B165" s="260" t="s">
        <v>319</v>
      </c>
      <c r="C165" s="261" t="s">
        <v>320</v>
      </c>
      <c r="D165" s="261" t="s">
        <v>321</v>
      </c>
      <c r="E165" s="261" t="s">
        <v>322</v>
      </c>
      <c r="F165" s="261" t="s">
        <v>323</v>
      </c>
      <c r="G165" s="261" t="s">
        <v>324</v>
      </c>
      <c r="H165" s="261" t="s">
        <v>325</v>
      </c>
      <c r="I165" s="261" t="s">
        <v>326</v>
      </c>
      <c r="J165" s="261" t="s">
        <v>327</v>
      </c>
      <c r="K165" s="261" t="s">
        <v>328</v>
      </c>
      <c r="L165" s="261" t="s">
        <v>329</v>
      </c>
      <c r="M165" s="261" t="s">
        <v>330</v>
      </c>
      <c r="N165" s="261" t="s">
        <v>331</v>
      </c>
      <c r="O165" s="261" t="s">
        <v>332</v>
      </c>
      <c r="P165" s="261" t="s">
        <v>333</v>
      </c>
    </row>
    <row r="166" spans="1:24">
      <c r="A166" s="256" t="s">
        <v>312</v>
      </c>
      <c r="B166" s="20">
        <v>3.19497005188102E-3</v>
      </c>
      <c r="C166" s="20">
        <v>2.3159083596356579E-2</v>
      </c>
      <c r="D166" s="20">
        <v>2.3159083596356579E-2</v>
      </c>
      <c r="E166" s="20">
        <v>2.3159083596356579E-2</v>
      </c>
      <c r="F166" s="20">
        <v>2.3159083596356579E-2</v>
      </c>
      <c r="G166" s="20">
        <v>2.3159083596356579E-2</v>
      </c>
      <c r="H166" s="20">
        <v>2.3159083596356579E-2</v>
      </c>
      <c r="I166" s="20">
        <v>2.3159083596356579E-2</v>
      </c>
      <c r="J166" s="20">
        <v>2.3159083596356579E-2</v>
      </c>
      <c r="K166" s="20">
        <v>2.3159083596356579E-2</v>
      </c>
      <c r="L166" s="20">
        <v>2.3159083596356579E-2</v>
      </c>
      <c r="M166" s="20">
        <v>2.3159083596356579E-2</v>
      </c>
      <c r="N166" s="20">
        <v>2.3159083596356579E-2</v>
      </c>
      <c r="O166" s="20">
        <v>2.3159083596356579E-2</v>
      </c>
      <c r="P166" s="20">
        <v>2.3159083596356579E-2</v>
      </c>
    </row>
    <row r="167" spans="1:24">
      <c r="A167" s="256" t="s">
        <v>313</v>
      </c>
      <c r="B167" s="20">
        <v>7.8374948309083606E-2</v>
      </c>
      <c r="C167" s="20">
        <v>7.2226868088293109E-2</v>
      </c>
      <c r="D167" s="20">
        <v>7.2226868088293109E-2</v>
      </c>
      <c r="E167" s="20">
        <v>7.2226868088293109E-2</v>
      </c>
      <c r="F167" s="20">
        <v>7.2226868088293109E-2</v>
      </c>
      <c r="G167" s="20">
        <v>7.2226868088293109E-2</v>
      </c>
      <c r="H167" s="20">
        <v>7.2226868088293109E-2</v>
      </c>
      <c r="I167" s="20">
        <v>7.2226868088293109E-2</v>
      </c>
      <c r="J167" s="20">
        <v>7.2226868088293109E-2</v>
      </c>
      <c r="K167" s="20">
        <v>7.2226868088293109E-2</v>
      </c>
      <c r="L167" s="20">
        <v>7.2226868088293109E-2</v>
      </c>
      <c r="M167" s="20">
        <v>7.2226868088293109E-2</v>
      </c>
      <c r="N167" s="20">
        <v>7.2226868088293109E-2</v>
      </c>
      <c r="O167" s="20">
        <v>7.2226868088293109E-2</v>
      </c>
      <c r="P167" s="20">
        <v>7.2226868088293109E-2</v>
      </c>
    </row>
    <row r="168" spans="1:24">
      <c r="A168" s="256" t="s">
        <v>314</v>
      </c>
      <c r="B168" s="20">
        <v>8.59462824392432E-3</v>
      </c>
      <c r="C168" s="20">
        <v>5.4527601960244108E-2</v>
      </c>
      <c r="D168" s="20">
        <v>5.4527601960244108E-2</v>
      </c>
      <c r="E168" s="20">
        <v>5.4527601960244108E-2</v>
      </c>
      <c r="F168" s="20">
        <v>5.4527601960244108E-2</v>
      </c>
      <c r="G168" s="20">
        <v>5.4527601960244108E-2</v>
      </c>
      <c r="H168" s="20">
        <v>5.4527601960244108E-2</v>
      </c>
      <c r="I168" s="20">
        <v>5.4527601960244108E-2</v>
      </c>
      <c r="J168" s="20">
        <v>5.4527601960244108E-2</v>
      </c>
      <c r="K168" s="20">
        <v>5.4527601960244108E-2</v>
      </c>
      <c r="L168" s="20">
        <v>5.4527601960244108E-2</v>
      </c>
      <c r="M168" s="20">
        <v>5.4527601960244108E-2</v>
      </c>
      <c r="N168" s="20">
        <v>5.4527601960244108E-2</v>
      </c>
      <c r="O168" s="20">
        <v>5.4527601960244108E-2</v>
      </c>
      <c r="P168" s="20">
        <v>5.4527601960244108E-2</v>
      </c>
    </row>
    <row r="169" spans="1:24">
      <c r="A169" s="256" t="s">
        <v>315</v>
      </c>
      <c r="B169" s="20">
        <v>1.94235679619079E-2</v>
      </c>
      <c r="C169" s="20">
        <v>4.4122207848037644E-2</v>
      </c>
      <c r="D169" s="20">
        <v>4.4122207848037644E-2</v>
      </c>
      <c r="E169" s="20">
        <v>4.4122207848037644E-2</v>
      </c>
      <c r="F169" s="20">
        <v>4.4122207848037644E-2</v>
      </c>
      <c r="G169" s="20">
        <v>4.4122207848037644E-2</v>
      </c>
      <c r="H169" s="20">
        <v>4.4122207848037644E-2</v>
      </c>
      <c r="I169" s="20">
        <v>4.4122207848037644E-2</v>
      </c>
      <c r="J169" s="20">
        <v>4.4122207848037644E-2</v>
      </c>
      <c r="K169" s="20">
        <v>4.4122207848037644E-2</v>
      </c>
      <c r="L169" s="20">
        <v>4.4122207848037644E-2</v>
      </c>
      <c r="M169" s="20">
        <v>4.4122207848037644E-2</v>
      </c>
      <c r="N169" s="20">
        <v>4.4122207848037644E-2</v>
      </c>
      <c r="O169" s="20">
        <v>4.4122207848037644E-2</v>
      </c>
      <c r="P169" s="20">
        <v>4.4122207848037644E-2</v>
      </c>
    </row>
    <row r="170" spans="1:24">
      <c r="A170" s="256" t="s">
        <v>316</v>
      </c>
      <c r="B170" s="20">
        <v>3.9873808391657203E-2</v>
      </c>
      <c r="C170" s="20">
        <v>7.1541239240185919E-2</v>
      </c>
      <c r="D170" s="20">
        <v>7.1541239240185919E-2</v>
      </c>
      <c r="E170" s="20">
        <v>7.1541239240185919E-2</v>
      </c>
      <c r="F170" s="20">
        <v>7.1541239240185919E-2</v>
      </c>
      <c r="G170" s="20">
        <v>7.1541239240185919E-2</v>
      </c>
      <c r="H170" s="20">
        <v>7.1541239240185919E-2</v>
      </c>
      <c r="I170" s="20">
        <v>7.1541239240185919E-2</v>
      </c>
      <c r="J170" s="20">
        <v>7.1541239240185919E-2</v>
      </c>
      <c r="K170" s="20">
        <v>7.1541239240185919E-2</v>
      </c>
      <c r="L170" s="20">
        <v>7.1541239240185919E-2</v>
      </c>
      <c r="M170" s="20">
        <v>7.1541239240185919E-2</v>
      </c>
      <c r="N170" s="20">
        <v>7.1541239240185919E-2</v>
      </c>
      <c r="O170" s="20">
        <v>7.1541239240185919E-2</v>
      </c>
      <c r="P170" s="20">
        <v>7.1541239240185919E-2</v>
      </c>
    </row>
    <row r="171" spans="1:24">
      <c r="A171" s="255" t="s">
        <v>317</v>
      </c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</row>
    <row r="172" spans="1:24">
      <c r="A172" s="257" t="s">
        <v>312</v>
      </c>
      <c r="B172" s="20">
        <v>0</v>
      </c>
      <c r="C172" s="20">
        <v>0</v>
      </c>
      <c r="D172" s="20">
        <v>0</v>
      </c>
      <c r="E172" s="20">
        <v>0</v>
      </c>
      <c r="F172" s="20">
        <v>0</v>
      </c>
      <c r="G172" s="20">
        <v>0</v>
      </c>
      <c r="H172" s="20">
        <v>0</v>
      </c>
      <c r="I172" s="20">
        <v>0</v>
      </c>
      <c r="J172" s="20">
        <v>0</v>
      </c>
      <c r="K172" s="20">
        <v>0</v>
      </c>
      <c r="L172" s="20">
        <v>0</v>
      </c>
      <c r="M172" s="20">
        <v>0</v>
      </c>
      <c r="N172" s="20">
        <v>0</v>
      </c>
      <c r="O172" s="20">
        <v>0</v>
      </c>
      <c r="P172" s="20">
        <v>0</v>
      </c>
    </row>
    <row r="173" spans="1:24">
      <c r="A173" s="257" t="s">
        <v>313</v>
      </c>
      <c r="B173" s="20">
        <v>0</v>
      </c>
      <c r="C173" s="20">
        <v>0</v>
      </c>
      <c r="D173" s="20">
        <v>0</v>
      </c>
      <c r="E173" s="20">
        <v>0</v>
      </c>
      <c r="F173" s="20">
        <v>0</v>
      </c>
      <c r="G173" s="20">
        <v>0</v>
      </c>
      <c r="H173" s="20">
        <v>0</v>
      </c>
      <c r="I173" s="20">
        <v>0</v>
      </c>
      <c r="J173" s="20">
        <v>0</v>
      </c>
      <c r="K173" s="20">
        <v>0</v>
      </c>
      <c r="L173" s="20">
        <v>0</v>
      </c>
      <c r="M173" s="20">
        <v>0</v>
      </c>
      <c r="N173" s="20">
        <v>0</v>
      </c>
      <c r="O173" s="20">
        <v>0</v>
      </c>
      <c r="P173" s="20">
        <v>0</v>
      </c>
    </row>
    <row r="174" spans="1:24">
      <c r="A174" s="257" t="s">
        <v>314</v>
      </c>
      <c r="B174" s="20">
        <v>0</v>
      </c>
      <c r="C174" s="20">
        <v>0</v>
      </c>
      <c r="D174" s="20">
        <v>0</v>
      </c>
      <c r="E174" s="20">
        <v>0</v>
      </c>
      <c r="F174" s="20">
        <v>0</v>
      </c>
      <c r="G174" s="20">
        <v>0</v>
      </c>
      <c r="H174" s="20">
        <v>0</v>
      </c>
      <c r="I174" s="20">
        <v>0</v>
      </c>
      <c r="J174" s="20">
        <v>0</v>
      </c>
      <c r="K174" s="20">
        <v>0</v>
      </c>
      <c r="L174" s="20">
        <v>0</v>
      </c>
      <c r="M174" s="20">
        <v>0</v>
      </c>
      <c r="N174" s="20">
        <v>0</v>
      </c>
      <c r="O174" s="20">
        <v>0</v>
      </c>
      <c r="P174" s="20">
        <v>0</v>
      </c>
    </row>
    <row r="175" spans="1:24">
      <c r="A175" s="257" t="s">
        <v>315</v>
      </c>
      <c r="B175" s="20">
        <v>0</v>
      </c>
      <c r="C175" s="20">
        <v>0</v>
      </c>
      <c r="D175" s="20">
        <v>0</v>
      </c>
      <c r="E175" s="20">
        <v>0</v>
      </c>
      <c r="F175" s="20">
        <v>0</v>
      </c>
      <c r="G175" s="20">
        <v>0</v>
      </c>
      <c r="H175" s="20">
        <v>0</v>
      </c>
      <c r="I175" s="20">
        <v>0</v>
      </c>
      <c r="J175" s="20">
        <v>0</v>
      </c>
      <c r="K175" s="20">
        <v>0</v>
      </c>
      <c r="L175" s="20">
        <v>0</v>
      </c>
      <c r="M175" s="20">
        <v>0</v>
      </c>
      <c r="N175" s="20">
        <v>0</v>
      </c>
      <c r="O175" s="20">
        <v>0</v>
      </c>
      <c r="P175" s="20">
        <v>0</v>
      </c>
    </row>
    <row r="176" spans="1:24">
      <c r="A176" s="257" t="s">
        <v>316</v>
      </c>
      <c r="B176" s="20">
        <v>0</v>
      </c>
      <c r="C176" s="20">
        <v>0</v>
      </c>
      <c r="D176" s="20">
        <v>0</v>
      </c>
      <c r="E176" s="20">
        <v>0</v>
      </c>
      <c r="F176" s="20">
        <v>0</v>
      </c>
      <c r="G176" s="20">
        <v>0</v>
      </c>
      <c r="H176" s="20">
        <v>0</v>
      </c>
      <c r="I176" s="20">
        <v>0</v>
      </c>
      <c r="J176" s="20">
        <v>0</v>
      </c>
      <c r="K176" s="20">
        <v>0</v>
      </c>
      <c r="L176" s="20">
        <v>0</v>
      </c>
      <c r="M176" s="20">
        <v>0</v>
      </c>
      <c r="N176" s="20">
        <v>0</v>
      </c>
      <c r="O176" s="20">
        <v>0</v>
      </c>
      <c r="P176" s="20">
        <v>0</v>
      </c>
    </row>
    <row r="177" spans="1:16">
      <c r="A177" s="258" t="s">
        <v>318</v>
      </c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</row>
    <row r="178" spans="1:16">
      <c r="A178" s="257" t="s">
        <v>312</v>
      </c>
      <c r="B178" s="20">
        <v>4.33427061003459E-3</v>
      </c>
      <c r="C178" s="20">
        <v>9.780530937015891E-3</v>
      </c>
      <c r="D178" s="20">
        <v>9.780530937015891E-3</v>
      </c>
      <c r="E178" s="20">
        <v>9.780530937015891E-3</v>
      </c>
      <c r="F178" s="20">
        <v>9.780530937015891E-3</v>
      </c>
      <c r="G178" s="20">
        <v>9.780530937015891E-3</v>
      </c>
      <c r="H178" s="20">
        <v>9.780530937015891E-3</v>
      </c>
      <c r="I178" s="20">
        <v>9.780530937015891E-3</v>
      </c>
      <c r="J178" s="20">
        <v>9.780530937015891E-3</v>
      </c>
      <c r="K178" s="20">
        <v>9.780530937015891E-3</v>
      </c>
      <c r="L178" s="20">
        <v>9.780530937015891E-3</v>
      </c>
      <c r="M178" s="20">
        <v>9.780530937015891E-3</v>
      </c>
      <c r="N178" s="20">
        <v>9.780530937015891E-3</v>
      </c>
      <c r="O178" s="20">
        <v>9.780530937015891E-3</v>
      </c>
      <c r="P178" s="20">
        <v>9.780530937015891E-3</v>
      </c>
    </row>
    <row r="179" spans="1:16">
      <c r="A179" s="257" t="s">
        <v>313</v>
      </c>
      <c r="B179" s="20">
        <v>2.1953290779956499E-2</v>
      </c>
      <c r="C179" s="20">
        <v>3.0545795800415602E-2</v>
      </c>
      <c r="D179" s="20">
        <v>3.0545795800415602E-2</v>
      </c>
      <c r="E179" s="20">
        <v>3.0545795800415602E-2</v>
      </c>
      <c r="F179" s="20">
        <v>3.0545795800415602E-2</v>
      </c>
      <c r="G179" s="20">
        <v>3.0545795800415602E-2</v>
      </c>
      <c r="H179" s="20">
        <v>3.0545795800415602E-2</v>
      </c>
      <c r="I179" s="20">
        <v>3.0545795800415602E-2</v>
      </c>
      <c r="J179" s="20">
        <v>3.0545795800415602E-2</v>
      </c>
      <c r="K179" s="20">
        <v>3.0545795800415602E-2</v>
      </c>
      <c r="L179" s="20">
        <v>3.0545795800415602E-2</v>
      </c>
      <c r="M179" s="20">
        <v>3.0545795800415602E-2</v>
      </c>
      <c r="N179" s="20">
        <v>3.0545795800415602E-2</v>
      </c>
      <c r="O179" s="20">
        <v>3.0545795800415602E-2</v>
      </c>
      <c r="P179" s="20">
        <v>3.0545795800415602E-2</v>
      </c>
    </row>
    <row r="180" spans="1:16">
      <c r="A180" s="257" t="s">
        <v>314</v>
      </c>
      <c r="B180" s="20">
        <v>2.5375451485255999E-2</v>
      </c>
      <c r="C180" s="20">
        <v>1.5085281250837034E-2</v>
      </c>
      <c r="D180" s="20">
        <v>1.5085281250837034E-2</v>
      </c>
      <c r="E180" s="20">
        <v>1.5085281250837034E-2</v>
      </c>
      <c r="F180" s="20">
        <v>1.5085281250837034E-2</v>
      </c>
      <c r="G180" s="20">
        <v>1.5085281250837034E-2</v>
      </c>
      <c r="H180" s="20">
        <v>1.5085281250837034E-2</v>
      </c>
      <c r="I180" s="20">
        <v>1.5085281250837034E-2</v>
      </c>
      <c r="J180" s="20">
        <v>1.5085281250837034E-2</v>
      </c>
      <c r="K180" s="20">
        <v>1.5085281250837034E-2</v>
      </c>
      <c r="L180" s="20">
        <v>1.5085281250837034E-2</v>
      </c>
      <c r="M180" s="20">
        <v>1.5085281250837034E-2</v>
      </c>
      <c r="N180" s="20">
        <v>1.5085281250837034E-2</v>
      </c>
      <c r="O180" s="20">
        <v>1.5085281250837034E-2</v>
      </c>
      <c r="P180" s="20">
        <v>1.5085281250837034E-2</v>
      </c>
    </row>
    <row r="181" spans="1:16">
      <c r="A181" s="257" t="s">
        <v>315</v>
      </c>
      <c r="B181" s="20">
        <v>1.08158724337356E-2</v>
      </c>
      <c r="C181" s="20">
        <v>1.6321765924539287E-2</v>
      </c>
      <c r="D181" s="20">
        <v>1.6321765924539287E-2</v>
      </c>
      <c r="E181" s="20">
        <v>1.6321765924539287E-2</v>
      </c>
      <c r="F181" s="20">
        <v>1.6321765924539287E-2</v>
      </c>
      <c r="G181" s="20">
        <v>1.6321765924539287E-2</v>
      </c>
      <c r="H181" s="20">
        <v>1.6321765924539287E-2</v>
      </c>
      <c r="I181" s="20">
        <v>1.6321765924539287E-2</v>
      </c>
      <c r="J181" s="20">
        <v>1.6321765924539287E-2</v>
      </c>
      <c r="K181" s="20">
        <v>1.6321765924539287E-2</v>
      </c>
      <c r="L181" s="20">
        <v>1.6321765924539287E-2</v>
      </c>
      <c r="M181" s="20">
        <v>1.6321765924539287E-2</v>
      </c>
      <c r="N181" s="20">
        <v>1.6321765924539287E-2</v>
      </c>
      <c r="O181" s="20">
        <v>1.6321765924539287E-2</v>
      </c>
      <c r="P181" s="20">
        <v>1.6321765924539287E-2</v>
      </c>
    </row>
    <row r="182" spans="1:16">
      <c r="A182" s="257" t="s">
        <v>316</v>
      </c>
      <c r="B182" s="20">
        <v>1.0890999470972801E-2</v>
      </c>
      <c r="C182" s="20">
        <v>2.722018246698538E-2</v>
      </c>
      <c r="D182" s="20">
        <v>2.722018246698538E-2</v>
      </c>
      <c r="E182" s="20">
        <v>2.722018246698538E-2</v>
      </c>
      <c r="F182" s="20">
        <v>2.722018246698538E-2</v>
      </c>
      <c r="G182" s="20">
        <v>2.722018246698538E-2</v>
      </c>
      <c r="H182" s="20">
        <v>2.722018246698538E-2</v>
      </c>
      <c r="I182" s="20">
        <v>2.722018246698538E-2</v>
      </c>
      <c r="J182" s="20">
        <v>2.722018246698538E-2</v>
      </c>
      <c r="K182" s="20">
        <v>2.722018246698538E-2</v>
      </c>
      <c r="L182" s="20">
        <v>2.722018246698538E-2</v>
      </c>
      <c r="M182" s="20">
        <v>2.722018246698538E-2</v>
      </c>
      <c r="N182" s="20">
        <v>2.722018246698538E-2</v>
      </c>
      <c r="O182" s="20">
        <v>2.722018246698538E-2</v>
      </c>
      <c r="P182" s="20">
        <v>2.722018246698538E-2</v>
      </c>
    </row>
    <row r="183" spans="1:16">
      <c r="A183" s="259"/>
      <c r="B183" s="259"/>
      <c r="C183" s="259"/>
      <c r="D183" s="259"/>
      <c r="E183" s="259"/>
      <c r="F183" s="259"/>
      <c r="G183" s="259"/>
      <c r="H183" s="259"/>
      <c r="I183" s="259"/>
      <c r="J183" s="259"/>
      <c r="K183" s="259"/>
      <c r="L183" s="259"/>
      <c r="M183" s="259"/>
      <c r="N183" s="259"/>
      <c r="O183" s="259"/>
      <c r="P183" s="259"/>
    </row>
    <row r="185" spans="1:16">
      <c r="A185" s="265" t="s">
        <v>343</v>
      </c>
      <c r="B185" s="264"/>
      <c r="C185" s="264"/>
      <c r="D185" s="264"/>
      <c r="E185" s="264"/>
      <c r="F185" s="264"/>
      <c r="G185" s="264"/>
    </row>
    <row r="186" spans="1:16">
      <c r="A186" s="263" t="s">
        <v>342</v>
      </c>
      <c r="B186" s="35" t="s">
        <v>336</v>
      </c>
      <c r="C186" s="262">
        <v>1</v>
      </c>
      <c r="D186" s="39"/>
    </row>
    <row r="187" spans="1:16">
      <c r="A187" s="263" t="s">
        <v>340</v>
      </c>
      <c r="B187" s="35" t="s">
        <v>252</v>
      </c>
      <c r="C187" s="262">
        <v>0.3</v>
      </c>
      <c r="D187" s="39"/>
      <c r="E187" s="39"/>
      <c r="F187" s="39"/>
    </row>
    <row r="188" spans="1:16">
      <c r="A188" s="263" t="s">
        <v>341</v>
      </c>
      <c r="B188" s="35" t="s">
        <v>336</v>
      </c>
      <c r="C188" s="262">
        <v>0.25</v>
      </c>
      <c r="D188" s="39"/>
      <c r="E188" s="39"/>
    </row>
    <row r="189" spans="1:16">
      <c r="A189" s="263" t="s">
        <v>339</v>
      </c>
      <c r="B189" s="35" t="s">
        <v>336</v>
      </c>
      <c r="C189" s="262">
        <v>0.05</v>
      </c>
      <c r="D189" s="39"/>
      <c r="E189" s="39"/>
      <c r="F189" s="39"/>
    </row>
    <row r="190" spans="1:16">
      <c r="A190" s="263" t="s">
        <v>338</v>
      </c>
      <c r="B190" s="35" t="s">
        <v>336</v>
      </c>
      <c r="C190" s="262">
        <v>1</v>
      </c>
      <c r="D190" s="39"/>
      <c r="E190" s="39"/>
      <c r="F190" s="39"/>
    </row>
    <row r="191" spans="1:16">
      <c r="A191" s="263" t="s">
        <v>337</v>
      </c>
      <c r="B191" s="35" t="s">
        <v>336</v>
      </c>
      <c r="C191" s="262">
        <v>0.25</v>
      </c>
      <c r="D191" s="39"/>
      <c r="E191" s="39"/>
      <c r="F191" s="39"/>
    </row>
    <row r="192" spans="1:16">
      <c r="A192" s="263" t="s">
        <v>335</v>
      </c>
      <c r="B192" s="35" t="s">
        <v>334</v>
      </c>
      <c r="C192" s="262">
        <v>100</v>
      </c>
      <c r="D192" s="39"/>
      <c r="E192" s="39"/>
      <c r="F192" s="13"/>
      <c r="G192" s="39"/>
    </row>
    <row r="193" spans="1:3">
      <c r="A193" s="272" t="s">
        <v>344</v>
      </c>
      <c r="B193" s="35" t="s">
        <v>56</v>
      </c>
      <c r="C193" s="273">
        <v>5</v>
      </c>
    </row>
    <row r="194" spans="1:3">
      <c r="A194" s="272" t="s">
        <v>345</v>
      </c>
      <c r="B194" s="8" t="s">
        <v>60</v>
      </c>
      <c r="C194" s="273">
        <v>30</v>
      </c>
    </row>
    <row r="195" spans="1:3">
      <c r="A195" s="272" t="s">
        <v>346</v>
      </c>
      <c r="B195" s="8" t="s">
        <v>60</v>
      </c>
      <c r="C195" s="273">
        <v>25</v>
      </c>
    </row>
    <row r="196" spans="1:3">
      <c r="A196" s="272" t="s">
        <v>347</v>
      </c>
      <c r="B196" s="6" t="s">
        <v>56</v>
      </c>
      <c r="C196" s="273">
        <v>4</v>
      </c>
    </row>
    <row r="197" spans="1:3">
      <c r="A197" s="265" t="s">
        <v>348</v>
      </c>
      <c r="B197" s="264"/>
      <c r="C197" s="264"/>
    </row>
    <row r="198" spans="1:3">
      <c r="A198" s="272" t="s">
        <v>349</v>
      </c>
      <c r="B198" s="35" t="s">
        <v>60</v>
      </c>
      <c r="C198" s="273">
        <v>22</v>
      </c>
    </row>
    <row r="199" spans="1:3">
      <c r="A199" s="272" t="s">
        <v>350</v>
      </c>
      <c r="B199" s="35" t="s">
        <v>252</v>
      </c>
      <c r="C199" s="273">
        <v>0.3</v>
      </c>
    </row>
  </sheetData>
  <mergeCells count="38">
    <mergeCell ref="A71:C71"/>
    <mergeCell ref="A92:B92"/>
    <mergeCell ref="E71:G71"/>
    <mergeCell ref="E32:G32"/>
    <mergeCell ref="E36:G36"/>
    <mergeCell ref="A36:C36"/>
    <mergeCell ref="A54:A55"/>
    <mergeCell ref="B54:B55"/>
    <mergeCell ref="C54:C55"/>
    <mergeCell ref="A57:A58"/>
    <mergeCell ref="B57:B58"/>
    <mergeCell ref="C57:C58"/>
    <mergeCell ref="A59:A60"/>
    <mergeCell ref="B59:B60"/>
    <mergeCell ref="C59:C60"/>
    <mergeCell ref="A61:A62"/>
    <mergeCell ref="A52:A53"/>
    <mergeCell ref="B52:B53"/>
    <mergeCell ref="C52:C53"/>
    <mergeCell ref="A50:A51"/>
    <mergeCell ref="B50:B51"/>
    <mergeCell ref="C50:C51"/>
    <mergeCell ref="A22:C22"/>
    <mergeCell ref="A30:C30"/>
    <mergeCell ref="H28:J28"/>
    <mergeCell ref="E28:G28"/>
    <mergeCell ref="E30:G30"/>
    <mergeCell ref="A24:C24"/>
    <mergeCell ref="A23:C23"/>
    <mergeCell ref="A27:C27"/>
    <mergeCell ref="B61:B62"/>
    <mergeCell ref="C61:C62"/>
    <mergeCell ref="A67:A68"/>
    <mergeCell ref="B67:B68"/>
    <mergeCell ref="C67:C68"/>
    <mergeCell ref="A64:A65"/>
    <mergeCell ref="B64:B65"/>
    <mergeCell ref="C64:C65"/>
  </mergeCells>
  <conditionalFormatting sqref="B165:P165">
    <cfRule type="cellIs" dxfId="2" priority="1" operator="lessThan">
      <formula>0</formula>
    </cfRule>
  </conditionalFormatting>
  <dataValidations count="1">
    <dataValidation type="custom" allowBlank="1" showInputMessage="1" showErrorMessage="1" errorTitle="Error" error="Energy intensity for all sectors is selected" sqref="B178:AK182 B166:AK170">
      <formula1>$A$370=1</formula1>
      <formula2>0</formula2>
    </dataValidation>
  </dataValidations>
  <pageMargins left="0.7" right="0.7" top="0.75" bottom="0.75" header="0.51180555555555496" footer="0.51180555555555496"/>
  <pageSetup paperSize="9"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595959"/>
  </sheetPr>
  <dimension ref="A2:AT212"/>
  <sheetViews>
    <sheetView tabSelected="1" topLeftCell="A187" zoomScaleNormal="100" workbookViewId="0">
      <selection activeCell="C210" sqref="C210"/>
    </sheetView>
  </sheetViews>
  <sheetFormatPr baseColWidth="10" defaultColWidth="10.7109375" defaultRowHeight="15"/>
  <cols>
    <col min="1" max="1" width="54.5703125" customWidth="1"/>
    <col min="2" max="2" width="32.5703125" customWidth="1"/>
    <col min="3" max="3" width="12" customWidth="1"/>
    <col min="4" max="4" width="15.5703125" customWidth="1"/>
    <col min="5" max="5" width="39.7109375" customWidth="1"/>
    <col min="6" max="6" width="24.28515625" customWidth="1"/>
    <col min="7" max="7" width="25.7109375" customWidth="1"/>
    <col min="8" max="8" width="13.7109375" customWidth="1"/>
    <col min="9" max="9" width="13.5703125" customWidth="1"/>
    <col min="19" max="20" width="17.7109375" customWidth="1"/>
    <col min="21" max="21" width="16.7109375" customWidth="1"/>
    <col min="22" max="23" width="13.42578125" customWidth="1"/>
    <col min="26" max="26" width="21.28515625" customWidth="1"/>
  </cols>
  <sheetData>
    <row r="2" spans="1:46">
      <c r="A2" s="18" t="s">
        <v>0</v>
      </c>
      <c r="B2" s="65" t="s">
        <v>106</v>
      </c>
      <c r="C2" s="65" t="s">
        <v>1</v>
      </c>
      <c r="E2" s="66"/>
      <c r="F2" s="13"/>
      <c r="S2" s="32"/>
      <c r="T2" s="32"/>
      <c r="U2" s="66"/>
      <c r="V2" s="66"/>
      <c r="W2" s="32"/>
      <c r="X2" s="66"/>
      <c r="Y2" s="34"/>
      <c r="Z2" s="34"/>
      <c r="AA2" s="34"/>
      <c r="AB2" s="34"/>
      <c r="AC2" s="34"/>
      <c r="AD2" s="34"/>
      <c r="AE2" s="34"/>
    </row>
    <row r="3" spans="1:46">
      <c r="A3" s="65"/>
      <c r="B3" s="40" t="s">
        <v>3</v>
      </c>
      <c r="C3" s="40" t="s">
        <v>3</v>
      </c>
      <c r="E3" s="66"/>
      <c r="F3" s="13"/>
      <c r="S3" s="32"/>
      <c r="T3" s="32"/>
      <c r="U3" s="66"/>
      <c r="V3" s="66"/>
      <c r="W3" s="32"/>
      <c r="X3" s="66"/>
      <c r="Y3" s="34"/>
      <c r="Z3" s="34"/>
      <c r="AA3" s="34"/>
      <c r="AB3" s="34"/>
      <c r="AC3" s="34"/>
      <c r="AD3" s="34"/>
      <c r="AE3" s="34"/>
    </row>
    <row r="4" spans="1:46">
      <c r="A4" s="2" t="s">
        <v>5</v>
      </c>
      <c r="B4" s="5">
        <f>B5</f>
        <v>0.15</v>
      </c>
      <c r="C4" s="62">
        <v>0.32300000000000001</v>
      </c>
      <c r="E4" s="31"/>
      <c r="F4" s="13"/>
      <c r="S4" s="32"/>
      <c r="T4" s="32"/>
      <c r="U4" s="46"/>
      <c r="W4" s="32"/>
      <c r="X4" s="47"/>
      <c r="Y4" s="34"/>
      <c r="Z4" s="34"/>
      <c r="AA4" s="34"/>
      <c r="AB4" s="34"/>
      <c r="AC4" s="34"/>
      <c r="AD4" s="34"/>
      <c r="AE4" s="34"/>
    </row>
    <row r="5" spans="1:46">
      <c r="A5" s="7" t="s">
        <v>7</v>
      </c>
      <c r="B5" s="3">
        <v>0.15</v>
      </c>
      <c r="C5" s="62">
        <v>0.87505785833012495</v>
      </c>
      <c r="E5" s="31"/>
      <c r="F5" s="58"/>
      <c r="S5" s="32"/>
      <c r="T5" s="32"/>
      <c r="U5" s="31"/>
      <c r="W5" s="32"/>
      <c r="X5" s="48"/>
      <c r="Y5" s="34"/>
      <c r="Z5" s="34"/>
      <c r="AA5" s="34"/>
      <c r="AB5" s="34"/>
      <c r="AC5" s="34"/>
      <c r="AD5" s="34"/>
      <c r="AE5" s="34"/>
    </row>
    <row r="6" spans="1:46">
      <c r="A6" s="7" t="s">
        <v>8</v>
      </c>
      <c r="B6" s="3">
        <f>B5</f>
        <v>0.15</v>
      </c>
      <c r="C6" s="4">
        <v>0.56817304588193196</v>
      </c>
      <c r="E6" s="31"/>
      <c r="F6" s="13"/>
      <c r="S6" s="32"/>
      <c r="T6" s="32"/>
      <c r="U6" s="31"/>
      <c r="W6" s="32"/>
      <c r="X6" s="48"/>
      <c r="Y6" s="34"/>
      <c r="Z6" s="34"/>
      <c r="AA6" s="34"/>
      <c r="AB6" s="34"/>
      <c r="AC6" s="34"/>
      <c r="AD6" s="34"/>
      <c r="AE6" s="34"/>
    </row>
    <row r="7" spans="1:46">
      <c r="A7" s="7" t="s">
        <v>9</v>
      </c>
      <c r="B7" s="3">
        <f>B6</f>
        <v>0.15</v>
      </c>
      <c r="C7" s="4">
        <v>0.218125647741333</v>
      </c>
      <c r="E7" s="31"/>
      <c r="F7" s="13"/>
      <c r="S7" s="32"/>
      <c r="T7" s="32"/>
      <c r="U7" s="31"/>
      <c r="W7" s="32"/>
      <c r="X7" s="48"/>
      <c r="Y7" s="34"/>
      <c r="Z7" s="34"/>
      <c r="AA7" s="34"/>
      <c r="AB7" s="34"/>
      <c r="AC7" s="34"/>
      <c r="AD7" s="34"/>
      <c r="AE7" s="34"/>
    </row>
    <row r="8" spans="1:46">
      <c r="A8" s="7" t="s">
        <v>10</v>
      </c>
      <c r="B8" s="3">
        <f>C8/4</f>
        <v>5.5230257097554247E-2</v>
      </c>
      <c r="C8" s="4">
        <v>0.22092102839021699</v>
      </c>
      <c r="E8" s="31"/>
      <c r="F8" s="13"/>
      <c r="S8" s="32"/>
      <c r="T8" s="32"/>
      <c r="U8" s="31"/>
      <c r="W8" s="32"/>
      <c r="X8" s="48"/>
      <c r="Y8" s="34"/>
      <c r="Z8" s="34"/>
      <c r="AA8" s="34"/>
      <c r="AB8" s="34"/>
      <c r="AC8" s="34"/>
      <c r="AD8" s="34"/>
      <c r="AE8" s="34"/>
    </row>
    <row r="9" spans="1:46">
      <c r="A9" s="7" t="s">
        <v>11</v>
      </c>
      <c r="B9" s="3">
        <f>C9/4</f>
        <v>8.0828506856390495E-2</v>
      </c>
      <c r="C9" s="4">
        <v>0.32331402742556198</v>
      </c>
      <c r="E9" s="31"/>
      <c r="F9" s="13"/>
      <c r="S9" s="32"/>
      <c r="T9" s="32"/>
      <c r="U9" s="31"/>
      <c r="W9" s="32"/>
      <c r="X9" s="48"/>
      <c r="Y9" s="34"/>
      <c r="Z9" s="34"/>
      <c r="AA9" s="34"/>
      <c r="AB9" s="34"/>
      <c r="AC9" s="34"/>
      <c r="AD9" s="34"/>
      <c r="AE9" s="34"/>
    </row>
    <row r="10" spans="1:46">
      <c r="A10" s="7" t="s">
        <v>12</v>
      </c>
      <c r="B10" s="3">
        <f>C10/4</f>
        <v>2.8603317808730499E-2</v>
      </c>
      <c r="C10" s="4">
        <v>0.114413271234922</v>
      </c>
      <c r="E10" s="31"/>
      <c r="F10" s="13"/>
      <c r="S10" s="32"/>
      <c r="T10" s="32"/>
      <c r="U10" s="31"/>
      <c r="W10" s="32"/>
      <c r="X10" s="48"/>
      <c r="Y10" s="34"/>
      <c r="Z10" s="34"/>
      <c r="AA10" s="34"/>
      <c r="AB10" s="34"/>
      <c r="AC10" s="34"/>
      <c r="AD10" s="34"/>
      <c r="AE10" s="34"/>
    </row>
    <row r="11" spans="1:46">
      <c r="A11" s="7" t="s">
        <v>13</v>
      </c>
      <c r="B11" s="52">
        <f>C11/4</f>
        <v>6.25E-2</v>
      </c>
      <c r="C11" s="4">
        <v>0.25</v>
      </c>
      <c r="E11" s="31"/>
      <c r="F11" s="13"/>
      <c r="S11" s="32"/>
      <c r="T11" s="32"/>
      <c r="U11" s="31"/>
      <c r="W11" s="32"/>
      <c r="X11" s="48"/>
      <c r="Y11" s="34"/>
      <c r="Z11" s="34"/>
      <c r="AA11" s="34"/>
      <c r="AB11" s="34"/>
      <c r="AC11" s="34"/>
      <c r="AD11" s="34"/>
      <c r="AE11" s="34"/>
    </row>
    <row r="12" spans="1:46" s="34" customFormat="1">
      <c r="A12" s="51"/>
      <c r="B12" s="54"/>
      <c r="C12" s="54"/>
      <c r="E12" s="31"/>
      <c r="F12" s="32"/>
      <c r="S12" s="32"/>
      <c r="T12" s="32"/>
      <c r="U12" s="31"/>
      <c r="W12" s="32"/>
      <c r="X12" s="48"/>
    </row>
    <row r="13" spans="1:46">
      <c r="A13" s="55" t="s">
        <v>14</v>
      </c>
      <c r="B13" s="56">
        <v>0.6</v>
      </c>
      <c r="C13" s="4">
        <v>0.76519999999999999</v>
      </c>
      <c r="D13" s="37"/>
      <c r="E13" s="31"/>
      <c r="F13" s="13"/>
      <c r="S13" s="32"/>
      <c r="T13" s="32"/>
      <c r="U13" s="31"/>
      <c r="W13" s="32"/>
      <c r="X13" s="48"/>
      <c r="Y13" s="34"/>
      <c r="Z13" s="34"/>
      <c r="AA13" s="34"/>
      <c r="AB13" s="34"/>
      <c r="AC13" s="34"/>
      <c r="AD13" s="34"/>
      <c r="AE13" s="34"/>
    </row>
    <row r="14" spans="1:46" s="11" customFormat="1" ht="12.75">
      <c r="A14" s="44"/>
      <c r="B14" s="44"/>
      <c r="C14" s="44"/>
      <c r="D14" s="38"/>
      <c r="E14" s="42"/>
      <c r="F14" s="38"/>
      <c r="S14" s="42"/>
      <c r="T14" s="42"/>
      <c r="U14" s="42"/>
      <c r="V14" s="42"/>
      <c r="W14" s="42"/>
      <c r="X14" s="42"/>
      <c r="Y14" s="50"/>
      <c r="Z14" s="50"/>
      <c r="AA14" s="50"/>
      <c r="AB14" s="50"/>
      <c r="AC14" s="50"/>
      <c r="AD14" s="50"/>
      <c r="AE14" s="50"/>
    </row>
    <row r="15" spans="1:46" s="13" customFormat="1">
      <c r="A15" s="57" t="s">
        <v>15</v>
      </c>
      <c r="B15" s="3" t="s">
        <v>6</v>
      </c>
      <c r="C15" s="67">
        <v>9.5000000000000001E-2</v>
      </c>
      <c r="D15" s="37"/>
      <c r="E15" s="4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1"/>
      <c r="T15" s="31"/>
      <c r="U15" s="49"/>
      <c r="V15" s="49"/>
      <c r="W15" s="32"/>
      <c r="X15" s="49"/>
      <c r="Y15" s="32"/>
      <c r="Z15" s="32"/>
      <c r="AA15" s="32"/>
      <c r="AB15" s="32"/>
      <c r="AC15" s="32"/>
      <c r="AD15" s="32"/>
      <c r="AE15" s="32"/>
    </row>
    <row r="16" spans="1:46">
      <c r="A16" s="12" t="s">
        <v>16</v>
      </c>
      <c r="B16" s="3" t="s">
        <v>6</v>
      </c>
      <c r="C16" s="68">
        <v>0.2693423675046</v>
      </c>
      <c r="D16" s="37"/>
      <c r="E16" s="49"/>
      <c r="F16" s="13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1"/>
      <c r="T16" s="31"/>
      <c r="U16" s="49"/>
      <c r="V16" s="49"/>
      <c r="W16" s="32"/>
      <c r="X16" s="49"/>
      <c r="Y16" s="32"/>
      <c r="Z16" s="32"/>
      <c r="AA16" s="32"/>
      <c r="AB16" s="32"/>
      <c r="AC16" s="32"/>
      <c r="AD16" s="32"/>
      <c r="AE16" s="32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</row>
    <row r="17" spans="1:46" ht="15.75" thickBot="1">
      <c r="A17" s="12" t="s">
        <v>17</v>
      </c>
      <c r="B17" s="3" t="s">
        <v>6</v>
      </c>
      <c r="C17" s="69">
        <v>0.56799999999999995</v>
      </c>
      <c r="D17" s="37"/>
      <c r="E17" s="49"/>
      <c r="F17" s="13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1"/>
      <c r="T17" s="31"/>
      <c r="U17" s="49"/>
      <c r="V17" s="49"/>
      <c r="W17" s="32"/>
      <c r="X17" s="49"/>
      <c r="Y17" s="32"/>
      <c r="Z17" s="32"/>
      <c r="AA17" s="32"/>
      <c r="AB17" s="32"/>
      <c r="AC17" s="32"/>
      <c r="AD17" s="32"/>
      <c r="AE17" s="32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</row>
    <row r="18" spans="1:46">
      <c r="B18" s="13"/>
      <c r="D18" s="13"/>
      <c r="E18" s="32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32"/>
      <c r="T18" s="32"/>
      <c r="U18" s="32"/>
      <c r="V18" s="32"/>
      <c r="W18" s="32"/>
      <c r="X18" s="32"/>
      <c r="Y18" s="34"/>
      <c r="Z18" s="34"/>
      <c r="AA18" s="34"/>
      <c r="AB18" s="34"/>
      <c r="AC18" s="34"/>
      <c r="AD18" s="34"/>
      <c r="AE18" s="34"/>
    </row>
    <row r="19" spans="1:46">
      <c r="A19" s="13"/>
    </row>
    <row r="20" spans="1:46">
      <c r="A20" s="18" t="s">
        <v>21</v>
      </c>
      <c r="B20" s="27">
        <v>0</v>
      </c>
      <c r="C20" s="27">
        <f t="shared" ref="C20:K20" si="0">1+B20</f>
        <v>1</v>
      </c>
      <c r="D20" s="27">
        <f t="shared" si="0"/>
        <v>2</v>
      </c>
      <c r="E20" s="27">
        <f t="shared" si="0"/>
        <v>3</v>
      </c>
      <c r="F20" s="27">
        <f t="shared" si="0"/>
        <v>4</v>
      </c>
      <c r="G20" s="27">
        <f t="shared" si="0"/>
        <v>5</v>
      </c>
      <c r="H20" s="27">
        <f t="shared" si="0"/>
        <v>6</v>
      </c>
      <c r="I20" s="27">
        <f t="shared" si="0"/>
        <v>7</v>
      </c>
      <c r="J20" s="27">
        <f t="shared" si="0"/>
        <v>8</v>
      </c>
      <c r="K20" s="70">
        <f t="shared" si="0"/>
        <v>9</v>
      </c>
      <c r="L20" s="71"/>
      <c r="M20" s="32"/>
      <c r="N20" s="32"/>
      <c r="O20" s="32"/>
      <c r="P20" s="32"/>
    </row>
    <row r="21" spans="1:46">
      <c r="A21" s="7" t="s">
        <v>22</v>
      </c>
      <c r="B21" s="27">
        <v>175.97634379578599</v>
      </c>
      <c r="C21" s="27">
        <v>336.25937849008699</v>
      </c>
      <c r="D21" s="27">
        <v>430.552690559903</v>
      </c>
      <c r="E21" s="27">
        <v>426.77326145927498</v>
      </c>
      <c r="F21" s="27">
        <v>1159.0419308528501</v>
      </c>
      <c r="G21" s="27">
        <v>1932.35002422037</v>
      </c>
      <c r="H21" s="27">
        <v>1730.8954227008301</v>
      </c>
      <c r="I21" s="27">
        <v>1389.18446358099</v>
      </c>
      <c r="J21" s="27">
        <v>2126.8328363791802</v>
      </c>
      <c r="K21" s="70">
        <v>1005.36203121434</v>
      </c>
      <c r="L21" s="71"/>
      <c r="M21" s="32"/>
      <c r="N21" s="32"/>
      <c r="O21" s="32"/>
      <c r="P21" s="32"/>
    </row>
    <row r="22" spans="1:46">
      <c r="A22" s="286"/>
      <c r="B22" s="286"/>
      <c r="C22" s="286"/>
      <c r="D22" s="17"/>
    </row>
    <row r="23" spans="1:46">
      <c r="A23" s="295"/>
      <c r="B23" s="295"/>
      <c r="C23" s="295"/>
      <c r="D23" s="17"/>
    </row>
    <row r="24" spans="1:46">
      <c r="A24" s="292" t="s">
        <v>25</v>
      </c>
      <c r="B24" s="293"/>
      <c r="C24" s="294"/>
      <c r="D24" s="13"/>
      <c r="H24" s="13"/>
      <c r="L24" s="20"/>
      <c r="M24" s="30"/>
      <c r="N24" s="32"/>
      <c r="O24" s="32"/>
      <c r="P24" s="32"/>
      <c r="Q24" s="32"/>
    </row>
    <row r="25" spans="1:46">
      <c r="A25" s="7" t="s">
        <v>33</v>
      </c>
      <c r="B25" s="35" t="s">
        <v>3</v>
      </c>
      <c r="C25" s="73">
        <v>0.37440000000000001</v>
      </c>
      <c r="D25" s="13"/>
      <c r="L25" s="20"/>
      <c r="M25" s="30"/>
      <c r="N25" s="32"/>
      <c r="O25" s="32"/>
      <c r="P25" s="32"/>
      <c r="Q25" s="32"/>
    </row>
    <row r="26" spans="1:46">
      <c r="A26" s="7" t="s">
        <v>34</v>
      </c>
      <c r="B26" s="35" t="s">
        <v>3</v>
      </c>
      <c r="C26" s="73">
        <v>0.37730000000000002</v>
      </c>
      <c r="D26" s="17"/>
      <c r="E26" s="7" t="s">
        <v>23</v>
      </c>
      <c r="F26" s="6" t="s">
        <v>3</v>
      </c>
      <c r="G26" s="75">
        <v>0</v>
      </c>
      <c r="L26" s="20"/>
      <c r="M26" s="30"/>
      <c r="N26" s="30"/>
      <c r="O26" s="30"/>
      <c r="P26" s="32"/>
      <c r="Q26" s="32"/>
    </row>
    <row r="27" spans="1:46">
      <c r="A27" s="289" t="s">
        <v>54</v>
      </c>
      <c r="B27" s="290"/>
      <c r="C27" s="291"/>
      <c r="D27" s="13"/>
      <c r="E27" s="7" t="s">
        <v>27</v>
      </c>
      <c r="F27" s="6" t="s">
        <v>3</v>
      </c>
      <c r="G27" s="76">
        <v>0.4</v>
      </c>
      <c r="H27" s="13"/>
      <c r="I27" s="13"/>
      <c r="J27" s="13"/>
      <c r="L27" s="19"/>
    </row>
    <row r="28" spans="1:46">
      <c r="A28" s="7" t="s">
        <v>55</v>
      </c>
      <c r="B28" s="6" t="s">
        <v>56</v>
      </c>
      <c r="C28" s="6">
        <v>0</v>
      </c>
      <c r="D28" s="17"/>
      <c r="E28" s="289" t="s">
        <v>46</v>
      </c>
      <c r="F28" s="290"/>
      <c r="G28" s="291"/>
      <c r="H28" s="288"/>
      <c r="I28" s="288"/>
      <c r="J28" s="288"/>
      <c r="L28" s="19"/>
    </row>
    <row r="29" spans="1:46">
      <c r="A29" s="7"/>
      <c r="B29" s="6"/>
      <c r="C29" s="6"/>
      <c r="D29" s="13"/>
      <c r="E29" s="7" t="s">
        <v>51</v>
      </c>
      <c r="F29" s="6" t="s">
        <v>3</v>
      </c>
      <c r="G29" s="77">
        <v>0.14499999999999999</v>
      </c>
    </row>
    <row r="30" spans="1:46">
      <c r="A30" s="287" t="s">
        <v>24</v>
      </c>
      <c r="B30" s="287"/>
      <c r="C30" s="287"/>
      <c r="D30" s="13"/>
      <c r="E30" s="289" t="s">
        <v>59</v>
      </c>
      <c r="F30" s="290"/>
      <c r="G30" s="291"/>
      <c r="H30" s="13"/>
    </row>
    <row r="31" spans="1:46">
      <c r="A31" s="7" t="s">
        <v>107</v>
      </c>
      <c r="B31" s="6" t="s">
        <v>3</v>
      </c>
      <c r="C31" s="74">
        <v>0.244478293983244</v>
      </c>
      <c r="D31" s="13"/>
      <c r="E31" s="7" t="s">
        <v>61</v>
      </c>
      <c r="F31" s="6" t="s">
        <v>3</v>
      </c>
      <c r="G31" s="76">
        <f>5.32*0.000001</f>
        <v>5.3199999999999999E-6</v>
      </c>
      <c r="H31" s="13"/>
    </row>
    <row r="32" spans="1:46">
      <c r="A32" s="7" t="s">
        <v>108</v>
      </c>
      <c r="B32" s="6" t="s">
        <v>3</v>
      </c>
      <c r="C32" s="74">
        <v>0.76834862385321101</v>
      </c>
      <c r="E32" s="289" t="s">
        <v>66</v>
      </c>
      <c r="F32" s="290"/>
      <c r="G32" s="291"/>
      <c r="L32" s="23"/>
    </row>
    <row r="33" spans="1:34">
      <c r="A33" s="7" t="s">
        <v>109</v>
      </c>
      <c r="B33" s="6" t="s">
        <v>3</v>
      </c>
      <c r="C33" s="74">
        <v>0.392710023717389</v>
      </c>
      <c r="E33" s="7" t="s">
        <v>68</v>
      </c>
      <c r="F33" s="6" t="s">
        <v>3</v>
      </c>
      <c r="G33" s="21">
        <v>1</v>
      </c>
      <c r="L33" s="23"/>
    </row>
    <row r="34" spans="1:34">
      <c r="A34" s="7" t="s">
        <v>110</v>
      </c>
      <c r="B34" s="35" t="s">
        <v>3</v>
      </c>
      <c r="C34" s="74">
        <v>0.13480214704780899</v>
      </c>
      <c r="L34" s="23"/>
    </row>
    <row r="35" spans="1:34">
      <c r="A35" s="30"/>
      <c r="B35" s="64"/>
      <c r="C35" s="39"/>
      <c r="L35" s="23"/>
    </row>
    <row r="36" spans="1:34">
      <c r="A36" s="289" t="s">
        <v>73</v>
      </c>
      <c r="B36" s="290"/>
      <c r="C36" s="291"/>
      <c r="E36" s="302" t="s">
        <v>74</v>
      </c>
      <c r="F36" s="303"/>
      <c r="G36" s="304"/>
    </row>
    <row r="37" spans="1:34">
      <c r="A37" s="7" t="s">
        <v>75</v>
      </c>
      <c r="B37" s="6" t="s">
        <v>3</v>
      </c>
      <c r="C37" s="27">
        <v>0.13039754609635801</v>
      </c>
      <c r="E37" s="7" t="s">
        <v>76</v>
      </c>
      <c r="F37" s="6" t="s">
        <v>3</v>
      </c>
      <c r="G37" s="27">
        <v>1.14209516861471E-2</v>
      </c>
    </row>
    <row r="38" spans="1:34">
      <c r="A38" s="7" t="s">
        <v>77</v>
      </c>
      <c r="B38" s="6" t="s">
        <v>3</v>
      </c>
      <c r="C38" s="27">
        <v>0.34589813650460799</v>
      </c>
      <c r="E38" s="7" t="s">
        <v>78</v>
      </c>
      <c r="F38" s="6" t="s">
        <v>3</v>
      </c>
      <c r="G38" s="27">
        <v>0.49963235712887299</v>
      </c>
    </row>
    <row r="39" spans="1:34">
      <c r="A39" s="7" t="s">
        <v>79</v>
      </c>
      <c r="B39" s="6" t="s">
        <v>3</v>
      </c>
      <c r="C39" s="27">
        <v>0.35663248946729598</v>
      </c>
      <c r="E39" s="7" t="s">
        <v>80</v>
      </c>
      <c r="F39" s="6" t="s">
        <v>3</v>
      </c>
      <c r="G39" s="27">
        <v>0.24135376706838099</v>
      </c>
    </row>
    <row r="40" spans="1:34">
      <c r="A40" s="7" t="s">
        <v>81</v>
      </c>
      <c r="B40" s="6" t="s">
        <v>3</v>
      </c>
      <c r="C40" s="27">
        <v>0.167071827931737</v>
      </c>
      <c r="E40" s="7" t="s">
        <v>82</v>
      </c>
      <c r="F40" s="6" t="s">
        <v>3</v>
      </c>
      <c r="G40" s="27">
        <v>0.247592924116599</v>
      </c>
    </row>
    <row r="41" spans="1:34">
      <c r="A41" s="7" t="s">
        <v>83</v>
      </c>
      <c r="B41" s="6" t="s">
        <v>3</v>
      </c>
      <c r="C41" s="27">
        <v>0.63439608476056397</v>
      </c>
      <c r="E41" s="7" t="s">
        <v>84</v>
      </c>
      <c r="F41" s="6" t="s">
        <v>3</v>
      </c>
      <c r="G41" s="27">
        <v>0.79853554193116405</v>
      </c>
    </row>
    <row r="42" spans="1:34">
      <c r="A42" s="7" t="s">
        <v>85</v>
      </c>
      <c r="B42" s="6" t="s">
        <v>3</v>
      </c>
      <c r="C42" s="27">
        <v>0.27828205974290499</v>
      </c>
      <c r="E42" s="7" t="s">
        <v>86</v>
      </c>
      <c r="F42" s="6" t="s">
        <v>3</v>
      </c>
      <c r="G42" s="27">
        <v>0.28398848745531602</v>
      </c>
      <c r="Y42" s="25"/>
    </row>
    <row r="43" spans="1:34">
      <c r="A43" s="7" t="s">
        <v>87</v>
      </c>
      <c r="B43" s="6" t="s">
        <v>3</v>
      </c>
      <c r="C43" s="27">
        <v>0.45888678683727702</v>
      </c>
      <c r="E43" s="7" t="s">
        <v>88</v>
      </c>
      <c r="F43" s="6" t="s">
        <v>3</v>
      </c>
      <c r="G43" s="27">
        <v>9.8902887164583606E-2</v>
      </c>
      <c r="Z43" s="26"/>
    </row>
    <row r="44" spans="1:34">
      <c r="A44" s="7" t="s">
        <v>89</v>
      </c>
      <c r="B44" s="35" t="s">
        <v>3</v>
      </c>
      <c r="C44" s="27">
        <v>0.157459845131462</v>
      </c>
      <c r="E44" s="7" t="s">
        <v>90</v>
      </c>
      <c r="F44" s="35" t="s">
        <v>3</v>
      </c>
      <c r="G44" s="27">
        <v>0.40546674718124398</v>
      </c>
    </row>
    <row r="46" spans="1:34" ht="15.75" thickBot="1"/>
    <row r="47" spans="1:34" ht="15.75" thickBot="1">
      <c r="A47" s="95" t="s">
        <v>118</v>
      </c>
      <c r="B47" s="96"/>
      <c r="C47" s="96"/>
      <c r="D47" s="96"/>
      <c r="E47" s="96"/>
      <c r="F47" s="96"/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  <c r="V47" s="96"/>
      <c r="W47" s="96"/>
      <c r="X47" s="96"/>
      <c r="Y47" s="96"/>
      <c r="Z47" s="96"/>
      <c r="AA47" s="96"/>
      <c r="AB47" s="96"/>
      <c r="AC47" s="96"/>
      <c r="AD47" s="96"/>
      <c r="AE47" s="96"/>
      <c r="AF47" s="96"/>
      <c r="AG47" s="96"/>
      <c r="AH47" s="96"/>
    </row>
    <row r="48" spans="1:34" ht="30">
      <c r="A48" s="97" t="s">
        <v>0</v>
      </c>
      <c r="B48" s="98" t="s">
        <v>119</v>
      </c>
      <c r="C48" s="99" t="s">
        <v>120</v>
      </c>
      <c r="D48" s="99"/>
      <c r="E48" s="99"/>
      <c r="F48" s="99"/>
      <c r="G48" s="99"/>
      <c r="H48" s="99"/>
      <c r="I48" s="99"/>
      <c r="J48" s="99"/>
      <c r="K48" s="99"/>
      <c r="L48" s="99"/>
      <c r="M48" s="99"/>
      <c r="N48" s="99"/>
      <c r="O48" s="99"/>
      <c r="P48" s="99"/>
      <c r="Q48" s="99"/>
      <c r="R48" s="99"/>
      <c r="S48" s="99"/>
      <c r="T48" s="99"/>
      <c r="U48" s="100"/>
      <c r="V48" s="100"/>
      <c r="W48" s="100"/>
      <c r="X48" s="100"/>
      <c r="Y48" s="100"/>
      <c r="Z48" s="100"/>
      <c r="AA48" s="101"/>
      <c r="AB48" s="100"/>
      <c r="AC48" s="100"/>
      <c r="AD48" s="100"/>
      <c r="AE48" s="100"/>
      <c r="AF48" s="100"/>
      <c r="AG48" s="100"/>
      <c r="AH48" s="100"/>
    </row>
    <row r="49" spans="1:34" ht="15.75" thickBot="1">
      <c r="A49" s="119" t="s">
        <v>121</v>
      </c>
      <c r="B49" s="102"/>
      <c r="C49" s="103"/>
      <c r="D49" s="104"/>
      <c r="E49" s="104"/>
      <c r="F49" s="104"/>
      <c r="G49" s="104"/>
      <c r="H49" s="104"/>
      <c r="I49" s="104"/>
      <c r="J49" s="104"/>
      <c r="K49" s="104"/>
      <c r="L49" s="104"/>
      <c r="M49" s="104"/>
      <c r="N49" s="104"/>
      <c r="O49" s="104"/>
      <c r="P49" s="104"/>
      <c r="Q49" s="104"/>
      <c r="R49" s="104"/>
      <c r="S49" s="104"/>
      <c r="T49" s="104"/>
      <c r="U49" s="104"/>
      <c r="V49" s="104"/>
      <c r="W49" s="104"/>
      <c r="X49" s="104"/>
      <c r="Y49" s="104"/>
      <c r="Z49" s="104"/>
      <c r="AA49" s="104"/>
      <c r="AB49" s="104"/>
      <c r="AC49" s="104"/>
      <c r="AD49" s="105"/>
      <c r="AE49" s="105"/>
      <c r="AF49" s="105"/>
      <c r="AG49" s="105"/>
      <c r="AH49" s="105"/>
    </row>
    <row r="50" spans="1:34" ht="15.75" thickBot="1">
      <c r="A50" s="297" t="s">
        <v>129</v>
      </c>
      <c r="B50" s="284" t="s">
        <v>6</v>
      </c>
      <c r="C50" s="305">
        <v>411.48014529125697</v>
      </c>
      <c r="D50" s="106" t="s">
        <v>122</v>
      </c>
      <c r="E50" s="108">
        <v>850</v>
      </c>
      <c r="F50" s="108">
        <v>800</v>
      </c>
      <c r="G50" s="108">
        <v>750</v>
      </c>
      <c r="H50" s="107">
        <v>700</v>
      </c>
      <c r="I50" s="112">
        <v>650</v>
      </c>
      <c r="J50" s="112">
        <v>600</v>
      </c>
      <c r="K50" s="112">
        <v>411.48014529125697</v>
      </c>
      <c r="L50" s="112">
        <v>99.192745526271395</v>
      </c>
      <c r="M50" s="112">
        <v>79.2162967354204</v>
      </c>
      <c r="N50" s="112">
        <v>64.857834369938502</v>
      </c>
      <c r="O50" s="112">
        <v>49.148073406878403</v>
      </c>
      <c r="P50" s="112">
        <v>37.826615359104402</v>
      </c>
      <c r="Q50" s="112">
        <v>30.897628215612801</v>
      </c>
      <c r="R50" s="112">
        <v>21.648310075412098</v>
      </c>
      <c r="S50" s="112">
        <v>14.5622742194801</v>
      </c>
      <c r="T50" s="112">
        <v>9.2459574542550609</v>
      </c>
      <c r="U50" s="112">
        <v>5.15514871123509</v>
      </c>
      <c r="V50" s="112">
        <v>0</v>
      </c>
      <c r="W50" s="112"/>
      <c r="X50" s="112"/>
      <c r="Y50" s="112"/>
      <c r="Z50" s="112"/>
      <c r="AA50" s="113"/>
      <c r="AB50" s="112"/>
      <c r="AC50" s="112"/>
      <c r="AD50" s="112"/>
      <c r="AE50" s="112"/>
      <c r="AF50" s="112"/>
      <c r="AG50" s="112"/>
      <c r="AH50" s="113"/>
    </row>
    <row r="51" spans="1:34" ht="15.75" thickBot="1">
      <c r="A51" s="297"/>
      <c r="B51" s="297"/>
      <c r="C51" s="305"/>
      <c r="D51" s="106" t="s">
        <v>123</v>
      </c>
      <c r="E51" s="111">
        <v>14.975095911</v>
      </c>
      <c r="F51" s="111">
        <v>14.788252941818</v>
      </c>
      <c r="G51" s="111">
        <v>12.861802085760001</v>
      </c>
      <c r="H51" s="110">
        <v>8.8841032915200007</v>
      </c>
      <c r="I51" s="110">
        <v>8.2334972453847008</v>
      </c>
      <c r="J51" s="110">
        <v>8.2334972453847008</v>
      </c>
      <c r="K51" s="109">
        <v>4.197925029286</v>
      </c>
      <c r="L51" s="110">
        <v>4.197925029286</v>
      </c>
      <c r="M51" s="110">
        <v>3.8620414146819999</v>
      </c>
      <c r="N51" s="110">
        <v>3.4175003618800002</v>
      </c>
      <c r="O51" s="110">
        <v>3.1385382426590001</v>
      </c>
      <c r="P51" s="110">
        <v>2.6056161295971001</v>
      </c>
      <c r="Q51" s="110">
        <v>2.1692495826160001</v>
      </c>
      <c r="R51" s="110">
        <v>1.6439298393190001</v>
      </c>
      <c r="S51" s="110">
        <v>1.263405425612</v>
      </c>
      <c r="T51" s="110">
        <v>0.93928340711000002</v>
      </c>
      <c r="U51" s="110">
        <v>0.53020003281000005</v>
      </c>
      <c r="V51" s="110">
        <v>0</v>
      </c>
      <c r="W51" s="110"/>
      <c r="X51" s="110"/>
      <c r="Y51" s="110"/>
      <c r="Z51" s="110"/>
      <c r="AA51" s="114"/>
      <c r="AB51" s="110"/>
      <c r="AC51" s="110"/>
      <c r="AD51" s="110"/>
      <c r="AE51" s="110"/>
      <c r="AF51" s="110"/>
      <c r="AG51" s="110"/>
      <c r="AH51" s="114"/>
    </row>
    <row r="52" spans="1:34" ht="15.75" thickBot="1">
      <c r="A52" s="285" t="s">
        <v>133</v>
      </c>
      <c r="B52" s="284" t="s">
        <v>6</v>
      </c>
      <c r="C52" s="305">
        <v>77.5139928551</v>
      </c>
      <c r="D52" s="138" t="s">
        <v>122</v>
      </c>
      <c r="E52" s="107">
        <v>14.1809996187</v>
      </c>
      <c r="F52" s="107">
        <v>4.3261669423000004</v>
      </c>
      <c r="G52" s="107">
        <v>4.0395848423</v>
      </c>
      <c r="H52" s="107">
        <v>3.4908769123000001</v>
      </c>
      <c r="I52" s="107">
        <v>2.9684702816000001</v>
      </c>
      <c r="J52" s="107">
        <v>2.1971102955999999</v>
      </c>
      <c r="K52" s="107">
        <v>1.4616395216</v>
      </c>
      <c r="L52" s="107">
        <v>1.0050782408000001</v>
      </c>
      <c r="M52" s="107">
        <v>0.80043345959999901</v>
      </c>
      <c r="N52" s="107">
        <v>0.62076114419999895</v>
      </c>
      <c r="O52" s="107">
        <v>0.47053202489999901</v>
      </c>
      <c r="P52" s="107">
        <v>0.34945661489999902</v>
      </c>
      <c r="Q52" s="107">
        <v>0.24946390089999901</v>
      </c>
      <c r="R52" s="107">
        <v>0.16830312789999799</v>
      </c>
      <c r="S52" s="107">
        <v>0.106971823899999</v>
      </c>
      <c r="T52" s="107">
        <v>3.3952255899999201E-2</v>
      </c>
      <c r="U52" s="107">
        <v>0</v>
      </c>
      <c r="V52" s="107"/>
      <c r="W52" s="107"/>
      <c r="X52" s="107"/>
      <c r="Y52" s="107"/>
      <c r="Z52" s="107"/>
      <c r="AA52" s="107"/>
      <c r="AB52" s="107"/>
      <c r="AC52" s="107"/>
      <c r="AD52" s="107"/>
      <c r="AE52" s="107"/>
      <c r="AF52" s="108"/>
      <c r="AG52" s="108"/>
      <c r="AH52" s="108"/>
    </row>
    <row r="53" spans="1:34" ht="15.75" thickBot="1">
      <c r="A53" s="285"/>
      <c r="B53" s="284"/>
      <c r="C53" s="305"/>
      <c r="D53" s="138" t="s">
        <v>123</v>
      </c>
      <c r="E53" s="109">
        <v>0.28967938599999998</v>
      </c>
      <c r="F53" s="110">
        <v>0.28967938599999998</v>
      </c>
      <c r="G53" s="110">
        <v>0.28658210000000001</v>
      </c>
      <c r="H53" s="110">
        <v>0.26895670300000002</v>
      </c>
      <c r="I53" s="110">
        <v>0.260392507</v>
      </c>
      <c r="J53" s="110">
        <v>0.25496361000000001</v>
      </c>
      <c r="K53" s="110">
        <v>0.23990248659999999</v>
      </c>
      <c r="L53" s="110">
        <v>0.22302366179999999</v>
      </c>
      <c r="M53" s="110">
        <v>0.20464478119999999</v>
      </c>
      <c r="N53" s="110">
        <v>0.1796723154</v>
      </c>
      <c r="O53" s="110">
        <v>0.15022911929999999</v>
      </c>
      <c r="P53" s="110">
        <v>0.12107540999999999</v>
      </c>
      <c r="Q53" s="110">
        <v>9.9992713999999996E-2</v>
      </c>
      <c r="R53" s="110">
        <v>8.1160773000000005E-2</v>
      </c>
      <c r="S53" s="110">
        <v>6.1331304000000003E-2</v>
      </c>
      <c r="T53" s="110">
        <v>2.8279366E-2</v>
      </c>
      <c r="U53" s="110">
        <v>0</v>
      </c>
      <c r="V53" s="116"/>
      <c r="W53" s="116"/>
      <c r="X53" s="116"/>
      <c r="Y53" s="116"/>
      <c r="Z53" s="116"/>
      <c r="AA53" s="116"/>
      <c r="AB53" s="116"/>
      <c r="AC53" s="116"/>
      <c r="AD53" s="116"/>
      <c r="AE53" s="116"/>
      <c r="AF53" s="117"/>
      <c r="AG53" s="117"/>
      <c r="AH53" s="117"/>
    </row>
    <row r="54" spans="1:34" ht="15.75" thickBot="1">
      <c r="A54" s="284" t="s">
        <v>130</v>
      </c>
      <c r="B54" s="306">
        <v>0.5</v>
      </c>
      <c r="C54" s="307">
        <v>14500</v>
      </c>
      <c r="D54" s="138" t="s">
        <v>122</v>
      </c>
      <c r="E54" s="139">
        <v>0</v>
      </c>
      <c r="F54" s="139">
        <v>500</v>
      </c>
      <c r="G54" s="139">
        <v>1000</v>
      </c>
      <c r="H54" s="139">
        <v>1500</v>
      </c>
      <c r="I54" s="139">
        <v>2000</v>
      </c>
      <c r="J54" s="139">
        <v>2500</v>
      </c>
      <c r="K54" s="139">
        <v>3000</v>
      </c>
      <c r="L54" s="139">
        <v>3500</v>
      </c>
      <c r="M54" s="139">
        <v>4000</v>
      </c>
      <c r="N54" s="139">
        <v>4500</v>
      </c>
      <c r="O54" s="139">
        <v>5000</v>
      </c>
      <c r="P54" s="139">
        <v>5500</v>
      </c>
      <c r="Q54" s="139">
        <v>6000</v>
      </c>
      <c r="R54" s="139">
        <v>6500</v>
      </c>
      <c r="S54" s="139">
        <v>7000</v>
      </c>
      <c r="T54" s="139">
        <v>7500</v>
      </c>
      <c r="U54" s="139">
        <v>8000</v>
      </c>
      <c r="V54" s="139">
        <v>8500</v>
      </c>
      <c r="W54" s="139">
        <v>9000</v>
      </c>
      <c r="X54" s="139">
        <v>9500</v>
      </c>
      <c r="Y54" s="139">
        <v>10000</v>
      </c>
      <c r="Z54" s="139">
        <v>10500</v>
      </c>
      <c r="AA54" s="140">
        <v>11000</v>
      </c>
      <c r="AB54" s="139">
        <v>11500</v>
      </c>
      <c r="AC54" s="139">
        <v>12000</v>
      </c>
      <c r="AD54" s="139">
        <v>12500</v>
      </c>
      <c r="AE54" s="139">
        <v>13000</v>
      </c>
      <c r="AF54" s="139">
        <v>13500</v>
      </c>
      <c r="AG54" s="139">
        <v>14000</v>
      </c>
      <c r="AH54" s="139">
        <v>14500</v>
      </c>
    </row>
    <row r="55" spans="1:34" ht="15.75" thickBot="1">
      <c r="A55" s="284"/>
      <c r="B55" s="306"/>
      <c r="C55" s="306"/>
      <c r="D55" s="138" t="s">
        <v>123</v>
      </c>
      <c r="E55" s="141">
        <v>0</v>
      </c>
      <c r="F55" s="142">
        <v>29.4861</v>
      </c>
      <c r="G55" s="142">
        <v>56.059699999999999</v>
      </c>
      <c r="H55" s="142">
        <v>77</v>
      </c>
      <c r="I55" s="142">
        <v>94.709800000000001</v>
      </c>
      <c r="J55" s="142">
        <v>111.19799999999999</v>
      </c>
      <c r="K55" s="142">
        <v>124.131</v>
      </c>
      <c r="L55" s="142">
        <v>136.26</v>
      </c>
      <c r="M55" s="142">
        <v>147.07300000000001</v>
      </c>
      <c r="N55" s="142">
        <v>154.041</v>
      </c>
      <c r="O55" s="142">
        <v>160.5</v>
      </c>
      <c r="P55" s="142">
        <v>165.566</v>
      </c>
      <c r="Q55" s="142">
        <v>167.49600000000001</v>
      </c>
      <c r="R55" s="142">
        <v>169.17599999999999</v>
      </c>
      <c r="S55" s="142">
        <v>169.47399999999999</v>
      </c>
      <c r="T55" s="142">
        <v>169.47399999999999</v>
      </c>
      <c r="U55" s="142">
        <v>169.47399999999999</v>
      </c>
      <c r="V55" s="142">
        <v>169.47399999999999</v>
      </c>
      <c r="W55" s="142">
        <v>169.47399999999999</v>
      </c>
      <c r="X55" s="142">
        <v>169.47399999999999</v>
      </c>
      <c r="Y55" s="142">
        <v>169.47399999999999</v>
      </c>
      <c r="Z55" s="142">
        <v>169.47399999999999</v>
      </c>
      <c r="AA55" s="143">
        <v>169.47399999999999</v>
      </c>
      <c r="AB55" s="142">
        <v>169.47399999999999</v>
      </c>
      <c r="AC55" s="142">
        <v>169.47399999999999</v>
      </c>
      <c r="AD55" s="142">
        <v>169.47399999999999</v>
      </c>
      <c r="AE55" s="142">
        <v>169.47399999999999</v>
      </c>
      <c r="AF55" s="142">
        <v>169.47399999999999</v>
      </c>
      <c r="AG55" s="142">
        <v>169.47399999999999</v>
      </c>
      <c r="AH55" s="142">
        <v>169.47399999999999</v>
      </c>
    </row>
    <row r="56" spans="1:34" ht="15.75" thickBot="1">
      <c r="A56" s="119" t="s">
        <v>124</v>
      </c>
      <c r="B56" s="103"/>
      <c r="C56" s="103"/>
      <c r="D56" s="104"/>
      <c r="E56" s="104"/>
      <c r="F56" s="104"/>
      <c r="G56" s="104"/>
      <c r="H56" s="104"/>
      <c r="I56" s="104"/>
      <c r="J56" s="104"/>
      <c r="K56" s="104"/>
      <c r="L56" s="104"/>
      <c r="M56" s="104"/>
      <c r="N56" s="104"/>
      <c r="O56" s="104"/>
      <c r="P56" s="104"/>
      <c r="Q56" s="104"/>
      <c r="R56" s="104"/>
      <c r="S56" s="104"/>
      <c r="T56" s="104"/>
      <c r="U56" s="104"/>
      <c r="V56" s="104"/>
      <c r="W56" s="104"/>
      <c r="X56" s="104"/>
      <c r="Y56" s="104"/>
      <c r="Z56" s="104"/>
      <c r="AA56" s="104"/>
      <c r="AB56" s="104"/>
      <c r="AC56" s="104"/>
      <c r="AD56" s="105"/>
      <c r="AE56" s="105"/>
      <c r="AF56" s="105"/>
      <c r="AG56" s="105"/>
      <c r="AH56" s="105"/>
    </row>
    <row r="57" spans="1:34" ht="15.75" thickBot="1">
      <c r="A57" s="284" t="s">
        <v>132</v>
      </c>
      <c r="B57" s="284" t="s">
        <v>6</v>
      </c>
      <c r="C57" s="305">
        <v>538.005973433431</v>
      </c>
      <c r="D57" s="106" t="s">
        <v>122</v>
      </c>
      <c r="E57" s="107">
        <v>542.01797255752001</v>
      </c>
      <c r="F57" s="107">
        <v>172.58224843867001</v>
      </c>
      <c r="G57" s="112">
        <v>166.92652673706999</v>
      </c>
      <c r="H57" s="112">
        <v>121.92657301747001</v>
      </c>
      <c r="I57" s="112">
        <v>111.52658232287</v>
      </c>
      <c r="J57" s="112">
        <v>96.209227643170294</v>
      </c>
      <c r="K57" s="112">
        <v>86.511340974370299</v>
      </c>
      <c r="L57" s="112">
        <v>77.488142014670302</v>
      </c>
      <c r="M57" s="112">
        <v>65.143257960170303</v>
      </c>
      <c r="N57" s="112">
        <v>57.6034893071703</v>
      </c>
      <c r="O57" s="112">
        <v>47.445789138870303</v>
      </c>
      <c r="P57" s="112">
        <v>35.663547905770301</v>
      </c>
      <c r="Q57" s="107">
        <v>25.769540556200202</v>
      </c>
      <c r="R57" s="107">
        <v>18.062898061880201</v>
      </c>
      <c r="S57" s="107">
        <v>12.4886426222303</v>
      </c>
      <c r="T57" s="107">
        <v>6.43826045583012</v>
      </c>
      <c r="U57" s="107">
        <v>0</v>
      </c>
      <c r="V57" s="107"/>
      <c r="W57" s="107"/>
      <c r="X57" s="108"/>
      <c r="Y57" s="108"/>
      <c r="Z57" s="108"/>
      <c r="AA57" s="108"/>
      <c r="AB57" s="108"/>
      <c r="AC57" s="108"/>
      <c r="AD57" s="108"/>
      <c r="AE57" s="108"/>
      <c r="AF57" s="108"/>
      <c r="AG57" s="108"/>
      <c r="AH57" s="108"/>
    </row>
    <row r="58" spans="1:34" ht="15.75" thickBot="1">
      <c r="A58" s="284"/>
      <c r="B58" s="284"/>
      <c r="C58" s="305"/>
      <c r="D58" s="106" t="s">
        <v>123</v>
      </c>
      <c r="E58" s="110">
        <v>5.8216207649999996</v>
      </c>
      <c r="F58" s="110">
        <v>5.8216207649999996</v>
      </c>
      <c r="G58" s="109">
        <v>5.6557217016000001</v>
      </c>
      <c r="H58" s="110">
        <v>5.4021667354999998</v>
      </c>
      <c r="I58" s="110">
        <v>5.1984790242000001</v>
      </c>
      <c r="J58" s="110">
        <v>5.0146905991999997</v>
      </c>
      <c r="K58" s="110">
        <v>4.7778094597000003</v>
      </c>
      <c r="L58" s="110">
        <v>4.4376427982999997</v>
      </c>
      <c r="M58" s="110">
        <v>3.9701602566999998</v>
      </c>
      <c r="N58" s="110">
        <v>3.6908563706000002</v>
      </c>
      <c r="O58" s="110">
        <v>3.2386885407000001</v>
      </c>
      <c r="P58" s="110">
        <v>2.78575117281</v>
      </c>
      <c r="Q58" s="116">
        <v>2.2835402954599999</v>
      </c>
      <c r="R58" s="116">
        <v>1.71536613184</v>
      </c>
      <c r="S58" s="116">
        <v>1.2187622292</v>
      </c>
      <c r="T58" s="116">
        <v>0.64773519400000001</v>
      </c>
      <c r="U58" s="116">
        <v>0</v>
      </c>
      <c r="V58" s="116"/>
      <c r="W58" s="116"/>
      <c r="X58" s="111"/>
      <c r="Y58" s="111"/>
      <c r="Z58" s="111"/>
      <c r="AA58" s="111"/>
      <c r="AB58" s="111"/>
      <c r="AC58" s="111"/>
      <c r="AD58" s="111"/>
      <c r="AE58" s="111"/>
      <c r="AF58" s="111"/>
      <c r="AG58" s="111"/>
      <c r="AH58" s="111"/>
    </row>
    <row r="59" spans="1:34" ht="15.75" thickBot="1">
      <c r="A59" s="285" t="s">
        <v>134</v>
      </c>
      <c r="B59" s="284" t="s">
        <v>6</v>
      </c>
      <c r="C59" s="305">
        <v>70.703999727247606</v>
      </c>
      <c r="D59" s="106" t="s">
        <v>122</v>
      </c>
      <c r="E59" s="112">
        <v>487.78598291406001</v>
      </c>
      <c r="F59" s="112">
        <v>325.08744932406</v>
      </c>
      <c r="G59" s="112">
        <v>294.64711915406002</v>
      </c>
      <c r="H59" s="112">
        <v>264.97541628405997</v>
      </c>
      <c r="I59" s="112">
        <v>236.89060903405999</v>
      </c>
      <c r="J59" s="112">
        <v>218.97608587406</v>
      </c>
      <c r="K59" s="112">
        <v>197.52265714705999</v>
      </c>
      <c r="L59" s="112">
        <v>181.02324385506</v>
      </c>
      <c r="M59" s="112">
        <v>165.02573235706001</v>
      </c>
      <c r="N59" s="112">
        <v>141.69528020406</v>
      </c>
      <c r="O59" s="107">
        <v>119.18944758105999</v>
      </c>
      <c r="P59" s="107">
        <v>97.904254973059807</v>
      </c>
      <c r="Q59" s="107">
        <v>81.423094437059802</v>
      </c>
      <c r="R59" s="107">
        <v>66.427250332059799</v>
      </c>
      <c r="S59" s="107">
        <v>53.1995514759599</v>
      </c>
      <c r="T59" s="107">
        <v>39.9345168221599</v>
      </c>
      <c r="U59" s="107">
        <v>30.958414274059901</v>
      </c>
      <c r="V59" s="107">
        <v>21.3736972905599</v>
      </c>
      <c r="W59" s="107">
        <v>10.421369237559899</v>
      </c>
      <c r="X59" s="108">
        <v>0</v>
      </c>
      <c r="Y59" s="108"/>
      <c r="Z59" s="108"/>
      <c r="AA59" s="108"/>
      <c r="AB59" s="108"/>
      <c r="AC59" s="108"/>
      <c r="AD59" s="108"/>
      <c r="AE59" s="108"/>
      <c r="AF59" s="108"/>
      <c r="AG59" s="108"/>
      <c r="AH59" s="108"/>
    </row>
    <row r="60" spans="1:34" ht="15.75" thickBot="1">
      <c r="A60" s="285"/>
      <c r="B60" s="284"/>
      <c r="C60" s="305"/>
      <c r="D60" s="106" t="s">
        <v>123</v>
      </c>
      <c r="E60" s="115">
        <v>5.1883837000000002</v>
      </c>
      <c r="F60" s="116">
        <v>5.1883837000000002</v>
      </c>
      <c r="G60" s="116">
        <v>5.0579725499999997</v>
      </c>
      <c r="H60" s="116">
        <v>4.9708748900000002</v>
      </c>
      <c r="I60" s="116">
        <v>4.5948875999999998</v>
      </c>
      <c r="J60" s="116">
        <v>4.4699514899999997</v>
      </c>
      <c r="K60" s="116">
        <v>4.2507552640000004</v>
      </c>
      <c r="L60" s="116">
        <v>4.0952920730000004</v>
      </c>
      <c r="M60" s="116">
        <v>3.9810142260000001</v>
      </c>
      <c r="N60" s="116">
        <v>3.84643991</v>
      </c>
      <c r="O60" s="116">
        <v>3.685946521</v>
      </c>
      <c r="P60" s="116">
        <v>3.418272253</v>
      </c>
      <c r="Q60" s="116">
        <v>3.1968881339999999</v>
      </c>
      <c r="R60" s="116">
        <v>2.8701992650000001</v>
      </c>
      <c r="S60" s="116">
        <v>2.4902806919999998</v>
      </c>
      <c r="T60" s="116">
        <v>2.0166272894000001</v>
      </c>
      <c r="U60" s="116">
        <v>1.6413573158999999</v>
      </c>
      <c r="V60" s="116">
        <v>1.1816943403</v>
      </c>
      <c r="W60" s="116">
        <v>0.60527392830000004</v>
      </c>
      <c r="X60" s="117">
        <v>0</v>
      </c>
      <c r="Y60" s="117"/>
      <c r="Z60" s="117"/>
      <c r="AA60" s="117"/>
      <c r="AB60" s="117"/>
      <c r="AC60" s="117"/>
      <c r="AD60" s="117"/>
      <c r="AE60" s="117"/>
      <c r="AF60" s="117"/>
      <c r="AG60" s="117"/>
      <c r="AH60" s="117"/>
    </row>
    <row r="61" spans="1:34" ht="15.75" thickBot="1">
      <c r="A61" s="284" t="s">
        <v>131</v>
      </c>
      <c r="B61" s="306">
        <v>0.5</v>
      </c>
      <c r="C61" s="307">
        <v>14500</v>
      </c>
      <c r="D61" s="138" t="s">
        <v>122</v>
      </c>
      <c r="E61" s="139">
        <v>0</v>
      </c>
      <c r="F61" s="139">
        <v>500</v>
      </c>
      <c r="G61" s="139">
        <v>1000</v>
      </c>
      <c r="H61" s="139">
        <v>1500</v>
      </c>
      <c r="I61" s="139">
        <v>2000</v>
      </c>
      <c r="J61" s="139">
        <v>2500</v>
      </c>
      <c r="K61" s="139">
        <v>3000</v>
      </c>
      <c r="L61" s="139">
        <v>3500</v>
      </c>
      <c r="M61" s="139">
        <v>4000</v>
      </c>
      <c r="N61" s="139">
        <v>4500</v>
      </c>
      <c r="O61" s="139">
        <v>5000</v>
      </c>
      <c r="P61" s="139">
        <v>5500</v>
      </c>
      <c r="Q61" s="139">
        <v>6000</v>
      </c>
      <c r="R61" s="139">
        <v>6500</v>
      </c>
      <c r="S61" s="139">
        <v>7000</v>
      </c>
      <c r="T61" s="139">
        <v>7500</v>
      </c>
      <c r="U61" s="139">
        <v>8000</v>
      </c>
      <c r="V61" s="139">
        <v>8500</v>
      </c>
      <c r="W61" s="139">
        <v>9000</v>
      </c>
      <c r="X61" s="139">
        <v>9500</v>
      </c>
      <c r="Y61" s="139">
        <v>10000</v>
      </c>
      <c r="Z61" s="139">
        <v>10500</v>
      </c>
      <c r="AA61" s="140">
        <v>11000</v>
      </c>
      <c r="AB61" s="139">
        <v>11500</v>
      </c>
      <c r="AC61" s="139">
        <v>12000</v>
      </c>
      <c r="AD61" s="139">
        <v>12500</v>
      </c>
      <c r="AE61" s="139">
        <v>13000</v>
      </c>
      <c r="AF61" s="139">
        <v>13500</v>
      </c>
      <c r="AG61" s="139">
        <v>14000</v>
      </c>
      <c r="AH61" s="139">
        <v>14500</v>
      </c>
    </row>
    <row r="62" spans="1:34" ht="15.75" thickBot="1">
      <c r="A62" s="284"/>
      <c r="B62" s="306"/>
      <c r="C62" s="306"/>
      <c r="D62" s="138" t="s">
        <v>123</v>
      </c>
      <c r="E62" s="141">
        <v>0</v>
      </c>
      <c r="F62" s="142">
        <v>29.4861</v>
      </c>
      <c r="G62" s="142">
        <v>56.059699999999999</v>
      </c>
      <c r="H62" s="142">
        <v>77</v>
      </c>
      <c r="I62" s="142">
        <v>94.709800000000001</v>
      </c>
      <c r="J62" s="142">
        <v>111.19799999999999</v>
      </c>
      <c r="K62" s="142">
        <v>124.131</v>
      </c>
      <c r="L62" s="142">
        <v>136.26</v>
      </c>
      <c r="M62" s="142">
        <v>147.07300000000001</v>
      </c>
      <c r="N62" s="142">
        <v>154.041</v>
      </c>
      <c r="O62" s="142">
        <v>160.5</v>
      </c>
      <c r="P62" s="142">
        <v>165.566</v>
      </c>
      <c r="Q62" s="142">
        <v>167.49600000000001</v>
      </c>
      <c r="R62" s="142">
        <v>169.17599999999999</v>
      </c>
      <c r="S62" s="142">
        <v>169.47399999999999</v>
      </c>
      <c r="T62" s="142">
        <v>169.47399999999999</v>
      </c>
      <c r="U62" s="142">
        <v>169.47399999999999</v>
      </c>
      <c r="V62" s="142">
        <v>169.47399999999999</v>
      </c>
      <c r="W62" s="142">
        <v>169.47399999999999</v>
      </c>
      <c r="X62" s="142">
        <v>169.47399999999999</v>
      </c>
      <c r="Y62" s="142">
        <v>169.47399999999999</v>
      </c>
      <c r="Z62" s="142">
        <v>169.47399999999999</v>
      </c>
      <c r="AA62" s="143">
        <v>169.47399999999999</v>
      </c>
      <c r="AB62" s="142">
        <v>169.47399999999999</v>
      </c>
      <c r="AC62" s="142">
        <v>169.47399999999999</v>
      </c>
      <c r="AD62" s="142">
        <v>169.47399999999999</v>
      </c>
      <c r="AE62" s="142">
        <v>169.47399999999999</v>
      </c>
      <c r="AF62" s="142">
        <v>169.47399999999999</v>
      </c>
      <c r="AG62" s="142">
        <v>169.47399999999999</v>
      </c>
      <c r="AH62" s="142">
        <v>169.47399999999999</v>
      </c>
    </row>
    <row r="63" spans="1:34" ht="15.75" thickBot="1">
      <c r="A63" s="119" t="s">
        <v>125</v>
      </c>
      <c r="B63" s="103"/>
      <c r="C63" s="103"/>
      <c r="D63" s="104"/>
      <c r="E63" s="144"/>
      <c r="F63" s="144"/>
      <c r="G63" s="144"/>
      <c r="H63" s="144"/>
      <c r="I63" s="144"/>
      <c r="J63" s="144"/>
      <c r="K63" s="144"/>
      <c r="L63" s="144"/>
      <c r="M63" s="144"/>
      <c r="N63" s="144"/>
      <c r="O63" s="144"/>
      <c r="P63" s="144"/>
      <c r="Q63" s="144"/>
      <c r="R63" s="144"/>
      <c r="S63" s="144"/>
      <c r="T63" s="144"/>
      <c r="U63" s="144"/>
      <c r="V63" s="144"/>
      <c r="W63" s="144"/>
      <c r="X63" s="144"/>
      <c r="Y63" s="144"/>
      <c r="Z63" s="144"/>
      <c r="AA63" s="144"/>
      <c r="AB63" s="144"/>
      <c r="AC63" s="144"/>
      <c r="AD63" s="105"/>
      <c r="AE63" s="105"/>
      <c r="AF63" s="105"/>
      <c r="AG63" s="105"/>
      <c r="AH63" s="105"/>
    </row>
    <row r="64" spans="1:34" ht="15.75" thickBot="1">
      <c r="A64" s="284" t="s">
        <v>127</v>
      </c>
      <c r="B64" s="285" t="s">
        <v>6</v>
      </c>
      <c r="C64" s="305">
        <f>+E64</f>
        <v>2309.2137610162299</v>
      </c>
      <c r="D64" s="106" t="s">
        <v>122</v>
      </c>
      <c r="E64" s="112">
        <v>2309.2137610162299</v>
      </c>
      <c r="F64" s="112">
        <v>197.74139834019999</v>
      </c>
      <c r="G64" s="112">
        <v>153.97148068519999</v>
      </c>
      <c r="H64" s="112">
        <v>128.49841299720001</v>
      </c>
      <c r="I64" s="112">
        <v>104.0165089572</v>
      </c>
      <c r="J64" s="112">
        <v>81.251935157199597</v>
      </c>
      <c r="K64" s="112">
        <v>67.767932934199493</v>
      </c>
      <c r="L64" s="112">
        <v>55.468293479999403</v>
      </c>
      <c r="M64" s="112">
        <v>44.226095460999701</v>
      </c>
      <c r="N64" s="112">
        <v>34.146898360999799</v>
      </c>
      <c r="O64" s="107">
        <v>25.800312740999701</v>
      </c>
      <c r="P64" s="107">
        <v>19.063074135999599</v>
      </c>
      <c r="Q64" s="107">
        <v>13.528076520999999</v>
      </c>
      <c r="R64" s="107">
        <v>5.6961801009997499</v>
      </c>
      <c r="S64" s="107">
        <v>1.5893541400000699</v>
      </c>
      <c r="T64" s="108">
        <v>0</v>
      </c>
      <c r="U64" s="108"/>
      <c r="V64" s="108"/>
      <c r="W64" s="108"/>
      <c r="X64" s="108"/>
      <c r="Y64" s="108"/>
      <c r="Z64" s="108"/>
      <c r="AA64" s="108"/>
      <c r="AB64" s="108"/>
      <c r="AC64" s="108"/>
      <c r="AD64" s="108"/>
      <c r="AE64" s="108"/>
      <c r="AF64" s="108"/>
      <c r="AG64" s="108"/>
      <c r="AH64" s="108"/>
    </row>
    <row r="65" spans="1:34" ht="15.75" thickBot="1">
      <c r="A65" s="284"/>
      <c r="B65" s="285"/>
      <c r="C65" s="305"/>
      <c r="D65" s="106" t="s">
        <v>123</v>
      </c>
      <c r="E65" s="109">
        <v>8.8160083399999998</v>
      </c>
      <c r="F65" s="110">
        <v>8.8160083399999998</v>
      </c>
      <c r="G65" s="110">
        <v>8.6982234199999997</v>
      </c>
      <c r="H65" s="110">
        <v>8.3512164729999991</v>
      </c>
      <c r="I65" s="110">
        <v>8.0579193599999996</v>
      </c>
      <c r="J65" s="110">
        <v>7.26101405</v>
      </c>
      <c r="K65" s="110">
        <v>6.5781250330000001</v>
      </c>
      <c r="L65" s="110">
        <v>6.0083347299999996</v>
      </c>
      <c r="M65" s="110">
        <v>5.4943958000000004</v>
      </c>
      <c r="N65" s="110">
        <v>4.8745577999999998</v>
      </c>
      <c r="O65" s="116">
        <v>3.9366608799999998</v>
      </c>
      <c r="P65" s="116">
        <v>3.202538375</v>
      </c>
      <c r="Q65" s="110">
        <v>2.6242740850000001</v>
      </c>
      <c r="R65" s="110">
        <v>1.5745151799999999</v>
      </c>
      <c r="S65" s="110">
        <v>0.7133874</v>
      </c>
      <c r="T65" s="111">
        <v>0</v>
      </c>
      <c r="U65" s="111"/>
      <c r="V65" s="111"/>
      <c r="W65" s="111"/>
      <c r="X65" s="111"/>
      <c r="Y65" s="111"/>
      <c r="Z65" s="111"/>
      <c r="AA65" s="111"/>
      <c r="AB65" s="111"/>
      <c r="AC65" s="111"/>
      <c r="AD65" s="111"/>
      <c r="AE65" s="111"/>
      <c r="AF65" s="111"/>
      <c r="AG65" s="111"/>
      <c r="AH65" s="111"/>
    </row>
    <row r="66" spans="1:34" ht="15.75" thickBot="1">
      <c r="A66" s="119" t="s">
        <v>126</v>
      </c>
      <c r="B66" s="103"/>
      <c r="C66" s="103"/>
      <c r="D66" s="104"/>
      <c r="E66" s="104"/>
      <c r="F66" s="104"/>
      <c r="G66" s="104"/>
      <c r="H66" s="104"/>
      <c r="I66" s="104"/>
      <c r="J66" s="104"/>
      <c r="K66" s="104"/>
      <c r="L66" s="104"/>
      <c r="M66" s="104"/>
      <c r="N66" s="104"/>
      <c r="O66" s="104"/>
      <c r="P66" s="104"/>
      <c r="Q66" s="104"/>
      <c r="R66" s="104"/>
      <c r="S66" s="104"/>
      <c r="T66" s="104"/>
      <c r="U66" s="104"/>
      <c r="V66" s="104"/>
      <c r="W66" s="104"/>
      <c r="X66" s="104"/>
      <c r="Y66" s="104"/>
      <c r="Z66" s="104"/>
      <c r="AA66" s="104"/>
      <c r="AB66" s="104"/>
      <c r="AC66" s="104"/>
      <c r="AD66" s="105"/>
      <c r="AE66" s="105"/>
      <c r="AF66" s="105"/>
      <c r="AG66" s="105"/>
      <c r="AH66" s="105"/>
    </row>
    <row r="67" spans="1:34" ht="15.75" thickBot="1">
      <c r="A67" s="284" t="s">
        <v>128</v>
      </c>
      <c r="B67" s="284" t="s">
        <v>6</v>
      </c>
      <c r="C67" s="307">
        <v>14500</v>
      </c>
      <c r="D67" s="106" t="s">
        <v>122</v>
      </c>
      <c r="E67" s="139">
        <v>0</v>
      </c>
      <c r="F67" s="139">
        <v>500</v>
      </c>
      <c r="G67" s="139">
        <v>1000</v>
      </c>
      <c r="H67" s="139">
        <v>1500</v>
      </c>
      <c r="I67" s="139">
        <v>2000</v>
      </c>
      <c r="J67" s="139">
        <v>2500</v>
      </c>
      <c r="K67" s="139">
        <v>3000</v>
      </c>
      <c r="L67" s="139">
        <v>3500</v>
      </c>
      <c r="M67" s="139">
        <v>4000</v>
      </c>
      <c r="N67" s="139">
        <v>4500</v>
      </c>
      <c r="O67" s="139">
        <v>5000</v>
      </c>
      <c r="P67" s="139">
        <v>5500</v>
      </c>
      <c r="Q67" s="139">
        <v>6000</v>
      </c>
      <c r="R67" s="139">
        <v>6500</v>
      </c>
      <c r="S67" s="139">
        <v>7000</v>
      </c>
      <c r="T67" s="139">
        <v>7500</v>
      </c>
      <c r="U67" s="139">
        <v>8000</v>
      </c>
      <c r="V67" s="139">
        <v>8500</v>
      </c>
      <c r="W67" s="139">
        <v>9000</v>
      </c>
      <c r="X67" s="139">
        <v>9500</v>
      </c>
      <c r="Y67" s="139">
        <v>10000</v>
      </c>
      <c r="Z67" s="139">
        <v>10500</v>
      </c>
      <c r="AA67" s="140">
        <v>11000</v>
      </c>
      <c r="AB67" s="139">
        <v>11500</v>
      </c>
      <c r="AC67" s="139">
        <v>12000</v>
      </c>
      <c r="AD67" s="139">
        <v>12500</v>
      </c>
      <c r="AE67" s="139">
        <v>13000</v>
      </c>
      <c r="AF67" s="139">
        <v>13500</v>
      </c>
      <c r="AG67" s="139">
        <v>14000</v>
      </c>
      <c r="AH67" s="139">
        <v>14500</v>
      </c>
    </row>
    <row r="68" spans="1:34" ht="15.75" thickBot="1">
      <c r="A68" s="284"/>
      <c r="B68" s="284"/>
      <c r="C68" s="306"/>
      <c r="D68" s="106" t="s">
        <v>123</v>
      </c>
      <c r="E68" s="141">
        <v>0</v>
      </c>
      <c r="F68" s="142">
        <v>29.4861</v>
      </c>
      <c r="G68" s="142">
        <v>56.059699999999999</v>
      </c>
      <c r="H68" s="142">
        <v>77</v>
      </c>
      <c r="I68" s="142">
        <v>94.709800000000001</v>
      </c>
      <c r="J68" s="142">
        <v>111.19799999999999</v>
      </c>
      <c r="K68" s="142">
        <v>124.131</v>
      </c>
      <c r="L68" s="142">
        <v>136.26</v>
      </c>
      <c r="M68" s="142">
        <v>147.07300000000001</v>
      </c>
      <c r="N68" s="142">
        <v>154.041</v>
      </c>
      <c r="O68" s="142">
        <v>160.5</v>
      </c>
      <c r="P68" s="142">
        <v>165.566</v>
      </c>
      <c r="Q68" s="142">
        <v>167.49600000000001</v>
      </c>
      <c r="R68" s="142">
        <v>169.17599999999999</v>
      </c>
      <c r="S68" s="142">
        <v>169.47399999999999</v>
      </c>
      <c r="T68" s="142">
        <v>169.47399999999999</v>
      </c>
      <c r="U68" s="142">
        <v>169.47399999999999</v>
      </c>
      <c r="V68" s="142">
        <v>169.47399999999999</v>
      </c>
      <c r="W68" s="142">
        <v>169.47399999999999</v>
      </c>
      <c r="X68" s="142">
        <v>169.47399999999999</v>
      </c>
      <c r="Y68" s="142">
        <v>169.47399999999999</v>
      </c>
      <c r="Z68" s="142">
        <v>169.47399999999999</v>
      </c>
      <c r="AA68" s="143">
        <v>169.47399999999999</v>
      </c>
      <c r="AB68" s="142">
        <v>169.47399999999999</v>
      </c>
      <c r="AC68" s="142">
        <v>169.47399999999999</v>
      </c>
      <c r="AD68" s="142">
        <v>169.47399999999999</v>
      </c>
      <c r="AE68" s="142">
        <v>169.47399999999999</v>
      </c>
      <c r="AF68" s="142">
        <v>169.47399999999999</v>
      </c>
      <c r="AG68" s="142">
        <v>169.47399999999999</v>
      </c>
      <c r="AH68" s="142">
        <v>169.47399999999999</v>
      </c>
    </row>
    <row r="70" spans="1:34">
      <c r="A70" s="80" t="s">
        <v>111</v>
      </c>
      <c r="B70" s="6" t="s">
        <v>3</v>
      </c>
      <c r="C70" s="35">
        <v>0.1</v>
      </c>
      <c r="D70" s="20" t="s">
        <v>112</v>
      </c>
    </row>
    <row r="71" spans="1:34" ht="15.75" thickBot="1"/>
    <row r="72" spans="1:34">
      <c r="A72" s="308" t="s">
        <v>113</v>
      </c>
      <c r="B72" s="309"/>
      <c r="C72" s="310"/>
    </row>
    <row r="73" spans="1:34">
      <c r="A73" s="80" t="s">
        <v>114</v>
      </c>
      <c r="B73" s="35" t="s">
        <v>3</v>
      </c>
      <c r="C73" s="84">
        <v>0.67</v>
      </c>
    </row>
    <row r="74" spans="1:34">
      <c r="A74" s="85" t="s">
        <v>115</v>
      </c>
      <c r="B74" s="6" t="s">
        <v>3</v>
      </c>
      <c r="C74" s="6">
        <v>0.23</v>
      </c>
    </row>
    <row r="75" spans="1:34">
      <c r="A75" s="85" t="s">
        <v>116</v>
      </c>
      <c r="B75" s="6" t="s">
        <v>3</v>
      </c>
      <c r="C75" s="6">
        <v>0.12</v>
      </c>
      <c r="D75" s="20" t="s">
        <v>117</v>
      </c>
    </row>
    <row r="76" spans="1:34">
      <c r="G76" s="72"/>
    </row>
    <row r="78" spans="1:34">
      <c r="A78" s="299" t="s">
        <v>189</v>
      </c>
      <c r="B78" s="300"/>
      <c r="C78" s="301"/>
      <c r="E78" s="299" t="s">
        <v>216</v>
      </c>
      <c r="F78" s="300"/>
      <c r="G78" s="300"/>
    </row>
    <row r="79" spans="1:34">
      <c r="A79" s="172" t="s">
        <v>196</v>
      </c>
      <c r="B79" s="112" t="s">
        <v>195</v>
      </c>
      <c r="C79" s="177">
        <v>0.04</v>
      </c>
      <c r="E79" s="170" t="s">
        <v>210</v>
      </c>
      <c r="F79" s="178" t="s">
        <v>56</v>
      </c>
      <c r="G79" s="62">
        <v>160.23831071911999</v>
      </c>
    </row>
    <row r="80" spans="1:34">
      <c r="A80" s="172" t="s">
        <v>190</v>
      </c>
      <c r="B80" s="112" t="s">
        <v>191</v>
      </c>
      <c r="C80" s="177">
        <v>0.105877704845945</v>
      </c>
      <c r="E80" s="170" t="s">
        <v>211</v>
      </c>
      <c r="F80" s="178" t="s">
        <v>56</v>
      </c>
      <c r="G80" s="62">
        <v>1.6004572582000001</v>
      </c>
    </row>
    <row r="81" spans="1:7">
      <c r="A81" s="172" t="s">
        <v>192</v>
      </c>
      <c r="B81" s="112" t="s">
        <v>191</v>
      </c>
      <c r="C81" s="177">
        <v>0</v>
      </c>
      <c r="E81" s="170" t="s">
        <v>212</v>
      </c>
      <c r="F81" s="178" t="s">
        <v>56</v>
      </c>
      <c r="G81" s="62">
        <v>225.81587147100001</v>
      </c>
    </row>
    <row r="82" spans="1:7">
      <c r="A82" s="172" t="s">
        <v>193</v>
      </c>
      <c r="B82" s="112" t="s">
        <v>191</v>
      </c>
      <c r="C82" s="177">
        <v>1.00306230884133E-2</v>
      </c>
      <c r="E82" s="170" t="s">
        <v>213</v>
      </c>
      <c r="F82" s="178" t="s">
        <v>56</v>
      </c>
      <c r="G82" s="182">
        <v>0</v>
      </c>
    </row>
    <row r="83" spans="1:7">
      <c r="A83" s="175" t="s">
        <v>194</v>
      </c>
      <c r="B83" s="176" t="s">
        <v>195</v>
      </c>
      <c r="C83" s="177">
        <v>7.3373047771474499E-3</v>
      </c>
      <c r="E83" s="170" t="s">
        <v>214</v>
      </c>
      <c r="F83" s="178" t="s">
        <v>56</v>
      </c>
      <c r="G83" s="62">
        <v>1794.5649034258799</v>
      </c>
    </row>
    <row r="84" spans="1:7">
      <c r="A84" s="175" t="s">
        <v>197</v>
      </c>
      <c r="B84" s="176" t="s">
        <v>195</v>
      </c>
      <c r="C84" s="177">
        <v>3.4059881933656402E-2</v>
      </c>
      <c r="E84" s="170" t="s">
        <v>215</v>
      </c>
      <c r="F84" s="178" t="s">
        <v>56</v>
      </c>
      <c r="G84" s="62">
        <v>0</v>
      </c>
    </row>
    <row r="85" spans="1:7">
      <c r="A85" s="175" t="s">
        <v>198</v>
      </c>
      <c r="B85" s="176" t="s">
        <v>195</v>
      </c>
      <c r="C85" s="177">
        <v>3.5044102527025597E-2</v>
      </c>
    </row>
    <row r="86" spans="1:7">
      <c r="A86" s="175" t="s">
        <v>199</v>
      </c>
      <c r="B86" s="176" t="s">
        <v>195</v>
      </c>
      <c r="C86" s="177">
        <v>3.7665450101400698E-3</v>
      </c>
    </row>
    <row r="87" spans="1:7">
      <c r="A87" s="175" t="s">
        <v>200</v>
      </c>
      <c r="B87" s="176" t="s">
        <v>195</v>
      </c>
      <c r="C87" s="177">
        <v>8.6731989356148897E-2</v>
      </c>
    </row>
    <row r="88" spans="1:7">
      <c r="A88" s="175" t="s">
        <v>201</v>
      </c>
      <c r="B88" s="176" t="s">
        <v>195</v>
      </c>
      <c r="C88" s="177">
        <v>0.25360546762719499</v>
      </c>
    </row>
    <row r="89" spans="1:7">
      <c r="A89" s="175" t="s">
        <v>202</v>
      </c>
      <c r="B89" s="176" t="s">
        <v>195</v>
      </c>
      <c r="C89" s="177">
        <v>9.5342894061122105E-2</v>
      </c>
    </row>
    <row r="90" spans="1:7">
      <c r="A90" s="175" t="s">
        <v>203</v>
      </c>
      <c r="B90" s="176" t="s">
        <v>195</v>
      </c>
      <c r="C90" s="177">
        <v>3.5597332934596701E-2</v>
      </c>
    </row>
    <row r="91" spans="1:7">
      <c r="A91" s="170" t="s">
        <v>204</v>
      </c>
      <c r="B91" s="178" t="s">
        <v>191</v>
      </c>
      <c r="C91" s="177">
        <v>0.42106889441555201</v>
      </c>
    </row>
    <row r="92" spans="1:7">
      <c r="A92" s="170" t="s">
        <v>205</v>
      </c>
      <c r="B92" s="178" t="s">
        <v>191</v>
      </c>
      <c r="C92" s="177">
        <v>8.5000000000000006E-2</v>
      </c>
    </row>
    <row r="93" spans="1:7">
      <c r="A93" s="170" t="s">
        <v>206</v>
      </c>
      <c r="B93" s="178" t="s">
        <v>191</v>
      </c>
      <c r="C93" s="177">
        <v>4.2000000000000003E-2</v>
      </c>
    </row>
    <row r="94" spans="1:7">
      <c r="A94" s="170" t="s">
        <v>207</v>
      </c>
      <c r="B94" s="178" t="s">
        <v>191</v>
      </c>
      <c r="C94" s="177">
        <v>6.3E-2</v>
      </c>
    </row>
    <row r="95" spans="1:7">
      <c r="A95" s="170" t="s">
        <v>208</v>
      </c>
      <c r="B95" s="178" t="s">
        <v>191</v>
      </c>
      <c r="C95" s="177">
        <v>4.9000000000000002E-2</v>
      </c>
    </row>
    <row r="96" spans="1:7">
      <c r="A96" s="170" t="s">
        <v>209</v>
      </c>
      <c r="B96" s="178" t="s">
        <v>191</v>
      </c>
      <c r="C96" s="177">
        <v>0</v>
      </c>
    </row>
    <row r="99" spans="1:26">
      <c r="A99" s="299" t="s">
        <v>25</v>
      </c>
      <c r="B99" s="301"/>
      <c r="C99" s="183">
        <v>1995</v>
      </c>
      <c r="D99" s="183">
        <v>1996</v>
      </c>
      <c r="E99" s="183">
        <v>1997</v>
      </c>
      <c r="F99" s="183">
        <v>1998</v>
      </c>
      <c r="G99" s="183">
        <v>1999</v>
      </c>
      <c r="H99" s="183">
        <v>2000</v>
      </c>
      <c r="I99" s="183">
        <v>2001</v>
      </c>
      <c r="J99" s="183">
        <v>2002</v>
      </c>
      <c r="K99" s="183">
        <v>2003</v>
      </c>
      <c r="L99" s="183">
        <v>2004</v>
      </c>
      <c r="M99" s="183">
        <v>2005</v>
      </c>
      <c r="N99" s="183">
        <v>2006</v>
      </c>
      <c r="O99" s="183">
        <v>2007</v>
      </c>
      <c r="P99" s="183">
        <v>2008</v>
      </c>
      <c r="Q99" s="183">
        <v>2009</v>
      </c>
      <c r="R99" s="183">
        <v>2010</v>
      </c>
      <c r="S99" s="183">
        <v>2011</v>
      </c>
      <c r="T99" s="183">
        <v>2012</v>
      </c>
      <c r="U99" s="183">
        <v>2013</v>
      </c>
      <c r="V99" s="183">
        <v>2014</v>
      </c>
      <c r="W99" s="183">
        <v>2015</v>
      </c>
    </row>
    <row r="100" spans="1:26">
      <c r="A100" s="185" t="s">
        <v>217</v>
      </c>
      <c r="B100" s="28" t="s">
        <v>3</v>
      </c>
      <c r="C100" s="6">
        <v>0.87675194217077002</v>
      </c>
      <c r="D100" s="6">
        <v>0.85086856996795801</v>
      </c>
      <c r="E100" s="6">
        <v>0.84070761245302394</v>
      </c>
      <c r="F100" s="6">
        <v>0.84357257533065899</v>
      </c>
      <c r="G100" s="6">
        <v>0.82669432901456197</v>
      </c>
      <c r="H100" s="6">
        <v>0.84856130501422999</v>
      </c>
      <c r="I100" s="6">
        <v>0.84375544022096605</v>
      </c>
      <c r="J100" s="6">
        <v>0.85018180922456299</v>
      </c>
      <c r="K100" s="6">
        <v>0.79739244608827897</v>
      </c>
      <c r="L100" s="6">
        <v>0.80758860201681704</v>
      </c>
      <c r="M100" s="6">
        <v>0.80005633646598795</v>
      </c>
      <c r="N100" s="6">
        <v>0.79143990919359297</v>
      </c>
      <c r="O100" s="6">
        <v>0.79548297816809899</v>
      </c>
      <c r="P100" s="6">
        <v>0.81186045032402798</v>
      </c>
      <c r="Q100" s="6">
        <v>0.80216825443972295</v>
      </c>
      <c r="R100" s="6">
        <v>0.81389918027987496</v>
      </c>
      <c r="S100" s="6">
        <v>0.78874426584839097</v>
      </c>
      <c r="T100" s="6">
        <v>0.815314148847054</v>
      </c>
      <c r="U100" s="6">
        <v>0.80076133144890305</v>
      </c>
      <c r="V100" s="6">
        <v>0.80031307934995299</v>
      </c>
      <c r="W100" s="6">
        <v>0.80297733091458501</v>
      </c>
    </row>
    <row r="101" spans="1:26">
      <c r="A101" s="185" t="s">
        <v>218</v>
      </c>
      <c r="B101" s="28" t="s">
        <v>3</v>
      </c>
      <c r="C101" s="6">
        <v>0.31644197448309802</v>
      </c>
      <c r="D101" s="6">
        <v>0.322548886662268</v>
      </c>
      <c r="E101" s="6">
        <v>0.34590101803795398</v>
      </c>
      <c r="F101" s="6">
        <v>0.34258539129500198</v>
      </c>
      <c r="G101" s="6">
        <v>0.35381538245095301</v>
      </c>
      <c r="H101" s="6">
        <v>0.37509288744978903</v>
      </c>
      <c r="I101" s="6">
        <v>0.384548125060721</v>
      </c>
      <c r="J101" s="6">
        <v>0.375187565980727</v>
      </c>
      <c r="K101" s="6">
        <v>0.381231641543956</v>
      </c>
      <c r="L101" s="6">
        <v>0.39070700382962897</v>
      </c>
      <c r="M101" s="6">
        <v>0.40885817241338601</v>
      </c>
      <c r="N101" s="6">
        <v>0.40653191792040899</v>
      </c>
      <c r="O101" s="6">
        <v>0.41404433499327098</v>
      </c>
      <c r="P101" s="6">
        <v>0.416056273901527</v>
      </c>
      <c r="Q101" s="6">
        <v>0.42419990767645299</v>
      </c>
      <c r="R101" s="6">
        <v>0.42425776188888398</v>
      </c>
      <c r="S101" s="6">
        <v>0.42650575651474198</v>
      </c>
      <c r="T101" s="6">
        <v>0.43704327471509502</v>
      </c>
      <c r="U101" s="6">
        <v>0.44403109814772401</v>
      </c>
      <c r="V101" s="6">
        <v>0.44225694213266697</v>
      </c>
      <c r="W101" s="6">
        <v>0.45116700758481398</v>
      </c>
    </row>
    <row r="102" spans="1:26">
      <c r="A102" s="185" t="s">
        <v>219</v>
      </c>
      <c r="B102" s="28" t="s">
        <v>3</v>
      </c>
      <c r="C102" s="6">
        <v>0.33536923509845001</v>
      </c>
      <c r="D102" s="6">
        <v>0.323294931245037</v>
      </c>
      <c r="E102" s="6">
        <v>0.31714964797246498</v>
      </c>
      <c r="F102" s="6">
        <v>0.35351857960351901</v>
      </c>
      <c r="G102" s="6">
        <v>0.30987725259552301</v>
      </c>
      <c r="H102" s="6">
        <v>0.30445315465398898</v>
      </c>
      <c r="I102" s="6">
        <v>0.35110379718726198</v>
      </c>
      <c r="J102" s="6">
        <v>0.33566058357657702</v>
      </c>
      <c r="K102" s="6">
        <v>0.28928045340567698</v>
      </c>
      <c r="L102" s="6">
        <v>0.32704068247258</v>
      </c>
      <c r="M102" s="6">
        <v>0.31422681451330398</v>
      </c>
      <c r="N102" s="6">
        <v>0.30706259468073599</v>
      </c>
      <c r="O102" s="6">
        <v>0.29235437759899502</v>
      </c>
      <c r="P102" s="6">
        <v>0.28782592453962003</v>
      </c>
      <c r="Q102" s="6">
        <v>0.282907975724425</v>
      </c>
      <c r="R102" s="6">
        <v>0.29038259279371997</v>
      </c>
      <c r="S102" s="6">
        <v>0.29541452488994502</v>
      </c>
      <c r="T102" s="6">
        <v>0.28331766749461201</v>
      </c>
      <c r="U102" s="6">
        <v>0.29381219064948799</v>
      </c>
      <c r="V102" s="6">
        <v>0.29137802362662102</v>
      </c>
      <c r="W102" s="6">
        <v>0.28090757837303698</v>
      </c>
    </row>
    <row r="103" spans="1:26">
      <c r="A103" s="185" t="s">
        <v>220</v>
      </c>
      <c r="B103" s="28" t="s">
        <v>3</v>
      </c>
      <c r="C103" s="6">
        <v>0.78242606854414598</v>
      </c>
      <c r="D103" s="6">
        <v>0.78970178335195396</v>
      </c>
      <c r="E103" s="6">
        <v>0.80151301778964401</v>
      </c>
      <c r="F103" s="6">
        <v>0.81120215550957397</v>
      </c>
      <c r="G103" s="6">
        <v>0.813147077606996</v>
      </c>
      <c r="H103" s="6">
        <v>0.81064620228767703</v>
      </c>
      <c r="I103" s="6">
        <v>0.81226411540795496</v>
      </c>
      <c r="J103" s="6">
        <v>0.80598024449879502</v>
      </c>
      <c r="K103" s="6">
        <v>0.67693890852157601</v>
      </c>
      <c r="L103" s="6">
        <v>0.66779488001534104</v>
      </c>
      <c r="M103" s="6">
        <v>0.78217560387496399</v>
      </c>
      <c r="N103" s="6">
        <v>0.76997454312417002</v>
      </c>
      <c r="O103" s="6">
        <v>0.75843437231423505</v>
      </c>
      <c r="P103" s="6">
        <v>0.78344684232148498</v>
      </c>
      <c r="Q103" s="6">
        <v>0.78918042156089996</v>
      </c>
      <c r="R103" s="6">
        <v>0.778311084073394</v>
      </c>
      <c r="S103" s="6">
        <v>0.75356013012824197</v>
      </c>
      <c r="T103" s="6">
        <v>0.76040480466471905</v>
      </c>
      <c r="U103" s="6">
        <v>0.80119165665406</v>
      </c>
      <c r="V103" s="6">
        <v>0.810097253544806</v>
      </c>
      <c r="W103" s="6">
        <v>0.80703252526595803</v>
      </c>
    </row>
    <row r="104" spans="1:26">
      <c r="A104" s="185" t="s">
        <v>221</v>
      </c>
      <c r="B104" s="28" t="s">
        <v>3</v>
      </c>
      <c r="C104" s="6">
        <v>0.288939711937651</v>
      </c>
      <c r="D104" s="6">
        <v>0.290843178627057</v>
      </c>
      <c r="E104" s="6">
        <v>0.29215368476727399</v>
      </c>
      <c r="F104" s="6">
        <v>0.29094969966454298</v>
      </c>
      <c r="G104" s="6">
        <v>0.29633044067585801</v>
      </c>
      <c r="H104" s="6">
        <v>0.30118466637754199</v>
      </c>
      <c r="I104" s="6">
        <v>0.30537004304081899</v>
      </c>
      <c r="J104" s="6">
        <v>0.31064970248706297</v>
      </c>
      <c r="K104" s="6">
        <v>0.32186301886726398</v>
      </c>
      <c r="L104" s="6">
        <v>0.31653593537090102</v>
      </c>
      <c r="M104" s="6">
        <v>0.31518864768409199</v>
      </c>
      <c r="N104" s="6">
        <v>0.32117038354327798</v>
      </c>
      <c r="O104" s="6">
        <v>0.318974943144268</v>
      </c>
      <c r="P104" s="6">
        <v>0.31680104849295898</v>
      </c>
      <c r="Q104" s="6">
        <v>0.31701811565879401</v>
      </c>
      <c r="R104" s="6">
        <v>0.31938718049369302</v>
      </c>
      <c r="S104" s="6">
        <v>0.32211259237862999</v>
      </c>
      <c r="T104" s="6">
        <v>0.31929327932837698</v>
      </c>
      <c r="U104" s="6">
        <v>0.32243028136617702</v>
      </c>
      <c r="V104" s="6">
        <v>0.32424974097475201</v>
      </c>
      <c r="W104" s="6">
        <v>0.32796034612043601</v>
      </c>
    </row>
    <row r="105" spans="1:26">
      <c r="A105" s="185" t="s">
        <v>222</v>
      </c>
      <c r="B105" s="28" t="s">
        <v>3</v>
      </c>
      <c r="C105" s="6">
        <v>0.241705086022696</v>
      </c>
      <c r="D105" s="6">
        <v>0.245262672943421</v>
      </c>
      <c r="E105" s="6">
        <v>0.25133903645233902</v>
      </c>
      <c r="F105" s="6">
        <v>0.26066393388872899</v>
      </c>
      <c r="G105" s="6">
        <v>0.26280810730593102</v>
      </c>
      <c r="H105" s="6">
        <v>0.25031637224788</v>
      </c>
      <c r="I105" s="6">
        <v>0.24481599615380001</v>
      </c>
      <c r="J105" s="6">
        <v>0.23720009667238001</v>
      </c>
      <c r="K105" s="6">
        <v>0.22928093664511101</v>
      </c>
      <c r="L105" s="6">
        <v>0.24183339802470499</v>
      </c>
      <c r="M105" s="6">
        <v>0.23774485602738801</v>
      </c>
      <c r="N105" s="6">
        <v>0.22829235706589099</v>
      </c>
      <c r="O105" s="6">
        <v>0.225161741461151</v>
      </c>
      <c r="P105" s="6">
        <v>0.22841600026014899</v>
      </c>
      <c r="Q105" s="6">
        <v>0.225156650381232</v>
      </c>
      <c r="R105" s="6">
        <v>0.21463870612143199</v>
      </c>
      <c r="S105" s="6">
        <v>0.200944922186166</v>
      </c>
      <c r="T105" s="6">
        <v>0.208262339506642</v>
      </c>
      <c r="U105" s="6">
        <v>0.21173823367754299</v>
      </c>
      <c r="V105" s="6">
        <v>0.19892998853159699</v>
      </c>
      <c r="W105" s="6">
        <v>0.20277646636163599</v>
      </c>
    </row>
    <row r="106" spans="1:26">
      <c r="A106" s="185" t="s">
        <v>223</v>
      </c>
      <c r="B106" s="28" t="s">
        <v>3</v>
      </c>
      <c r="C106" s="6">
        <v>0.82018993182544198</v>
      </c>
      <c r="D106" s="6">
        <v>0.81580872466999599</v>
      </c>
      <c r="E106" s="6">
        <v>0.73575675875046798</v>
      </c>
      <c r="F106" s="6">
        <v>0.81726893765612296</v>
      </c>
      <c r="G106" s="6">
        <v>0.81054395403919999</v>
      </c>
      <c r="H106" s="6">
        <v>0.77772942078047602</v>
      </c>
      <c r="I106" s="6">
        <v>0.81997162892333997</v>
      </c>
      <c r="J106" s="6">
        <v>0.74840163668559201</v>
      </c>
      <c r="K106" s="6">
        <v>0.850803668935038</v>
      </c>
      <c r="L106" s="6">
        <v>0.78930616419650301</v>
      </c>
      <c r="M106" s="6">
        <v>0.81272240947112795</v>
      </c>
      <c r="N106" s="6">
        <v>0.82817602800281498</v>
      </c>
      <c r="O106" s="6">
        <v>0.82632699455129399</v>
      </c>
      <c r="P106" s="6">
        <v>0.81186038843981301</v>
      </c>
      <c r="Q106" s="6">
        <v>0.81413956561306</v>
      </c>
      <c r="R106" s="6">
        <v>0.82154349953685302</v>
      </c>
      <c r="S106" s="6">
        <v>0.79788411959771099</v>
      </c>
      <c r="T106" s="6">
        <v>0.80251721551121802</v>
      </c>
      <c r="U106" s="6">
        <v>0.81707337833317795</v>
      </c>
      <c r="V106" s="6">
        <v>0.70874743902204895</v>
      </c>
      <c r="W106" s="6">
        <v>0.80251756070729696</v>
      </c>
      <c r="Y106" s="184"/>
    </row>
    <row r="107" spans="1:26">
      <c r="A107" s="185" t="s">
        <v>224</v>
      </c>
      <c r="B107" s="28" t="s">
        <v>3</v>
      </c>
      <c r="C107" s="6">
        <v>0.30585263489285502</v>
      </c>
      <c r="D107" s="6">
        <v>0.32162155959953398</v>
      </c>
      <c r="E107" s="6">
        <v>0.33700716630028499</v>
      </c>
      <c r="F107" s="6">
        <v>0.35840234432261497</v>
      </c>
      <c r="G107" s="6">
        <v>0.36426862824508499</v>
      </c>
      <c r="H107" s="6">
        <v>0.40968129109423002</v>
      </c>
      <c r="I107" s="6">
        <v>0.37862651942431103</v>
      </c>
      <c r="J107" s="6">
        <v>0.41977109922304501</v>
      </c>
      <c r="K107" s="6">
        <v>0.34103743884033899</v>
      </c>
      <c r="L107" s="6">
        <v>0.35445240913988801</v>
      </c>
      <c r="M107" s="6">
        <v>0.33585260916422799</v>
      </c>
      <c r="N107" s="6">
        <v>0.31947125804196203</v>
      </c>
      <c r="O107" s="6">
        <v>0.30631610680971</v>
      </c>
      <c r="P107" s="6">
        <v>0.30261194993176299</v>
      </c>
      <c r="Q107" s="6">
        <v>0.30434044639741997</v>
      </c>
      <c r="R107" s="6">
        <v>0.284125504884574</v>
      </c>
      <c r="S107" s="6">
        <v>0.28424314922969302</v>
      </c>
      <c r="T107" s="6">
        <v>0.305208300231818</v>
      </c>
      <c r="U107" s="6">
        <v>0.29286295340930402</v>
      </c>
      <c r="V107" s="6">
        <v>0.30397959658425799</v>
      </c>
      <c r="W107" s="6">
        <v>0.28572156842645102</v>
      </c>
    </row>
    <row r="108" spans="1:26">
      <c r="A108" s="185" t="s">
        <v>225</v>
      </c>
      <c r="B108" s="28" t="s">
        <v>3</v>
      </c>
      <c r="C108" s="6">
        <v>0.391663767533449</v>
      </c>
      <c r="D108" s="6">
        <v>0.39540118621190301</v>
      </c>
      <c r="E108" s="6">
        <v>0.34405217602980498</v>
      </c>
      <c r="F108" s="6">
        <v>0.354676675494706</v>
      </c>
      <c r="G108" s="6">
        <v>0.30613228183062802</v>
      </c>
      <c r="H108" s="6">
        <v>0.32158595439073001</v>
      </c>
      <c r="I108" s="6">
        <v>0.32605779023213899</v>
      </c>
      <c r="J108" s="6">
        <v>0.27970926530433898</v>
      </c>
      <c r="K108" s="6">
        <v>0.183511718676483</v>
      </c>
      <c r="L108" s="6">
        <v>0.28807321911197398</v>
      </c>
      <c r="M108" s="6">
        <v>0.28062616997135797</v>
      </c>
      <c r="N108" s="6">
        <v>0.29666225467524698</v>
      </c>
      <c r="O108" s="6">
        <v>0.27139869077641299</v>
      </c>
      <c r="P108" s="6">
        <v>0.25685535286030597</v>
      </c>
      <c r="Q108" s="6">
        <v>0.316164557753352</v>
      </c>
      <c r="R108" s="6">
        <v>0.28582328325678502</v>
      </c>
      <c r="S108" s="6">
        <v>0.27229690129527201</v>
      </c>
      <c r="T108" s="6">
        <v>0.234963633275175</v>
      </c>
      <c r="U108" s="6">
        <v>0.26981180322347098</v>
      </c>
      <c r="V108" s="6">
        <v>0.240124466860756</v>
      </c>
      <c r="W108" s="6">
        <v>0.221638959649581</v>
      </c>
    </row>
    <row r="109" spans="1:26">
      <c r="A109" s="185" t="s">
        <v>260</v>
      </c>
      <c r="B109" s="174" t="s">
        <v>259</v>
      </c>
      <c r="C109" s="231">
        <v>43.32</v>
      </c>
      <c r="D109" s="231">
        <v>43.78</v>
      </c>
      <c r="E109" s="231">
        <v>45.61</v>
      </c>
      <c r="F109" s="231">
        <v>46.47</v>
      </c>
      <c r="G109" s="231">
        <v>47.63</v>
      </c>
      <c r="H109" s="231">
        <v>48.11</v>
      </c>
      <c r="I109" s="231">
        <v>47.98</v>
      </c>
      <c r="J109" s="231">
        <v>48.04</v>
      </c>
      <c r="K109" s="231">
        <v>50.24</v>
      </c>
      <c r="L109" s="231">
        <v>49.26</v>
      </c>
      <c r="M109" s="231">
        <v>49.86</v>
      </c>
      <c r="N109" s="231">
        <v>49.76</v>
      </c>
      <c r="O109" s="231">
        <v>51.27</v>
      </c>
      <c r="P109" s="231">
        <v>51.87</v>
      </c>
      <c r="Q109" s="231">
        <v>50.92</v>
      </c>
      <c r="R109" s="231">
        <v>50.23</v>
      </c>
      <c r="S109" s="231">
        <v>51.44</v>
      </c>
      <c r="T109" s="231">
        <v>51.36</v>
      </c>
      <c r="U109" s="231">
        <v>51.04</v>
      </c>
      <c r="V109" s="232">
        <v>51.11</v>
      </c>
      <c r="W109" s="231">
        <v>51.87</v>
      </c>
    </row>
    <row r="110" spans="1:26">
      <c r="A110" s="185" t="s">
        <v>226</v>
      </c>
      <c r="B110" s="28" t="s">
        <v>3</v>
      </c>
      <c r="C110" s="6">
        <v>2.9113799999999999E-3</v>
      </c>
      <c r="D110" s="6">
        <v>2.8836199999999999E-3</v>
      </c>
      <c r="E110" s="6">
        <v>3.2693000000000002E-3</v>
      </c>
      <c r="F110" s="6">
        <v>2.8406199999999999E-3</v>
      </c>
      <c r="G110" s="6">
        <v>3.3656799999999998E-3</v>
      </c>
      <c r="H110" s="6">
        <v>3.4980300000000001E-3</v>
      </c>
      <c r="I110" s="6">
        <v>2.6304800000000001E-3</v>
      </c>
      <c r="J110" s="6">
        <v>2.2082E-3</v>
      </c>
      <c r="K110" s="6">
        <v>2.20929E-3</v>
      </c>
      <c r="L110" s="6">
        <v>1.9817799999999998E-3</v>
      </c>
      <c r="M110" s="6">
        <v>1.4687299999999999E-3</v>
      </c>
      <c r="N110" s="6">
        <v>1.31478E-3</v>
      </c>
      <c r="O110" s="6">
        <v>1.34534E-3</v>
      </c>
      <c r="P110" s="6">
        <v>1.6720400000000001E-3</v>
      </c>
      <c r="Q110" s="6">
        <v>6.1995599999999998E-3</v>
      </c>
      <c r="R110" s="6">
        <v>5.7698699999999999E-3</v>
      </c>
      <c r="S110" s="6">
        <v>5.7648500000000002E-3</v>
      </c>
      <c r="T110" s="6">
        <v>6.4333999999999997E-3</v>
      </c>
      <c r="U110" s="6">
        <v>5.9911399999999998E-3</v>
      </c>
      <c r="V110" s="6">
        <v>6.35653E-3</v>
      </c>
      <c r="W110" s="35">
        <v>6.01857E-3</v>
      </c>
    </row>
    <row r="111" spans="1:26">
      <c r="A111" s="185" t="s">
        <v>227</v>
      </c>
      <c r="B111" s="28" t="s">
        <v>3</v>
      </c>
      <c r="C111" s="6">
        <v>0.14297779999999999</v>
      </c>
      <c r="D111" s="6">
        <v>0.15286124000000001</v>
      </c>
      <c r="E111" s="6">
        <v>0.15238097</v>
      </c>
      <c r="F111" s="6">
        <v>0.13973721</v>
      </c>
      <c r="G111" s="6">
        <v>0.11927611</v>
      </c>
      <c r="H111" s="6">
        <v>0.11006306</v>
      </c>
      <c r="I111" s="6">
        <v>0.13799202999999999</v>
      </c>
      <c r="J111" s="6">
        <v>0.14925711999999999</v>
      </c>
      <c r="K111" s="6">
        <v>0.15319434000000001</v>
      </c>
      <c r="L111" s="6">
        <v>0.13305805000000001</v>
      </c>
      <c r="M111" s="6">
        <v>0.11780897</v>
      </c>
      <c r="N111" s="6">
        <v>0.13935697</v>
      </c>
      <c r="O111" s="6">
        <v>0.15030289999999999</v>
      </c>
      <c r="P111" s="6">
        <v>0.13985126000000001</v>
      </c>
      <c r="Q111" s="6">
        <v>0.12727788000000001</v>
      </c>
      <c r="R111" s="6">
        <v>0.14471355999999999</v>
      </c>
      <c r="S111" s="6">
        <v>0.13228625999999999</v>
      </c>
      <c r="T111" s="6">
        <v>0.11551694999999999</v>
      </c>
      <c r="U111" s="6">
        <v>9.9496409999999993E-2</v>
      </c>
      <c r="V111" s="6">
        <v>0.10176733</v>
      </c>
      <c r="W111" s="35">
        <v>9.7669839999999994E-2</v>
      </c>
    </row>
    <row r="112" spans="1:26">
      <c r="A112" s="185" t="s">
        <v>228</v>
      </c>
      <c r="B112" s="28" t="s">
        <v>3</v>
      </c>
      <c r="C112" s="6">
        <v>4.7547770000000003E-2</v>
      </c>
      <c r="D112" s="6">
        <v>5.3554699999999997E-2</v>
      </c>
      <c r="E112" s="6">
        <v>6.214103E-2</v>
      </c>
      <c r="F112" s="6">
        <v>6.6773180000000001E-2</v>
      </c>
      <c r="G112" s="6">
        <v>7.4480660000000004E-2</v>
      </c>
      <c r="H112" s="6">
        <v>9.1521439999999996E-2</v>
      </c>
      <c r="I112" s="6">
        <v>0.11205941</v>
      </c>
      <c r="J112" s="6">
        <v>0.13853945000000001</v>
      </c>
      <c r="K112" s="6">
        <v>0.13510506</v>
      </c>
      <c r="L112" s="6">
        <v>0.15060217000000001</v>
      </c>
      <c r="M112" s="6">
        <v>0.16743975999999999</v>
      </c>
      <c r="N112" s="6">
        <v>0.18412867999999999</v>
      </c>
      <c r="O112" s="6">
        <v>0.24207650999999999</v>
      </c>
      <c r="P112" s="6">
        <v>0.27644987999999998</v>
      </c>
      <c r="Q112" s="6">
        <v>0.30964747999999997</v>
      </c>
      <c r="R112" s="6">
        <v>0.35706441</v>
      </c>
      <c r="S112" s="6">
        <v>0.43691300999999999</v>
      </c>
      <c r="T112" s="6">
        <v>0.51131873000000005</v>
      </c>
      <c r="U112" s="6">
        <v>0.58447477000000003</v>
      </c>
      <c r="V112" s="6">
        <v>0.62729643999999996</v>
      </c>
      <c r="W112" s="6">
        <v>0.65351033000000003</v>
      </c>
      <c r="X112" s="193" t="s">
        <v>230</v>
      </c>
      <c r="Y112" s="6">
        <v>0.13194015127346601</v>
      </c>
      <c r="Z112" s="20" t="s">
        <v>231</v>
      </c>
    </row>
    <row r="113" spans="1:26">
      <c r="Y113" s="6">
        <f>-1+(W112/C112)^(1/(W99-C99))</f>
        <v>0.14000331752531125</v>
      </c>
      <c r="Z113" s="20" t="s">
        <v>233</v>
      </c>
    </row>
    <row r="115" spans="1:26">
      <c r="A115" s="196" t="s">
        <v>234</v>
      </c>
      <c r="B115" s="197"/>
      <c r="C115" s="195">
        <v>1995</v>
      </c>
      <c r="D115" s="195">
        <v>1996</v>
      </c>
      <c r="E115" s="195">
        <v>1997</v>
      </c>
      <c r="F115" s="195">
        <v>1998</v>
      </c>
      <c r="G115" s="195">
        <v>1999</v>
      </c>
      <c r="H115" s="195">
        <v>2000</v>
      </c>
      <c r="I115" s="195">
        <v>2001</v>
      </c>
      <c r="J115" s="195">
        <v>2002</v>
      </c>
      <c r="K115" s="195">
        <v>2003</v>
      </c>
      <c r="L115" s="195">
        <v>2004</v>
      </c>
      <c r="M115" s="195">
        <v>2005</v>
      </c>
      <c r="N115" s="195">
        <v>2006</v>
      </c>
      <c r="O115" s="195">
        <v>2007</v>
      </c>
      <c r="P115" s="195">
        <v>2008</v>
      </c>
      <c r="Q115" s="195">
        <v>2009</v>
      </c>
      <c r="R115" s="195">
        <v>2010</v>
      </c>
      <c r="S115" s="195">
        <v>2011</v>
      </c>
      <c r="T115" s="195">
        <v>2012</v>
      </c>
      <c r="U115" s="195">
        <v>2013</v>
      </c>
      <c r="V115" s="195">
        <v>2014</v>
      </c>
      <c r="W115" s="195">
        <v>2015</v>
      </c>
      <c r="X115" s="195">
        <v>2016</v>
      </c>
    </row>
    <row r="116" spans="1:26">
      <c r="A116" s="198" t="s">
        <v>235</v>
      </c>
      <c r="B116" s="174" t="s">
        <v>3</v>
      </c>
      <c r="C116" s="6">
        <v>0.70500775115526304</v>
      </c>
      <c r="D116" s="6">
        <v>0.713402933462982</v>
      </c>
      <c r="E116" s="231">
        <v>0.74043362741036101</v>
      </c>
      <c r="F116" s="231">
        <v>0.74413026982700303</v>
      </c>
      <c r="G116" s="231">
        <v>0.71903068045584995</v>
      </c>
      <c r="H116" s="28">
        <v>0.73702805122811299</v>
      </c>
      <c r="I116" s="28">
        <v>0.74805290342259301</v>
      </c>
      <c r="J116" s="28">
        <v>0.76222398342838504</v>
      </c>
      <c r="K116" s="28">
        <v>0.76095391839664195</v>
      </c>
      <c r="L116" s="28">
        <v>0.80869068459388005</v>
      </c>
      <c r="M116" s="28">
        <v>0.81669502573937203</v>
      </c>
      <c r="N116" s="28">
        <v>0.84001752982309497</v>
      </c>
      <c r="O116" s="28">
        <v>0.84476197772424699</v>
      </c>
      <c r="P116" s="28">
        <v>0.851321281233406</v>
      </c>
      <c r="Q116" s="28">
        <v>0.85667662806023204</v>
      </c>
      <c r="R116" s="28">
        <v>0.861943321970572</v>
      </c>
      <c r="S116" s="28">
        <v>0.88537187827679598</v>
      </c>
      <c r="T116" s="28">
        <v>0.87727673300343501</v>
      </c>
      <c r="U116" s="28">
        <v>0.89891235766759503</v>
      </c>
      <c r="V116" s="194">
        <v>0.91506197796990796</v>
      </c>
      <c r="W116" s="28">
        <v>0.921730392645142</v>
      </c>
      <c r="X116" s="6"/>
    </row>
    <row r="117" spans="1:26">
      <c r="A117" s="198" t="s">
        <v>237</v>
      </c>
      <c r="B117" s="174" t="s">
        <v>3</v>
      </c>
      <c r="C117" s="28">
        <v>0.29983922312844202</v>
      </c>
      <c r="D117" s="28">
        <v>0.30413853980316702</v>
      </c>
      <c r="E117" s="231">
        <v>0.319612409560112</v>
      </c>
      <c r="F117" s="231">
        <v>0.358390948635958</v>
      </c>
      <c r="G117" s="231">
        <v>0.35581972304854897</v>
      </c>
      <c r="H117" s="28">
        <v>0.398982835932019</v>
      </c>
      <c r="I117" s="28">
        <v>0.44742439261121503</v>
      </c>
      <c r="J117" s="28">
        <v>0.47151425326709501</v>
      </c>
      <c r="K117" s="28">
        <v>0.46839583334745899</v>
      </c>
      <c r="L117" s="28">
        <v>0.50498435121088003</v>
      </c>
      <c r="M117" s="28">
        <v>0.51602078583014799</v>
      </c>
      <c r="N117" s="28">
        <v>0.51467195748997296</v>
      </c>
      <c r="O117" s="28">
        <v>0.51725531060700702</v>
      </c>
      <c r="P117" s="28">
        <v>0.52143299858829995</v>
      </c>
      <c r="Q117" s="28">
        <v>0.50392451762837298</v>
      </c>
      <c r="R117" s="28">
        <v>0.52500973935916595</v>
      </c>
      <c r="S117" s="28">
        <v>0.54035442520810995</v>
      </c>
      <c r="T117" s="28">
        <v>0.53348891006272303</v>
      </c>
      <c r="U117" s="28">
        <v>0.51941166294856</v>
      </c>
      <c r="V117" s="194">
        <v>0.51984787761877904</v>
      </c>
      <c r="W117" s="28">
        <v>0.52112439405452504</v>
      </c>
      <c r="X117" s="6"/>
    </row>
    <row r="118" spans="1:26">
      <c r="A118" s="198" t="s">
        <v>238</v>
      </c>
      <c r="B118" s="174" t="s">
        <v>3</v>
      </c>
      <c r="C118" s="174">
        <v>0.162646054467004</v>
      </c>
      <c r="D118" s="174">
        <v>0.15927519249295899</v>
      </c>
      <c r="E118" s="233">
        <v>0.13777015451927599</v>
      </c>
      <c r="F118" s="233">
        <v>0.13288465416414599</v>
      </c>
      <c r="G118" s="233">
        <v>0.124487709266569</v>
      </c>
      <c r="H118" s="174">
        <v>0.10978264373621301</v>
      </c>
      <c r="I118" s="174">
        <v>0.107841707114185</v>
      </c>
      <c r="J118" s="174">
        <v>9.83640635177193E-2</v>
      </c>
      <c r="K118" s="174">
        <v>7.6493047103677506E-2</v>
      </c>
      <c r="L118" s="174">
        <v>9.6843374464373799E-2</v>
      </c>
      <c r="M118" s="174">
        <v>9.2690470764442298E-2</v>
      </c>
      <c r="N118" s="174">
        <v>9.8622442914562999E-2</v>
      </c>
      <c r="O118" s="174">
        <v>9.0133652311183504E-2</v>
      </c>
      <c r="P118" s="174">
        <v>8.2970056687977994E-2</v>
      </c>
      <c r="Q118" s="174">
        <v>9.8483498939999498E-2</v>
      </c>
      <c r="R118" s="174">
        <v>8.9301041254367095E-2</v>
      </c>
      <c r="S118" s="174">
        <v>8.0907001685307206E-2</v>
      </c>
      <c r="T118" s="174">
        <v>6.9483255726943902E-2</v>
      </c>
      <c r="U118" s="28">
        <v>6.5386260003879093E-2</v>
      </c>
      <c r="V118" s="194">
        <v>6.3637186260273995E-2</v>
      </c>
      <c r="W118" s="28">
        <v>6.0402701394583702E-2</v>
      </c>
      <c r="X118" s="6"/>
    </row>
    <row r="119" spans="1:26">
      <c r="A119" s="199" t="s">
        <v>243</v>
      </c>
      <c r="E119" s="234"/>
      <c r="F119" s="234"/>
      <c r="G119" s="234"/>
    </row>
    <row r="120" spans="1:26">
      <c r="A120" s="198" t="s">
        <v>239</v>
      </c>
      <c r="B120" s="174" t="s">
        <v>60</v>
      </c>
      <c r="C120" s="28">
        <v>1.5016923213375E-3</v>
      </c>
      <c r="D120" s="28">
        <v>9.0101539280249996E-4</v>
      </c>
      <c r="E120" s="231">
        <v>9.0101539280249996E-4</v>
      </c>
      <c r="F120" s="231">
        <v>9.0101539280249996E-4</v>
      </c>
      <c r="G120" s="231">
        <v>1.8020307856049999E-3</v>
      </c>
      <c r="H120" s="28">
        <v>1.2013538570700001E-3</v>
      </c>
      <c r="I120" s="28">
        <v>0</v>
      </c>
      <c r="J120" s="28">
        <v>0</v>
      </c>
      <c r="K120" s="28">
        <v>0</v>
      </c>
      <c r="L120" s="28">
        <v>0</v>
      </c>
      <c r="M120" s="28">
        <v>0</v>
      </c>
      <c r="N120" s="28">
        <v>0</v>
      </c>
      <c r="O120" s="28">
        <v>0</v>
      </c>
      <c r="P120" s="28">
        <v>0</v>
      </c>
      <c r="Q120" s="28">
        <v>0</v>
      </c>
      <c r="R120" s="28">
        <v>0</v>
      </c>
      <c r="S120" s="28">
        <v>0</v>
      </c>
      <c r="T120" s="28">
        <v>0</v>
      </c>
      <c r="U120" s="28"/>
      <c r="V120" s="194"/>
      <c r="W120" s="28"/>
      <c r="X120" s="6"/>
    </row>
    <row r="121" spans="1:26">
      <c r="A121" s="198" t="s">
        <v>240</v>
      </c>
      <c r="B121" s="174" t="s">
        <v>60</v>
      </c>
      <c r="C121" s="28">
        <v>0</v>
      </c>
      <c r="D121" s="28">
        <v>1.8060000000000001E-3</v>
      </c>
      <c r="E121" s="231">
        <v>1.6904999999999999E-3</v>
      </c>
      <c r="F121" s="231">
        <v>1.5120000000000001E-3</v>
      </c>
      <c r="G121" s="231">
        <v>1.5330000000000001E-3</v>
      </c>
      <c r="H121" s="28">
        <v>1.554E-3</v>
      </c>
      <c r="I121" s="28">
        <v>2.3310000000000002E-3</v>
      </c>
      <c r="J121" s="28">
        <v>2.2049999999999999E-3</v>
      </c>
      <c r="K121" s="28">
        <v>2.9190000000000002E-3</v>
      </c>
      <c r="L121" s="28">
        <v>2.5829999999999998E-3</v>
      </c>
      <c r="M121" s="28">
        <v>2.7299999999999998E-3</v>
      </c>
      <c r="N121" s="28">
        <v>2.7144000000000001E-3</v>
      </c>
      <c r="O121" s="28">
        <v>2.5812000000000001E-3</v>
      </c>
      <c r="P121" s="28">
        <v>2.6481600000000001E-3</v>
      </c>
      <c r="Q121" s="28">
        <v>2.7899999999999999E-3</v>
      </c>
      <c r="R121" s="28">
        <v>2.6280000000000001E-3</v>
      </c>
      <c r="S121" s="28">
        <v>2.5325511084E-3</v>
      </c>
      <c r="T121" s="28">
        <v>2.5618270283999998E-3</v>
      </c>
      <c r="U121" s="28"/>
      <c r="V121" s="194"/>
      <c r="W121" s="28"/>
      <c r="X121" s="6"/>
    </row>
    <row r="122" spans="1:26">
      <c r="A122" s="198" t="s">
        <v>241</v>
      </c>
      <c r="B122" s="174" t="s">
        <v>60</v>
      </c>
      <c r="C122" s="28">
        <v>1.227524E-2</v>
      </c>
      <c r="D122" s="28">
        <v>1.37263E-2</v>
      </c>
      <c r="E122" s="231">
        <v>1.466753E-2</v>
      </c>
      <c r="F122" s="231">
        <v>8.8240599999999999E-3</v>
      </c>
      <c r="G122" s="231">
        <v>6.19646E-3</v>
      </c>
      <c r="H122" s="28">
        <v>9.6084099999999995E-3</v>
      </c>
      <c r="I122" s="28">
        <v>1.031435E-2</v>
      </c>
      <c r="J122" s="28">
        <v>1.137323E-2</v>
      </c>
      <c r="K122" s="28">
        <v>1.2471299999999999E-2</v>
      </c>
      <c r="L122" s="28">
        <v>1.333412E-2</v>
      </c>
      <c r="M122" s="28">
        <v>1.447142E-2</v>
      </c>
      <c r="N122" s="28">
        <v>1.513813E-2</v>
      </c>
      <c r="O122" s="28">
        <v>1.6863759999999998E-2</v>
      </c>
      <c r="P122" s="28">
        <v>1.7295129999999999E-2</v>
      </c>
      <c r="Q122" s="28">
        <v>1.919388E-2</v>
      </c>
      <c r="R122" s="28">
        <v>2.0772390000000002E-2</v>
      </c>
      <c r="S122" s="28">
        <v>2.2201599999999998E-2</v>
      </c>
      <c r="T122" s="28">
        <v>2.3694650000000001E-2</v>
      </c>
      <c r="U122" s="28">
        <v>2.4636760000000001E-2</v>
      </c>
      <c r="V122" s="194">
        <v>2.7438110000000002E-2</v>
      </c>
      <c r="W122" s="28">
        <v>3.3607440000000002E-2</v>
      </c>
      <c r="X122" s="6"/>
    </row>
    <row r="123" spans="1:26">
      <c r="A123" s="198" t="s">
        <v>242</v>
      </c>
      <c r="B123" s="174" t="s">
        <v>60</v>
      </c>
      <c r="C123" s="28">
        <v>0</v>
      </c>
      <c r="D123" s="28">
        <v>0</v>
      </c>
      <c r="E123" s="231">
        <v>0</v>
      </c>
      <c r="F123" s="231">
        <v>0</v>
      </c>
      <c r="G123" s="231">
        <v>0</v>
      </c>
      <c r="H123" s="28">
        <v>0</v>
      </c>
      <c r="I123" s="28">
        <v>0</v>
      </c>
      <c r="J123" s="28">
        <v>0</v>
      </c>
      <c r="K123" s="28">
        <v>0</v>
      </c>
      <c r="L123" s="28">
        <v>0</v>
      </c>
      <c r="M123" s="28">
        <v>0</v>
      </c>
      <c r="N123" s="28">
        <v>0</v>
      </c>
      <c r="O123" s="28">
        <v>0</v>
      </c>
      <c r="P123" s="28">
        <v>0</v>
      </c>
      <c r="Q123" s="28">
        <v>0</v>
      </c>
      <c r="R123" s="28">
        <v>0</v>
      </c>
      <c r="S123" s="28">
        <v>0</v>
      </c>
      <c r="T123" s="28">
        <v>0</v>
      </c>
      <c r="U123" s="28">
        <v>0</v>
      </c>
      <c r="V123" s="28">
        <v>0</v>
      </c>
      <c r="W123" s="28">
        <v>0</v>
      </c>
      <c r="X123" s="6"/>
    </row>
    <row r="124" spans="1:26">
      <c r="A124" s="199" t="s">
        <v>245</v>
      </c>
      <c r="E124" s="234"/>
      <c r="F124" s="234"/>
      <c r="G124" s="234"/>
    </row>
    <row r="125" spans="1:26">
      <c r="A125" s="198" t="s">
        <v>244</v>
      </c>
      <c r="B125" s="174" t="s">
        <v>3</v>
      </c>
      <c r="C125" s="28">
        <v>0.17110102893093901</v>
      </c>
      <c r="D125" s="28">
        <v>0.16025935356402399</v>
      </c>
      <c r="E125" s="231">
        <v>0.15110897908841101</v>
      </c>
      <c r="F125" s="231">
        <v>0.14663168230208001</v>
      </c>
      <c r="G125" s="231">
        <v>0.13077044232204199</v>
      </c>
      <c r="H125" s="28">
        <v>0.11032821042749399</v>
      </c>
      <c r="I125" s="28">
        <v>0.10570352727570299</v>
      </c>
      <c r="J125" s="28">
        <v>0.106421439814675</v>
      </c>
      <c r="K125" s="28">
        <v>9.40129982431894E-2</v>
      </c>
      <c r="L125" s="28">
        <v>7.7284790565001302E-2</v>
      </c>
      <c r="M125" s="28">
        <v>7.6067792918588603E-2</v>
      </c>
      <c r="N125" s="28">
        <v>7.1381568998341402E-2</v>
      </c>
      <c r="O125" s="28">
        <v>5.5200833970569602E-2</v>
      </c>
      <c r="P125" s="28">
        <v>5.3824268298822198E-2</v>
      </c>
      <c r="Q125" s="28">
        <v>5.4631848375117198E-2</v>
      </c>
      <c r="R125" s="28">
        <v>4.4101077935528199E-2</v>
      </c>
      <c r="S125" s="28">
        <v>3.7045942269481699E-2</v>
      </c>
      <c r="T125" s="28">
        <v>3.9244674950462903E-2</v>
      </c>
      <c r="U125" s="28">
        <v>3.7814567460621999E-2</v>
      </c>
      <c r="V125" s="28">
        <v>3.7322653839923503E-2</v>
      </c>
      <c r="W125" s="28">
        <v>4.1256255740285998E-2</v>
      </c>
      <c r="X125" s="6"/>
    </row>
    <row r="126" spans="1:26">
      <c r="A126" s="198" t="s">
        <v>246</v>
      </c>
      <c r="B126" s="174" t="s">
        <v>3</v>
      </c>
      <c r="C126" s="174">
        <v>0.205923295649039</v>
      </c>
      <c r="D126" s="174">
        <v>0.23377462595065701</v>
      </c>
      <c r="E126" s="233">
        <v>0.27616492315352797</v>
      </c>
      <c r="F126" s="233">
        <v>0.29271538137725001</v>
      </c>
      <c r="G126" s="233">
        <v>0.33801798675573302</v>
      </c>
      <c r="H126" s="174">
        <v>0.318035032875566</v>
      </c>
      <c r="I126" s="174">
        <v>0.31754160845171803</v>
      </c>
      <c r="J126" s="174">
        <v>0.32466064909860698</v>
      </c>
      <c r="K126" s="174">
        <v>0.32004350706021101</v>
      </c>
      <c r="L126" s="174">
        <v>0.33496430424462198</v>
      </c>
      <c r="M126" s="174">
        <v>0.35670541812329698</v>
      </c>
      <c r="N126" s="174">
        <v>0.35831224930850603</v>
      </c>
      <c r="O126" s="174">
        <v>0.381476845002508</v>
      </c>
      <c r="P126" s="174">
        <v>0.43217879549879901</v>
      </c>
      <c r="Q126" s="174">
        <v>0.43225059417433698</v>
      </c>
      <c r="R126" s="174">
        <v>0.44789947240096301</v>
      </c>
      <c r="S126" s="174">
        <v>0.41346502508958399</v>
      </c>
      <c r="T126" s="174">
        <v>0.31567540732613403</v>
      </c>
      <c r="U126" s="174">
        <v>0.28793842037851403</v>
      </c>
      <c r="V126" s="28">
        <v>0.28925220047105898</v>
      </c>
      <c r="W126" s="174">
        <v>0.312240721483526</v>
      </c>
      <c r="X126" s="6"/>
    </row>
    <row r="127" spans="1:26">
      <c r="A127" s="170" t="s">
        <v>261</v>
      </c>
      <c r="B127" s="174" t="s">
        <v>3</v>
      </c>
      <c r="C127" s="174">
        <v>0.54856761078704797</v>
      </c>
      <c r="D127" s="174">
        <v>0.53353945422771898</v>
      </c>
      <c r="E127" s="233">
        <v>0.54378108304824102</v>
      </c>
      <c r="F127" s="233">
        <v>0.57967060235170598</v>
      </c>
      <c r="G127" s="233">
        <v>0.640956192451833</v>
      </c>
      <c r="H127" s="174">
        <v>0.67119706951476898</v>
      </c>
      <c r="I127" s="174">
        <v>0.64406307537910801</v>
      </c>
      <c r="J127" s="174">
        <v>0.64345045311973204</v>
      </c>
      <c r="K127" s="174">
        <v>0.66551221868489896</v>
      </c>
      <c r="L127" s="174">
        <v>0.687275153649193</v>
      </c>
      <c r="M127" s="174">
        <v>0.70861401255852097</v>
      </c>
      <c r="N127" s="174">
        <v>0.68509907718720897</v>
      </c>
      <c r="O127" s="174">
        <v>0.67838801507377</v>
      </c>
      <c r="P127" s="174">
        <v>0.69046300012214101</v>
      </c>
      <c r="Q127" s="174">
        <v>0.66905399385525399</v>
      </c>
      <c r="R127" s="174">
        <v>0.67549496800707698</v>
      </c>
      <c r="S127" s="174">
        <v>0.67517747885299095</v>
      </c>
      <c r="T127" s="174">
        <v>0.69031159467465297</v>
      </c>
      <c r="U127" s="174">
        <v>0.70318991954098797</v>
      </c>
      <c r="V127" s="174">
        <v>0.70600519245964599</v>
      </c>
      <c r="W127" s="174">
        <v>0.724251308140195</v>
      </c>
      <c r="X127" s="6"/>
    </row>
    <row r="128" spans="1:26">
      <c r="A128" s="170" t="s">
        <v>262</v>
      </c>
      <c r="B128" s="28" t="s">
        <v>3</v>
      </c>
      <c r="C128" s="6">
        <v>0.24224553470770699</v>
      </c>
      <c r="D128" s="6">
        <v>0.247294671196298</v>
      </c>
      <c r="E128" s="231">
        <v>0.20695056356149799</v>
      </c>
      <c r="F128" s="231">
        <v>0.227855009493593</v>
      </c>
      <c r="G128" s="231">
        <v>0.20990809947814501</v>
      </c>
      <c r="H128" s="6">
        <v>0.17910678332671301</v>
      </c>
      <c r="I128" s="6">
        <v>0.18631668537781601</v>
      </c>
      <c r="J128" s="6">
        <v>0.16473543644392699</v>
      </c>
      <c r="K128" s="6">
        <v>0.15696548508066899</v>
      </c>
      <c r="L128" s="6">
        <v>0.14214523747166499</v>
      </c>
      <c r="M128" s="6">
        <v>0.13646830487844999</v>
      </c>
      <c r="N128" s="6">
        <v>0.108684785182457</v>
      </c>
      <c r="O128" s="6">
        <v>9.4625531906013097E-2</v>
      </c>
      <c r="P128" s="6">
        <v>8.5262810445561499E-2</v>
      </c>
      <c r="Q128" s="6">
        <v>9.8709751207922303E-2</v>
      </c>
      <c r="R128" s="6">
        <v>9.40344683597161E-2</v>
      </c>
      <c r="S128" s="6">
        <v>8.0620232882035306E-2</v>
      </c>
      <c r="T128" s="6">
        <v>8.4615399739294106E-2</v>
      </c>
      <c r="U128" s="6">
        <v>7.1951802542764301E-2</v>
      </c>
      <c r="V128" s="6">
        <v>7.0701514905215396E-2</v>
      </c>
      <c r="W128" s="6">
        <v>7.2051812539354096E-2</v>
      </c>
      <c r="X128" s="6"/>
    </row>
    <row r="129" spans="1:24">
      <c r="A129" s="201" t="s">
        <v>247</v>
      </c>
      <c r="E129" s="234"/>
      <c r="F129" s="234"/>
      <c r="G129" s="234"/>
    </row>
    <row r="130" spans="1:24">
      <c r="A130" s="170" t="s">
        <v>248</v>
      </c>
      <c r="B130" s="174" t="s">
        <v>249</v>
      </c>
      <c r="C130" s="28">
        <v>210.208279315559</v>
      </c>
      <c r="D130" s="28">
        <v>322.28620281346002</v>
      </c>
      <c r="E130" s="231">
        <v>399.01383482286298</v>
      </c>
      <c r="F130" s="231">
        <v>385.64950262151501</v>
      </c>
      <c r="G130" s="231">
        <v>441.40308579248102</v>
      </c>
      <c r="H130" s="28">
        <v>753.19490287480198</v>
      </c>
      <c r="I130" s="28">
        <v>929.17124667058795</v>
      </c>
      <c r="J130" s="28">
        <v>1265.4306251606699</v>
      </c>
      <c r="K130" s="28">
        <v>1695.9833157205801</v>
      </c>
      <c r="L130" s="28">
        <v>2122.75657717985</v>
      </c>
      <c r="M130" s="28">
        <v>3281.7985080326998</v>
      </c>
      <c r="N130" s="28">
        <v>5214.1485322530698</v>
      </c>
      <c r="O130" s="28">
        <v>6945.0439549538996</v>
      </c>
      <c r="P130" s="28">
        <v>8334.2284185348999</v>
      </c>
      <c r="Q130" s="28">
        <v>10461.061254914101</v>
      </c>
      <c r="R130" s="28">
        <v>11466.4232861284</v>
      </c>
      <c r="S130" s="28">
        <v>10706.5681112702</v>
      </c>
      <c r="T130" s="28">
        <v>11592.5800317346</v>
      </c>
      <c r="U130" s="28">
        <v>12394.4562658535</v>
      </c>
      <c r="V130" s="28">
        <v>14286.3361810557</v>
      </c>
      <c r="W130" s="28">
        <v>13819.5772516051</v>
      </c>
      <c r="X130" s="6">
        <v>13580.296406425199</v>
      </c>
    </row>
    <row r="131" spans="1:24">
      <c r="A131" s="202" t="s">
        <v>250</v>
      </c>
      <c r="B131" s="207"/>
      <c r="C131" s="203"/>
      <c r="D131" s="203"/>
      <c r="E131" s="235"/>
      <c r="F131" s="235"/>
      <c r="G131" s="235"/>
      <c r="H131" s="203"/>
      <c r="I131" s="203"/>
      <c r="J131" s="203"/>
      <c r="K131" s="203"/>
      <c r="L131" s="203"/>
      <c r="M131" s="203"/>
      <c r="N131" s="203"/>
      <c r="O131" s="203"/>
      <c r="P131" s="203"/>
      <c r="Q131" s="203"/>
      <c r="R131" s="203"/>
      <c r="S131" s="203"/>
      <c r="T131" s="203"/>
      <c r="U131" s="203"/>
      <c r="V131" s="203"/>
      <c r="W131" s="203"/>
      <c r="X131" s="32"/>
    </row>
    <row r="132" spans="1:24">
      <c r="A132" s="198" t="s">
        <v>251</v>
      </c>
      <c r="B132" s="174" t="s">
        <v>252</v>
      </c>
      <c r="C132" s="3">
        <v>4.5801000000000001E-3</v>
      </c>
      <c r="D132" s="3">
        <v>5.0568000000000002E-3</v>
      </c>
      <c r="E132" s="218">
        <v>5.5516999999999997E-3</v>
      </c>
      <c r="F132" s="218">
        <v>6.1614E-3</v>
      </c>
      <c r="G132" s="218">
        <v>6.6779999999999999E-3</v>
      </c>
      <c r="H132" s="205">
        <v>7.7364E-3</v>
      </c>
      <c r="I132" s="3">
        <v>8.5736000000000007E-3</v>
      </c>
      <c r="J132" s="3">
        <v>9.2189999999999998E-3</v>
      </c>
      <c r="K132" s="3">
        <v>1.02144E-2</v>
      </c>
      <c r="L132" s="3">
        <v>1.16963E-2</v>
      </c>
      <c r="M132" s="3">
        <v>1.2803699999999999E-2</v>
      </c>
      <c r="N132" s="3">
        <v>1.47896E-2</v>
      </c>
      <c r="O132" s="3">
        <v>1.66334E-2</v>
      </c>
      <c r="P132" s="3">
        <v>1.9538400000000001E-2</v>
      </c>
      <c r="Q132" s="3">
        <v>2.2386699999999999E-2</v>
      </c>
      <c r="R132" s="3">
        <v>2.4875899999999999E-2</v>
      </c>
      <c r="S132" s="3">
        <v>2.70613E-2</v>
      </c>
      <c r="T132" s="3">
        <v>2.8956200000000001E-2</v>
      </c>
      <c r="U132" s="3">
        <v>3.0870700000000001E-2</v>
      </c>
      <c r="V132" s="4">
        <v>3.23757E-2</v>
      </c>
      <c r="W132" s="3">
        <v>3.3706399999999997E-2</v>
      </c>
      <c r="X132" s="6"/>
    </row>
    <row r="133" spans="1:24">
      <c r="A133" s="198" t="s">
        <v>253</v>
      </c>
      <c r="B133" s="174" t="s">
        <v>252</v>
      </c>
      <c r="C133" s="28">
        <v>1.03786034937086E-3</v>
      </c>
      <c r="D133" s="28">
        <v>1.2681934767207999E-3</v>
      </c>
      <c r="E133" s="231">
        <v>1.54964460813261E-3</v>
      </c>
      <c r="F133" s="231">
        <v>1.89355840066598E-3</v>
      </c>
      <c r="G133" s="231">
        <v>2.3137972396480499E-3</v>
      </c>
      <c r="H133" s="28">
        <v>2.8273E-3</v>
      </c>
      <c r="I133" s="28">
        <v>3.3408027603519502E-3</v>
      </c>
      <c r="J133" s="28">
        <v>3.9475694420737896E-3</v>
      </c>
      <c r="K133" s="28">
        <v>4.6645389200866997E-3</v>
      </c>
      <c r="L133" s="28">
        <v>5.51172655890593E-3</v>
      </c>
      <c r="M133" s="28">
        <v>6.5127829739674197E-3</v>
      </c>
      <c r="N133" s="28">
        <v>7.6956542768731899E-3</v>
      </c>
      <c r="O133" s="28">
        <v>9.0933622363711802E-3</v>
      </c>
      <c r="P133" s="28">
        <v>1.0744926134527299E-2</v>
      </c>
      <c r="Q133" s="28">
        <v>1.2696452053198E-2</v>
      </c>
      <c r="R133" s="28">
        <v>1.5002420000000001E-2</v>
      </c>
      <c r="S133" s="28">
        <v>1.57399595617779E-2</v>
      </c>
      <c r="T133" s="28">
        <v>1.6513757580870501E-2</v>
      </c>
      <c r="U133" s="28">
        <v>1.7325596572813299E-2</v>
      </c>
      <c r="V133" s="28">
        <v>1.8177346684052201E-2</v>
      </c>
      <c r="W133" s="3">
        <v>1.907097E-2</v>
      </c>
      <c r="X133" s="6"/>
    </row>
    <row r="134" spans="1:24">
      <c r="A134" s="206" t="s">
        <v>254</v>
      </c>
      <c r="B134" s="3" t="s">
        <v>252</v>
      </c>
      <c r="C134" s="3">
        <v>0.10358381787766099</v>
      </c>
      <c r="D134" s="3">
        <v>0.110201734933874</v>
      </c>
      <c r="E134" s="218">
        <v>0.11448654026612599</v>
      </c>
      <c r="F134" s="218">
        <v>0.11451423049644199</v>
      </c>
      <c r="G134" s="218">
        <v>0.111287577745609</v>
      </c>
      <c r="H134" s="3">
        <v>0.112383122659651</v>
      </c>
      <c r="I134" s="3">
        <v>0.110701548698866</v>
      </c>
      <c r="J134" s="3">
        <v>0.11126238556236601</v>
      </c>
      <c r="K134" s="3">
        <v>0.119064866475838</v>
      </c>
      <c r="L134" s="3">
        <v>0.11579581104476901</v>
      </c>
      <c r="M134" s="3">
        <v>0.11778413571332901</v>
      </c>
      <c r="N134" s="3">
        <v>0.119589868636131</v>
      </c>
      <c r="O134" s="3">
        <v>0.12556758879495999</v>
      </c>
      <c r="P134" s="3">
        <v>0.12901298618939699</v>
      </c>
      <c r="Q134" s="3">
        <v>0.131123847049955</v>
      </c>
      <c r="R134" s="3">
        <v>0.138981945925542</v>
      </c>
      <c r="S134" s="3">
        <v>0.125191424387914</v>
      </c>
      <c r="T134" s="3">
        <v>0.13244830403757199</v>
      </c>
      <c r="U134" s="3">
        <v>0.13622017667574901</v>
      </c>
      <c r="V134" s="3">
        <v>0.12586901090771699</v>
      </c>
      <c r="W134" s="28"/>
      <c r="X134" s="6"/>
    </row>
    <row r="135" spans="1:24">
      <c r="A135" s="202" t="s">
        <v>255</v>
      </c>
      <c r="B135" s="207"/>
      <c r="C135" s="203"/>
      <c r="D135" s="203"/>
      <c r="E135" s="235"/>
      <c r="F135" s="235"/>
      <c r="G135" s="235"/>
      <c r="H135" s="203"/>
      <c r="I135" s="203"/>
      <c r="J135" s="203"/>
      <c r="K135" s="203"/>
      <c r="L135" s="203"/>
      <c r="M135" s="203"/>
      <c r="N135" s="203"/>
      <c r="O135" s="203"/>
      <c r="P135" s="203"/>
      <c r="Q135" s="203"/>
      <c r="R135" s="203"/>
      <c r="S135" s="203"/>
      <c r="T135" s="203"/>
      <c r="U135" s="203"/>
      <c r="V135" s="203"/>
      <c r="W135" s="203"/>
      <c r="X135" s="32"/>
    </row>
    <row r="136" spans="1:24">
      <c r="A136" s="198" t="s">
        <v>251</v>
      </c>
      <c r="B136" s="174" t="s">
        <v>252</v>
      </c>
      <c r="C136" s="28">
        <v>3.1789265172062598E-6</v>
      </c>
      <c r="D136" s="28">
        <v>3.1789265172062598E-6</v>
      </c>
      <c r="E136" s="231">
        <v>1.00666006378198E-5</v>
      </c>
      <c r="F136" s="231">
        <v>8.4771373792166895E-6</v>
      </c>
      <c r="G136" s="231">
        <v>1.2185884982624E-5</v>
      </c>
      <c r="H136" s="6">
        <v>1.2715706068825E-5</v>
      </c>
      <c r="I136" s="6">
        <v>1.4305169327428201E-5</v>
      </c>
      <c r="J136" s="6">
        <v>1.9603380189438602E-5</v>
      </c>
      <c r="K136" s="6">
        <v>2.7020875396253199E-5</v>
      </c>
      <c r="L136" s="6">
        <v>2.7020875396253199E-5</v>
      </c>
      <c r="M136" s="6">
        <v>2.91401597410574E-5</v>
      </c>
      <c r="N136" s="6">
        <v>2.5961233223851101E-5</v>
      </c>
      <c r="O136" s="6">
        <v>3.28489073444647E-5</v>
      </c>
      <c r="P136" s="6">
        <v>3.6557654947872001E-5</v>
      </c>
      <c r="Q136" s="6">
        <v>7.3645130981944993E-5</v>
      </c>
      <c r="R136" s="6">
        <v>1.017256485506E-4</v>
      </c>
      <c r="S136" s="6">
        <v>1.46230619791488E-4</v>
      </c>
      <c r="T136" s="6">
        <v>2.23054677290639E-4</v>
      </c>
      <c r="U136" s="6">
        <v>2.83984102203759E-4</v>
      </c>
      <c r="V136" s="6">
        <v>4.1484991049541697E-4</v>
      </c>
      <c r="W136" s="6"/>
      <c r="X136" s="6"/>
    </row>
    <row r="137" spans="1:24">
      <c r="A137" s="198" t="s">
        <v>253</v>
      </c>
      <c r="B137" s="174" t="s">
        <v>252</v>
      </c>
      <c r="C137" s="28">
        <v>3.2548426732402399E-5</v>
      </c>
      <c r="D137" s="28">
        <v>3.8932480905816897E-5</v>
      </c>
      <c r="E137" s="231">
        <v>3.46059186952476E-5</v>
      </c>
      <c r="F137" s="231">
        <v>3.8301664889054097E-5</v>
      </c>
      <c r="G137" s="231">
        <v>7.7879050994902803E-5</v>
      </c>
      <c r="H137" s="28">
        <v>7.0158272739290098E-5</v>
      </c>
      <c r="I137" s="28">
        <v>1.02055124176975E-4</v>
      </c>
      <c r="J137" s="28">
        <v>1.2180988159025001E-4</v>
      </c>
      <c r="K137" s="28">
        <v>1.03315903953757E-4</v>
      </c>
      <c r="L137" s="28">
        <v>1.08115149184603E-4</v>
      </c>
      <c r="M137" s="28">
        <v>4.9781058733339102E-4</v>
      </c>
      <c r="N137" s="28">
        <v>4.8555883507991399E-4</v>
      </c>
      <c r="O137" s="28">
        <v>4.8308442975651499E-4</v>
      </c>
      <c r="P137" s="28">
        <v>4.9733068632132902E-4</v>
      </c>
      <c r="Q137" s="28">
        <v>4.84753646126294E-4</v>
      </c>
      <c r="R137" s="28">
        <v>6.0340726196760996E-4</v>
      </c>
      <c r="S137" s="28">
        <v>5.5882646169036899E-4</v>
      </c>
      <c r="T137" s="28">
        <v>6.2540474803809E-4</v>
      </c>
      <c r="U137" s="28">
        <v>7.4316089298767304E-4</v>
      </c>
      <c r="V137" s="28">
        <v>8.3521477939344998E-4</v>
      </c>
      <c r="W137" s="28"/>
      <c r="X137" s="6"/>
    </row>
    <row r="138" spans="1:24">
      <c r="A138" s="206" t="s">
        <v>254</v>
      </c>
      <c r="B138" s="3" t="s">
        <v>252</v>
      </c>
      <c r="C138" s="3">
        <v>5.34963217069269E-3</v>
      </c>
      <c r="D138" s="3">
        <v>6.8973236990744298E-3</v>
      </c>
      <c r="E138" s="218">
        <v>6.6724378541456603E-3</v>
      </c>
      <c r="F138" s="218">
        <v>6.8998604824351602E-3</v>
      </c>
      <c r="G138" s="218">
        <v>8.1296296361333294E-3</v>
      </c>
      <c r="H138" s="3">
        <v>8.7088406969721508E-3</v>
      </c>
      <c r="I138" s="3">
        <v>9.5406519609557098E-3</v>
      </c>
      <c r="J138" s="3">
        <v>1.0156519541357101E-2</v>
      </c>
      <c r="K138" s="3">
        <v>1.1521055311094101E-2</v>
      </c>
      <c r="L138" s="3">
        <v>1.2385337402094999E-2</v>
      </c>
      <c r="M138" s="3">
        <v>1.3013825479715999E-2</v>
      </c>
      <c r="N138" s="3">
        <v>1.36733891535059E-2</v>
      </c>
      <c r="O138" s="3">
        <v>1.38078386716247E-2</v>
      </c>
      <c r="P138" s="3">
        <v>1.51813166027082E-2</v>
      </c>
      <c r="Q138" s="3">
        <v>1.60770548073822E-2</v>
      </c>
      <c r="R138" s="3">
        <v>2.03447488747233E-2</v>
      </c>
      <c r="S138" s="3">
        <v>1.9571600725956598E-2</v>
      </c>
      <c r="T138" s="3">
        <v>2.2962899561749298E-2</v>
      </c>
      <c r="U138" s="3">
        <v>2.3925735686314599E-2</v>
      </c>
      <c r="V138" s="3">
        <v>2.3947044666544699E-2</v>
      </c>
      <c r="W138" s="3"/>
      <c r="X138" s="6"/>
    </row>
    <row r="139" spans="1:24">
      <c r="A139" s="204" t="s">
        <v>258</v>
      </c>
      <c r="E139" s="234"/>
      <c r="F139" s="234"/>
      <c r="G139" s="234"/>
    </row>
    <row r="140" spans="1:24">
      <c r="A140" s="198" t="s">
        <v>256</v>
      </c>
      <c r="B140" s="174" t="s">
        <v>257</v>
      </c>
      <c r="C140" s="231">
        <v>880.82100000000003</v>
      </c>
      <c r="D140" s="231">
        <v>925.93899999999996</v>
      </c>
      <c r="E140" s="231">
        <v>937.62199999999996</v>
      </c>
      <c r="F140" s="231">
        <v>932.851</v>
      </c>
      <c r="G140" s="231">
        <v>943.38400000000001</v>
      </c>
      <c r="H140" s="231">
        <v>944.99300000000005</v>
      </c>
      <c r="I140" s="231">
        <v>978.98599999999999</v>
      </c>
      <c r="J140" s="231">
        <v>990.19600000000003</v>
      </c>
      <c r="K140" s="231">
        <v>995.86</v>
      </c>
      <c r="L140" s="231">
        <v>1008.437</v>
      </c>
      <c r="M140" s="231">
        <v>997.69899999999996</v>
      </c>
      <c r="N140" s="231">
        <v>989.87699999999995</v>
      </c>
      <c r="O140" s="231">
        <v>935.27700000000004</v>
      </c>
      <c r="P140" s="231">
        <v>937.21500000000003</v>
      </c>
      <c r="Q140" s="231">
        <v>894.01</v>
      </c>
      <c r="R140" s="231">
        <v>916.61</v>
      </c>
      <c r="S140" s="231">
        <v>906.74400000000003</v>
      </c>
      <c r="T140" s="231">
        <v>882.36599999999999</v>
      </c>
      <c r="U140" s="231">
        <v>876.83</v>
      </c>
      <c r="V140" s="232">
        <v>876.29300000000001</v>
      </c>
      <c r="W140" s="231">
        <v>857.12900000000002</v>
      </c>
      <c r="X140" s="231"/>
    </row>
    <row r="141" spans="1:24">
      <c r="A141" s="198" t="s">
        <v>266</v>
      </c>
      <c r="B141" s="35" t="s">
        <v>3</v>
      </c>
      <c r="C141" s="213">
        <f>M141</f>
        <v>0.61299999999999999</v>
      </c>
      <c r="D141" s="213"/>
      <c r="E141" s="213"/>
      <c r="F141" s="213"/>
      <c r="G141" s="213"/>
      <c r="H141" s="213"/>
      <c r="I141" s="213"/>
      <c r="J141" s="213"/>
      <c r="K141" s="213"/>
      <c r="L141" s="213"/>
      <c r="M141" s="213">
        <v>0.61299999999999999</v>
      </c>
      <c r="N141" s="6"/>
      <c r="O141" s="6"/>
      <c r="P141" s="6"/>
      <c r="Q141" s="6"/>
      <c r="R141" s="213">
        <v>0.44600000000000001</v>
      </c>
      <c r="S141" s="6"/>
      <c r="T141" s="6"/>
      <c r="U141" s="6"/>
      <c r="V141" s="6"/>
      <c r="W141" s="213">
        <v>0.51600000000000001</v>
      </c>
      <c r="X141" s="6"/>
    </row>
    <row r="142" spans="1:24">
      <c r="A142" s="230" t="s">
        <v>295</v>
      </c>
      <c r="B142" s="28" t="s">
        <v>56</v>
      </c>
      <c r="C142" s="6">
        <v>8.5637600000000001E-3</v>
      </c>
      <c r="D142" s="6">
        <v>1.003978E-2</v>
      </c>
      <c r="E142" s="6">
        <v>1.0312E-2</v>
      </c>
      <c r="F142" s="6">
        <v>1.693159E-2</v>
      </c>
      <c r="G142" s="6">
        <v>1.7666910000000001E-2</v>
      </c>
      <c r="H142" s="6">
        <v>2.234591E-2</v>
      </c>
      <c r="I142" s="6">
        <v>4.8627799999999999E-2</v>
      </c>
      <c r="J142" s="6">
        <v>4.1270290000000001E-2</v>
      </c>
      <c r="K142" s="6">
        <v>8.0636810000000003E-2</v>
      </c>
      <c r="L142" s="6">
        <v>9.1351370000000001E-2</v>
      </c>
      <c r="M142" s="6">
        <v>9.1362840000000001E-2</v>
      </c>
      <c r="N142" s="6">
        <v>8.3897230000000003E-2</v>
      </c>
      <c r="O142" s="6">
        <v>8.4374909999999997E-2</v>
      </c>
      <c r="P142" s="6">
        <v>8.6883299999999997E-2</v>
      </c>
      <c r="Q142" s="6">
        <v>6.6173919999999997E-2</v>
      </c>
      <c r="R142" s="6">
        <v>6.8345069999999994E-2</v>
      </c>
      <c r="S142" s="6">
        <v>7.8180120000000006E-2</v>
      </c>
      <c r="T142" s="6">
        <v>6.5985730000000006E-2</v>
      </c>
      <c r="U142" s="6">
        <v>7.4101500000000001E-2</v>
      </c>
      <c r="V142" s="6">
        <v>6.4530859999999995E-2</v>
      </c>
      <c r="W142" s="6">
        <v>6.305798E-2</v>
      </c>
      <c r="X142" s="6"/>
    </row>
    <row r="143" spans="1:24">
      <c r="A143" s="211" t="s">
        <v>267</v>
      </c>
    </row>
    <row r="144" spans="1:24">
      <c r="A144" s="185" t="s">
        <v>268</v>
      </c>
      <c r="B144" s="3" t="s">
        <v>269</v>
      </c>
      <c r="C144" s="218">
        <v>0.112878458274643</v>
      </c>
      <c r="D144" s="218">
        <v>0.113591832623956</v>
      </c>
      <c r="E144" s="218">
        <v>0.114309715388515</v>
      </c>
      <c r="F144" s="218">
        <v>0.11503213506080601</v>
      </c>
      <c r="G144" s="218">
        <v>0.11575912031338099</v>
      </c>
      <c r="H144" s="218">
        <v>0.1164907</v>
      </c>
      <c r="I144" s="218">
        <v>0.11685669999999999</v>
      </c>
      <c r="J144" s="218">
        <v>0.1171281</v>
      </c>
      <c r="K144" s="218">
        <v>0.1177788</v>
      </c>
      <c r="L144" s="218">
        <v>0.11905739999999999</v>
      </c>
      <c r="M144" s="218">
        <v>0.11970219999999999</v>
      </c>
      <c r="N144" s="218">
        <v>0.11995119999999999</v>
      </c>
      <c r="O144" s="218">
        <v>0.120714</v>
      </c>
      <c r="P144" s="218">
        <v>0.12153</v>
      </c>
      <c r="Q144" s="218">
        <v>0.12243999999999999</v>
      </c>
      <c r="R144" s="218">
        <v>0.12350800000000001</v>
      </c>
      <c r="S144" s="218">
        <v>0.124616</v>
      </c>
      <c r="T144" s="218">
        <v>0.125053</v>
      </c>
      <c r="U144" s="218">
        <v>0.12587699999999999</v>
      </c>
      <c r="V144" s="218">
        <v>0.12621099999999999</v>
      </c>
      <c r="W144" s="219">
        <v>0.12748699999999999</v>
      </c>
      <c r="X144" s="218">
        <v>0.12876380000000001</v>
      </c>
    </row>
    <row r="145" spans="1:24">
      <c r="A145" s="215" t="s">
        <v>7</v>
      </c>
      <c r="B145" s="3" t="s">
        <v>269</v>
      </c>
      <c r="C145" s="8">
        <v>5.3584272181014E-4</v>
      </c>
      <c r="D145" s="8">
        <v>5.48829259512986E-4</v>
      </c>
      <c r="E145" s="8">
        <v>5.6213053539299197E-4</v>
      </c>
      <c r="F145" s="8">
        <v>5.7575417735857004E-4</v>
      </c>
      <c r="G145" s="8">
        <v>5.8970799818603098E-4</v>
      </c>
      <c r="H145" s="8">
        <v>6.0400000000000004E-4</v>
      </c>
      <c r="I145" s="8">
        <v>5.8699999999999996E-4</v>
      </c>
      <c r="J145" s="35">
        <v>6.8199999999999999E-4</v>
      </c>
      <c r="K145" s="35">
        <v>7.2300000000000001E-4</v>
      </c>
      <c r="L145" s="35">
        <v>6.5819999999999995E-4</v>
      </c>
      <c r="M145" s="35">
        <v>6.8720000000000001E-4</v>
      </c>
      <c r="N145" s="35">
        <v>6.9819999999999995E-4</v>
      </c>
      <c r="O145" s="35">
        <v>7.0100000000000002E-4</v>
      </c>
      <c r="P145" s="35">
        <v>6.9999999999999999E-4</v>
      </c>
      <c r="Q145" s="35">
        <v>7.2900000000000005E-4</v>
      </c>
      <c r="R145" s="35">
        <v>7.6199999999999998E-4</v>
      </c>
      <c r="S145" s="35">
        <v>7.6400000000000003E-4</v>
      </c>
      <c r="T145" s="35">
        <v>7.6800000000000002E-4</v>
      </c>
      <c r="U145" s="35">
        <v>7.8100000000000001E-4</v>
      </c>
      <c r="V145" s="174">
        <v>8.2010000000000004E-4</v>
      </c>
      <c r="W145" s="193">
        <v>8.2209999999999998E-4</v>
      </c>
      <c r="X145" s="35">
        <v>8.7810000000000004E-4</v>
      </c>
    </row>
    <row r="146" spans="1:24">
      <c r="A146" s="215" t="s">
        <v>270</v>
      </c>
      <c r="B146" s="174" t="s">
        <v>269</v>
      </c>
      <c r="C146" s="8">
        <v>4.44770710504364E-3</v>
      </c>
      <c r="D146" s="8">
        <v>4.8281519255204E-3</v>
      </c>
      <c r="E146" s="8">
        <v>5.2411389656193599E-3</v>
      </c>
      <c r="F146" s="8">
        <v>5.6894517986761199E-3</v>
      </c>
      <c r="G146" s="8">
        <v>6.1761120973509E-3</v>
      </c>
      <c r="H146" s="35">
        <v>6.7044000000000001E-3</v>
      </c>
      <c r="I146" s="35">
        <v>7.3483000000000003E-3</v>
      </c>
      <c r="J146" s="35">
        <v>7.7391999999999999E-3</v>
      </c>
      <c r="K146" s="35">
        <v>9.2540999999999995E-3</v>
      </c>
      <c r="L146" s="35">
        <v>1.01206E-2</v>
      </c>
      <c r="M146" s="35">
        <v>1.24885E-2</v>
      </c>
      <c r="N146" s="35">
        <v>1.3812899999999999E-2</v>
      </c>
      <c r="O146" s="35">
        <v>1.3668899999999999E-2</v>
      </c>
      <c r="P146" s="35">
        <v>1.4814900000000001E-2</v>
      </c>
      <c r="Q146" s="35">
        <v>1.6303100000000001E-2</v>
      </c>
      <c r="R146" s="35">
        <v>1.74471E-2</v>
      </c>
      <c r="S146" s="35">
        <v>1.9073E-2</v>
      </c>
      <c r="T146" s="35">
        <v>1.9658999999999999E-2</v>
      </c>
      <c r="U146" s="35">
        <v>1.97553E-2</v>
      </c>
      <c r="V146" s="35">
        <v>2.0546100000000001E-2</v>
      </c>
      <c r="W146" s="193">
        <v>2.16195E-2</v>
      </c>
      <c r="X146" s="35">
        <v>2.2563E-2</v>
      </c>
    </row>
    <row r="147" spans="1:24">
      <c r="A147" s="216" t="s">
        <v>9</v>
      </c>
      <c r="B147" s="28" t="s">
        <v>269</v>
      </c>
      <c r="C147" s="8">
        <v>2.3822883325481901E-4</v>
      </c>
      <c r="D147" s="8">
        <v>2.38681344263789E-4</v>
      </c>
      <c r="E147" s="8">
        <v>2.3913471480857001E-4</v>
      </c>
      <c r="F147" s="8">
        <v>2.3958894652183199E-4</v>
      </c>
      <c r="G147" s="8">
        <v>2.40044041039349E-4</v>
      </c>
      <c r="H147" s="35">
        <v>2.4049999999999999E-4</v>
      </c>
      <c r="I147" s="35">
        <v>2.4049999999999999E-4</v>
      </c>
      <c r="J147" s="35">
        <v>2.4049999999999999E-4</v>
      </c>
      <c r="K147" s="35">
        <v>2.4049999999999999E-4</v>
      </c>
      <c r="L147" s="35">
        <v>2.4049999999999999E-4</v>
      </c>
      <c r="M147" s="35">
        <v>2.4049999999999999E-4</v>
      </c>
      <c r="N147" s="35">
        <v>2.4049999999999999E-4</v>
      </c>
      <c r="O147" s="35">
        <v>2.4049999999999999E-4</v>
      </c>
      <c r="P147" s="35">
        <v>2.4049999999999999E-4</v>
      </c>
      <c r="Q147" s="35">
        <v>2.4120000000000001E-4</v>
      </c>
      <c r="R147" s="35">
        <v>2.4140000000000001E-4</v>
      </c>
      <c r="S147" s="35">
        <v>2.418E-4</v>
      </c>
      <c r="T147" s="35">
        <v>2.4420000000000003E-4</v>
      </c>
      <c r="U147" s="35">
        <v>2.4399999999999999E-4</v>
      </c>
      <c r="V147" s="35">
        <v>2.4459999999999998E-4</v>
      </c>
      <c r="W147" s="193">
        <v>2.4780000000000001E-4</v>
      </c>
      <c r="X147" s="35">
        <v>2.4790000000000001E-4</v>
      </c>
    </row>
    <row r="148" spans="1:24">
      <c r="A148" s="216" t="s">
        <v>10</v>
      </c>
      <c r="B148" s="28" t="s">
        <v>269</v>
      </c>
      <c r="C148" s="8">
        <v>5.2150580715192201E-3</v>
      </c>
      <c r="D148" s="8">
        <v>6.2281029998111801E-3</v>
      </c>
      <c r="E148" s="8">
        <v>7.4379357706667298E-3</v>
      </c>
      <c r="F148" s="8">
        <v>8.8827831733420091E-3</v>
      </c>
      <c r="G148" s="8">
        <v>1.0608297696759399E-2</v>
      </c>
      <c r="H148" s="35">
        <v>1.2669E-2</v>
      </c>
      <c r="I148" s="35">
        <v>1.7250000000000001E-2</v>
      </c>
      <c r="J148" s="35">
        <v>2.2877999999999999E-2</v>
      </c>
      <c r="K148" s="35">
        <v>2.7682999999999999E-2</v>
      </c>
      <c r="L148" s="35">
        <v>3.3665800000000003E-2</v>
      </c>
      <c r="M148" s="35">
        <v>3.9715800000000002E-2</v>
      </c>
      <c r="N148" s="35">
        <v>4.6719799999999999E-2</v>
      </c>
      <c r="O148" s="35">
        <v>5.4960799999999997E-2</v>
      </c>
      <c r="P148" s="35">
        <v>6.29078E-2</v>
      </c>
      <c r="Q148" s="35">
        <v>7.3068300000000003E-2</v>
      </c>
      <c r="R148" s="35">
        <v>8.1549999999999997E-2</v>
      </c>
      <c r="S148" s="35">
        <v>9.0616000000000002E-2</v>
      </c>
      <c r="T148" s="35">
        <v>0.1012695</v>
      </c>
      <c r="U148" s="35">
        <v>0.1110025</v>
      </c>
      <c r="V148" s="35">
        <v>0.1210705</v>
      </c>
      <c r="W148" s="193">
        <v>0.1308269</v>
      </c>
      <c r="X148" s="35">
        <v>0.14124349999999999</v>
      </c>
    </row>
    <row r="149" spans="1:24">
      <c r="A149" s="216" t="s">
        <v>271</v>
      </c>
      <c r="B149" s="28" t="s">
        <v>269</v>
      </c>
      <c r="C149" s="8">
        <v>5.8307315468090603E-6</v>
      </c>
      <c r="D149" s="8">
        <v>9.5015268016123605E-6</v>
      </c>
      <c r="E149" s="8">
        <v>1.5483307855455E-5</v>
      </c>
      <c r="F149" s="8">
        <v>2.5230978889215299E-5</v>
      </c>
      <c r="G149" s="8">
        <v>4.1115393535480403E-5</v>
      </c>
      <c r="H149" s="35">
        <v>6.7000000000000002E-5</v>
      </c>
      <c r="I149" s="35">
        <v>7.7000000000000001E-5</v>
      </c>
      <c r="J149" s="35">
        <v>2.3699999999999999E-4</v>
      </c>
      <c r="K149" s="35">
        <v>5.0600000000000005E-4</v>
      </c>
      <c r="L149" s="35">
        <v>5.9619999999999996E-4</v>
      </c>
      <c r="M149" s="35">
        <v>6.8320000000000002E-4</v>
      </c>
      <c r="N149" s="35">
        <v>8.8219999999999998E-4</v>
      </c>
      <c r="O149" s="35">
        <v>1.1012000000000001E-3</v>
      </c>
      <c r="P149" s="35">
        <v>1.4792E-3</v>
      </c>
      <c r="Q149" s="35">
        <v>2.1437000000000001E-3</v>
      </c>
      <c r="R149" s="35">
        <v>3.016E-3</v>
      </c>
      <c r="S149" s="35">
        <v>3.5530000000000002E-3</v>
      </c>
      <c r="T149" s="35">
        <v>5.0505000000000003E-3</v>
      </c>
      <c r="U149" s="35">
        <v>7.0701999999999996E-3</v>
      </c>
      <c r="V149" s="35">
        <v>8.0161999999999994E-3</v>
      </c>
      <c r="W149" s="193">
        <v>1.0656199999999999E-2</v>
      </c>
      <c r="X149" s="35">
        <v>1.24732E-2</v>
      </c>
    </row>
    <row r="150" spans="1:24">
      <c r="A150" s="216" t="s">
        <v>12</v>
      </c>
      <c r="B150" s="28" t="s">
        <v>269</v>
      </c>
      <c r="C150" s="8">
        <v>6.5229339831489304E-6</v>
      </c>
      <c r="D150" s="8">
        <v>1.2652417194918E-5</v>
      </c>
      <c r="E150" s="8">
        <v>2.45416650372072E-5</v>
      </c>
      <c r="F150" s="8">
        <v>4.76030242695757E-5</v>
      </c>
      <c r="G150" s="8">
        <v>9.2334726114723498E-5</v>
      </c>
      <c r="H150" s="35">
        <v>1.7909999999999999E-4</v>
      </c>
      <c r="I150" s="35">
        <v>2.7809999999999998E-4</v>
      </c>
      <c r="J150" s="35">
        <v>3.6220000000000002E-4</v>
      </c>
      <c r="K150" s="35">
        <v>5.9929999999999998E-4</v>
      </c>
      <c r="L150" s="35">
        <v>1.3074E-3</v>
      </c>
      <c r="M150" s="35">
        <v>2.2975999999999999E-3</v>
      </c>
      <c r="N150" s="35">
        <v>3.2805999999999998E-3</v>
      </c>
      <c r="O150" s="35">
        <v>5.254E-3</v>
      </c>
      <c r="P150" s="35">
        <v>1.0422499999999999E-2</v>
      </c>
      <c r="Q150" s="35">
        <v>1.6831499999999999E-2</v>
      </c>
      <c r="R150" s="35">
        <v>2.9537999999999998E-2</v>
      </c>
      <c r="S150" s="35">
        <v>5.1672000000000003E-2</v>
      </c>
      <c r="T150" s="35">
        <v>6.9175399999999998E-2</v>
      </c>
      <c r="U150" s="35">
        <v>7.9470399999999997E-2</v>
      </c>
      <c r="V150" s="35">
        <v>8.6822399999999994E-2</v>
      </c>
      <c r="W150" s="193">
        <v>9.4871800000000006E-2</v>
      </c>
      <c r="X150" s="35">
        <v>9.9575399999999994E-2</v>
      </c>
    </row>
    <row r="151" spans="1:24">
      <c r="A151" s="216" t="s">
        <v>272</v>
      </c>
      <c r="B151" s="28" t="s">
        <v>269</v>
      </c>
      <c r="C151" s="8">
        <v>0</v>
      </c>
      <c r="D151" s="8">
        <v>0</v>
      </c>
      <c r="E151" s="8">
        <v>0</v>
      </c>
      <c r="F151" s="8">
        <v>0</v>
      </c>
      <c r="G151" s="8">
        <v>0</v>
      </c>
      <c r="H151" s="8">
        <v>0</v>
      </c>
      <c r="I151" s="8">
        <v>0</v>
      </c>
      <c r="J151" s="8">
        <v>0</v>
      </c>
      <c r="K151" s="8">
        <v>0</v>
      </c>
      <c r="L151" s="8">
        <v>0</v>
      </c>
      <c r="M151" s="8">
        <v>0</v>
      </c>
      <c r="N151" s="8">
        <v>1.1E-5</v>
      </c>
      <c r="O151" s="8">
        <v>1.1E-5</v>
      </c>
      <c r="P151" s="8">
        <v>6.0999999999999999E-5</v>
      </c>
      <c r="Q151" s="8">
        <v>2.8400000000000002E-4</v>
      </c>
      <c r="R151" s="8">
        <v>7.3870000000000001E-4</v>
      </c>
      <c r="S151" s="8">
        <v>1.1558E-3</v>
      </c>
      <c r="T151" s="8">
        <v>2.0070000000000001E-3</v>
      </c>
      <c r="U151" s="8">
        <v>2.3073999999999998E-3</v>
      </c>
      <c r="V151" s="8">
        <v>2.3083999999999999E-3</v>
      </c>
      <c r="W151" s="193">
        <v>2.3083999999999999E-3</v>
      </c>
      <c r="X151" s="35">
        <v>2.3083999999999999E-3</v>
      </c>
    </row>
    <row r="152" spans="1:24">
      <c r="A152" s="217" t="s">
        <v>273</v>
      </c>
      <c r="B152" s="3" t="s">
        <v>269</v>
      </c>
      <c r="C152" s="8">
        <v>2.1737254902642798E-2</v>
      </c>
      <c r="D152" s="8">
        <v>2.18867339132796E-2</v>
      </c>
      <c r="E152" s="8">
        <v>2.2037240835431501E-2</v>
      </c>
      <c r="F152" s="8">
        <v>2.2188782737663299E-2</v>
      </c>
      <c r="G152" s="8">
        <v>2.2341366737147799E-2</v>
      </c>
      <c r="H152" s="8">
        <v>2.2495000000000001E-2</v>
      </c>
      <c r="I152" s="8">
        <v>2.2605E-2</v>
      </c>
      <c r="J152" s="8">
        <v>2.2676999999999999E-2</v>
      </c>
      <c r="K152" s="8">
        <v>2.2554999999999999E-2</v>
      </c>
      <c r="L152" s="8">
        <v>2.3140000000000001E-2</v>
      </c>
      <c r="M152" s="8">
        <v>2.366E-2</v>
      </c>
      <c r="N152" s="8">
        <v>2.3598999999999998E-2</v>
      </c>
      <c r="O152" s="8">
        <v>2.3664000000000001E-2</v>
      </c>
      <c r="P152" s="8">
        <v>2.3616000000000002E-2</v>
      </c>
      <c r="Q152" s="8">
        <v>2.3990000000000001E-2</v>
      </c>
      <c r="R152" s="8">
        <v>2.4083E-2</v>
      </c>
      <c r="S152" s="8">
        <v>2.4098999999999999E-2</v>
      </c>
      <c r="T152" s="8">
        <v>2.3938000000000001E-2</v>
      </c>
      <c r="U152" s="8">
        <v>2.3931000000000001E-2</v>
      </c>
      <c r="V152" s="8">
        <v>2.4076E-2</v>
      </c>
      <c r="W152" s="220">
        <v>2.4913000000000001E-2</v>
      </c>
      <c r="X152" s="35">
        <v>2.4913000000000001E-2</v>
      </c>
    </row>
    <row r="153" spans="1:24">
      <c r="A153" s="221" t="s">
        <v>275</v>
      </c>
    </row>
    <row r="154" spans="1:24">
      <c r="A154" s="185" t="s">
        <v>276</v>
      </c>
      <c r="B154" s="3" t="s">
        <v>56</v>
      </c>
      <c r="C154" s="222">
        <v>0</v>
      </c>
      <c r="D154" s="223">
        <v>0</v>
      </c>
      <c r="E154" s="223">
        <v>0</v>
      </c>
      <c r="F154" s="223">
        <v>0</v>
      </c>
      <c r="G154" s="223">
        <v>0</v>
      </c>
      <c r="H154" s="223">
        <v>0</v>
      </c>
      <c r="I154" s="223">
        <v>0</v>
      </c>
      <c r="J154" s="223">
        <v>0</v>
      </c>
      <c r="K154" s="223">
        <v>0</v>
      </c>
      <c r="L154" s="223">
        <v>0</v>
      </c>
      <c r="M154" s="223">
        <v>0</v>
      </c>
      <c r="N154" s="223">
        <v>0</v>
      </c>
      <c r="O154" s="223">
        <v>0</v>
      </c>
      <c r="P154" s="223">
        <v>0</v>
      </c>
      <c r="Q154" s="223">
        <v>0</v>
      </c>
      <c r="R154" s="223">
        <v>0</v>
      </c>
      <c r="S154" s="223">
        <v>0</v>
      </c>
      <c r="T154" s="223">
        <v>0</v>
      </c>
      <c r="U154" s="223">
        <v>0</v>
      </c>
      <c r="V154" s="223">
        <v>0</v>
      </c>
      <c r="W154" s="223">
        <v>0</v>
      </c>
      <c r="X154" s="6"/>
    </row>
    <row r="155" spans="1:24">
      <c r="A155" s="185" t="s">
        <v>277</v>
      </c>
      <c r="B155" s="3" t="s">
        <v>56</v>
      </c>
      <c r="C155" s="222">
        <v>0</v>
      </c>
      <c r="D155" s="223">
        <v>0</v>
      </c>
      <c r="E155" s="223">
        <v>0</v>
      </c>
      <c r="F155" s="223">
        <v>0</v>
      </c>
      <c r="G155" s="223">
        <v>0</v>
      </c>
      <c r="H155" s="223">
        <v>0</v>
      </c>
      <c r="I155" s="223">
        <v>0</v>
      </c>
      <c r="J155" s="223">
        <v>0</v>
      </c>
      <c r="K155" s="223">
        <v>0</v>
      </c>
      <c r="L155" s="223">
        <v>0</v>
      </c>
      <c r="M155" s="223">
        <v>0</v>
      </c>
      <c r="N155" s="223">
        <v>0</v>
      </c>
      <c r="O155" s="223">
        <v>0</v>
      </c>
      <c r="P155" s="223">
        <v>0</v>
      </c>
      <c r="Q155" s="223">
        <v>0</v>
      </c>
      <c r="R155" s="223">
        <v>0</v>
      </c>
      <c r="S155" s="223">
        <v>0</v>
      </c>
      <c r="T155" s="223">
        <v>0</v>
      </c>
      <c r="U155" s="223">
        <v>0</v>
      </c>
      <c r="V155" s="223">
        <v>0</v>
      </c>
      <c r="W155" s="223">
        <v>0</v>
      </c>
      <c r="X155" s="6"/>
    </row>
    <row r="156" spans="1:24">
      <c r="A156" s="185" t="s">
        <v>278</v>
      </c>
      <c r="B156" s="3" t="s">
        <v>56</v>
      </c>
      <c r="C156" s="222">
        <v>3.7898300200000001</v>
      </c>
      <c r="D156" s="223">
        <v>3.7252134300000002</v>
      </c>
      <c r="E156" s="223">
        <v>3.9256603999999999</v>
      </c>
      <c r="F156" s="223">
        <v>4.0292342100000003</v>
      </c>
      <c r="G156" s="223">
        <v>3.97008173</v>
      </c>
      <c r="H156" s="223">
        <v>4.0212322399999998</v>
      </c>
      <c r="I156" s="223">
        <v>3.9833368899999999</v>
      </c>
      <c r="J156" s="223">
        <v>4.0783086199999996</v>
      </c>
      <c r="K156" s="223">
        <v>4.0817062100000001</v>
      </c>
      <c r="L156" s="223">
        <v>4.1607509599999997</v>
      </c>
      <c r="M156" s="223">
        <v>4.2393122099999996</v>
      </c>
      <c r="N156" s="223">
        <v>4.2587394500000002</v>
      </c>
      <c r="O156" s="223">
        <v>4.17281017</v>
      </c>
      <c r="P156" s="223">
        <v>4.03105636</v>
      </c>
      <c r="Q156" s="223">
        <v>3.7037600500000001</v>
      </c>
      <c r="R156" s="223">
        <v>3.8447262900000001</v>
      </c>
      <c r="S156" s="223">
        <v>3.66990573</v>
      </c>
      <c r="T156" s="223">
        <v>3.5413994600000001</v>
      </c>
      <c r="U156" s="223">
        <v>3.4252128700000002</v>
      </c>
      <c r="V156" s="223">
        <v>3.4922874699999999</v>
      </c>
      <c r="W156" s="223">
        <v>3.4285168800000001</v>
      </c>
      <c r="X156" s="6"/>
    </row>
    <row r="157" spans="1:24">
      <c r="A157" s="185" t="s">
        <v>279</v>
      </c>
      <c r="B157" s="3" t="s">
        <v>56</v>
      </c>
      <c r="C157" s="222">
        <v>0.61742903000000005</v>
      </c>
      <c r="D157" s="223">
        <v>0.6372333</v>
      </c>
      <c r="E157" s="223">
        <v>0.65635467999999997</v>
      </c>
      <c r="F157" s="223">
        <v>0.61529029000000002</v>
      </c>
      <c r="G157" s="223">
        <v>0.61492323000000004</v>
      </c>
      <c r="H157" s="223">
        <v>0.65149422000000001</v>
      </c>
      <c r="I157" s="223">
        <v>0.61921318999999997</v>
      </c>
      <c r="J157" s="223">
        <v>0.55818270999999997</v>
      </c>
      <c r="K157" s="223">
        <v>0.57655999999999996</v>
      </c>
      <c r="L157" s="223">
        <v>0.60229721999999997</v>
      </c>
      <c r="M157" s="223">
        <v>0.61546500000000004</v>
      </c>
      <c r="N157" s="223">
        <v>0.56295854999999995</v>
      </c>
      <c r="O157" s="223">
        <v>0.60739096000000004</v>
      </c>
      <c r="P157" s="223">
        <v>0.58344222000000001</v>
      </c>
      <c r="Q157" s="223">
        <v>0.50325339999999996</v>
      </c>
      <c r="R157" s="223">
        <v>0.56089082000000001</v>
      </c>
      <c r="S157" s="223">
        <v>0.58086314999999999</v>
      </c>
      <c r="T157" s="223">
        <v>0.54182249999999998</v>
      </c>
      <c r="U157" s="223">
        <v>0.54490117999999998</v>
      </c>
      <c r="V157" s="223">
        <v>0.56210017000000001</v>
      </c>
      <c r="W157" s="223">
        <v>0.55296252000000001</v>
      </c>
      <c r="X157" s="6"/>
    </row>
    <row r="158" spans="1:24">
      <c r="A158" s="185" t="s">
        <v>280</v>
      </c>
      <c r="B158" s="3" t="s">
        <v>56</v>
      </c>
      <c r="C158" s="222">
        <v>4.4264230000000002E-2</v>
      </c>
      <c r="D158" s="223">
        <v>4.6085519999999998E-2</v>
      </c>
      <c r="E158" s="223">
        <v>4.488259E-2</v>
      </c>
      <c r="F158" s="223">
        <v>5.166134E-2</v>
      </c>
      <c r="G158" s="223">
        <v>4.7073940000000002E-2</v>
      </c>
      <c r="H158" s="223">
        <v>5.1897949999999998E-2</v>
      </c>
      <c r="I158" s="223">
        <v>5.1190800000000002E-2</v>
      </c>
      <c r="J158" s="223">
        <v>6.0178639999999999E-2</v>
      </c>
      <c r="K158" s="223">
        <v>6.03613E-2</v>
      </c>
      <c r="L158" s="223">
        <v>6.6793099999999994E-2</v>
      </c>
      <c r="M158" s="223">
        <v>6.5205979999999997E-2</v>
      </c>
      <c r="N158" s="223">
        <v>7.2907379999999994E-2</v>
      </c>
      <c r="O158" s="223">
        <v>7.5201599999999993E-2</v>
      </c>
      <c r="P158" s="223">
        <v>7.6931280000000005E-2</v>
      </c>
      <c r="Q158" s="223">
        <v>5.6862990000000002E-2</v>
      </c>
      <c r="R158" s="223">
        <v>6.9490460000000004E-2</v>
      </c>
      <c r="S158" s="223">
        <v>7.6891139999999997E-2</v>
      </c>
      <c r="T158" s="223">
        <v>7.5673519999999994E-2</v>
      </c>
      <c r="U158" s="223">
        <v>8.0001130000000004E-2</v>
      </c>
      <c r="V158" s="223">
        <v>8.1253519999999996E-2</v>
      </c>
      <c r="W158" s="223">
        <v>7.3597830000000003E-2</v>
      </c>
      <c r="X158" s="6"/>
    </row>
    <row r="159" spans="1:24">
      <c r="A159" s="225" t="s">
        <v>285</v>
      </c>
    </row>
    <row r="160" spans="1:24">
      <c r="A160" s="185" t="s">
        <v>281</v>
      </c>
      <c r="B160" s="227" t="s">
        <v>3</v>
      </c>
      <c r="C160" s="229">
        <v>3.8435988805416598E-4</v>
      </c>
      <c r="D160" s="229">
        <v>2.7412904566677301E-4</v>
      </c>
      <c r="E160" s="229">
        <v>3.20144697551403E-4</v>
      </c>
      <c r="F160" s="229">
        <v>2.1858192344733699E-4</v>
      </c>
      <c r="G160" s="229">
        <v>1.3789773896938999E-4</v>
      </c>
      <c r="H160" s="229">
        <v>5.0313867827122302E-5</v>
      </c>
      <c r="I160" s="229">
        <v>3.8251342816385397E-5</v>
      </c>
      <c r="J160" s="229">
        <v>2.7324308672361402E-4</v>
      </c>
      <c r="K160" s="229">
        <v>1.0250253803502899E-4</v>
      </c>
      <c r="L160" s="229">
        <v>1.8952572263008499E-4</v>
      </c>
      <c r="M160" s="229">
        <v>2.5491085722548603E-4</v>
      </c>
      <c r="N160" s="229">
        <v>2.30549076286831E-4</v>
      </c>
      <c r="O160" s="229">
        <v>3.11828954271365E-4</v>
      </c>
      <c r="P160" s="229">
        <v>2.16312603908078E-4</v>
      </c>
      <c r="Q160" s="229">
        <v>1.97137869087117E-4</v>
      </c>
      <c r="R160" s="229">
        <v>1.81993309698903E-4</v>
      </c>
      <c r="S160" s="229">
        <v>1.42138404087436E-4</v>
      </c>
      <c r="T160" s="229">
        <v>1.19524080596025E-4</v>
      </c>
      <c r="U160" s="229">
        <v>1.25512046393892E-4</v>
      </c>
      <c r="V160" s="229">
        <v>1.6819289140401601E-4</v>
      </c>
      <c r="W160" s="229">
        <v>1.3676769864249099E-4</v>
      </c>
      <c r="X160" s="6"/>
    </row>
    <row r="161" spans="1:29">
      <c r="A161" s="185" t="s">
        <v>282</v>
      </c>
      <c r="B161" s="227" t="s">
        <v>3</v>
      </c>
      <c r="C161" s="229">
        <v>1.0996738961564199E-3</v>
      </c>
      <c r="D161" s="229">
        <v>9.0758841655194102E-4</v>
      </c>
      <c r="E161" s="229">
        <v>6.9479911548398605E-4</v>
      </c>
      <c r="F161" s="229">
        <v>2.88552963063572E-4</v>
      </c>
      <c r="G161" s="229">
        <v>3.3792038851333502E-4</v>
      </c>
      <c r="H161" s="229">
        <v>4.5378590721724301E-4</v>
      </c>
      <c r="I161" s="229">
        <v>2.7039909375502701E-4</v>
      </c>
      <c r="J161" s="229">
        <v>1.52032847678534E-4</v>
      </c>
      <c r="K161" s="229">
        <v>2.4927075717963502E-4</v>
      </c>
      <c r="L161" s="229">
        <v>2.39205226256243E-4</v>
      </c>
      <c r="M161" s="229">
        <v>2.4663447018885001E-4</v>
      </c>
      <c r="N161" s="229">
        <v>2.2331789019628301E-4</v>
      </c>
      <c r="O161" s="229">
        <v>1.5363932110378401E-4</v>
      </c>
      <c r="P161" s="229">
        <v>1.3410024724781801E-4</v>
      </c>
      <c r="Q161" s="229">
        <v>6.3031319705665804E-5</v>
      </c>
      <c r="R161" s="229">
        <v>8.4326699214979094E-5</v>
      </c>
      <c r="S161" s="229">
        <v>6.18218976018965E-5</v>
      </c>
      <c r="T161" s="229">
        <v>8.1201227622085403E-5</v>
      </c>
      <c r="U161" s="229">
        <v>7.5592847668016499E-5</v>
      </c>
      <c r="V161" s="229">
        <v>6.6904702252912704E-5</v>
      </c>
      <c r="W161" s="229">
        <v>7.9301389535299706E-5</v>
      </c>
      <c r="X161" s="6"/>
    </row>
    <row r="162" spans="1:29">
      <c r="A162" s="185" t="s">
        <v>283</v>
      </c>
      <c r="B162" s="227" t="s">
        <v>3</v>
      </c>
      <c r="C162" s="229">
        <v>1.5494389058292399E-2</v>
      </c>
      <c r="D162" s="229">
        <v>1.6428275234668398E-2</v>
      </c>
      <c r="E162" s="229">
        <v>1.47531228910709E-2</v>
      </c>
      <c r="F162" s="229">
        <v>1.3825045984983299E-2</v>
      </c>
      <c r="G162" s="229">
        <v>1.19070352473959E-2</v>
      </c>
      <c r="H162" s="229">
        <v>1.40210886202933E-2</v>
      </c>
      <c r="I162" s="229">
        <v>1.03963815651109E-2</v>
      </c>
      <c r="J162" s="229">
        <v>1.0145063997114E-2</v>
      </c>
      <c r="K162" s="229">
        <v>1.0711057394509799E-2</v>
      </c>
      <c r="L162" s="229">
        <v>1.1391869298666001E-2</v>
      </c>
      <c r="M162" s="229">
        <v>1.1596782585568699E-2</v>
      </c>
      <c r="N162" s="229">
        <v>1.24817948858457E-2</v>
      </c>
      <c r="O162" s="229">
        <v>1.1561301444545801E-2</v>
      </c>
      <c r="P162" s="229">
        <v>8.9615966925653996E-3</v>
      </c>
      <c r="Q162" s="229">
        <v>8.6709627407096507E-3</v>
      </c>
      <c r="R162" s="229">
        <v>1.05270980442608E-2</v>
      </c>
      <c r="S162" s="229">
        <v>8.7143055983066892E-3</v>
      </c>
      <c r="T162" s="229">
        <v>8.56312749438763E-3</v>
      </c>
      <c r="U162" s="229">
        <v>8.5428324265258305E-3</v>
      </c>
      <c r="V162" s="229">
        <v>8.3030587757278694E-3</v>
      </c>
      <c r="W162" s="229">
        <v>8.3019125020799504E-3</v>
      </c>
      <c r="X162" s="6"/>
    </row>
    <row r="163" spans="1:29">
      <c r="A163" s="226" t="s">
        <v>286</v>
      </c>
    </row>
    <row r="164" spans="1:29">
      <c r="A164" s="185" t="s">
        <v>287</v>
      </c>
      <c r="B164" s="227" t="s">
        <v>3</v>
      </c>
      <c r="C164" s="6">
        <v>1.58134126252574E-2</v>
      </c>
      <c r="D164" s="6">
        <v>1.31272804244619E-2</v>
      </c>
      <c r="E164" s="6">
        <v>1.0123619617933E-2</v>
      </c>
      <c r="F164" s="6">
        <v>9.7231090766759908E-3</v>
      </c>
      <c r="G164" s="6">
        <v>1.16065666425867E-2</v>
      </c>
      <c r="H164" s="6">
        <v>1.3399152792969901E-2</v>
      </c>
      <c r="I164" s="6">
        <v>1.1436895693653699E-2</v>
      </c>
      <c r="J164" s="6">
        <v>1.21924042281066E-2</v>
      </c>
      <c r="K164" s="6">
        <v>1.0264186163679599E-2</v>
      </c>
      <c r="L164" s="6">
        <v>1.1904414992269E-2</v>
      </c>
      <c r="M164" s="6">
        <v>1.2561375857531899E-2</v>
      </c>
      <c r="N164" s="6">
        <v>1.3221117433488999E-2</v>
      </c>
      <c r="O164" s="6">
        <v>1.24811649766706E-2</v>
      </c>
      <c r="P164" s="6">
        <v>1.04825270819146E-2</v>
      </c>
      <c r="Q164" s="6">
        <v>7.6839530002966797E-3</v>
      </c>
      <c r="R164" s="6">
        <v>9.6090844756082892E-3</v>
      </c>
      <c r="S164" s="6">
        <v>9.6329011534020299E-3</v>
      </c>
      <c r="T164" s="6">
        <v>9.6766376631630992E-3</v>
      </c>
      <c r="U164" s="6">
        <v>7.4788938151441799E-3</v>
      </c>
      <c r="V164" s="193">
        <v>7.6600221036574098E-3</v>
      </c>
      <c r="W164" s="6">
        <v>5.5593084260907198E-3</v>
      </c>
      <c r="X164" s="6"/>
    </row>
    <row r="165" spans="1:29">
      <c r="A165" s="185" t="s">
        <v>288</v>
      </c>
      <c r="B165" s="227" t="s">
        <v>3</v>
      </c>
      <c r="C165" s="6">
        <v>0.14903022339720701</v>
      </c>
      <c r="D165" s="6">
        <v>0.14143971726499799</v>
      </c>
      <c r="E165" s="6">
        <v>0.15005646344168599</v>
      </c>
      <c r="F165" s="6">
        <v>0.149972645029289</v>
      </c>
      <c r="G165" s="6">
        <v>0.14652771544552801</v>
      </c>
      <c r="H165" s="6">
        <v>0.146661546387617</v>
      </c>
      <c r="I165" s="6">
        <v>0.13879413844744301</v>
      </c>
      <c r="J165" s="6">
        <v>0.140312582886926</v>
      </c>
      <c r="K165" s="6">
        <v>0.14142424089679601</v>
      </c>
      <c r="L165" s="6">
        <v>0.14009736606700601</v>
      </c>
      <c r="M165" s="6">
        <v>0.13916198045542999</v>
      </c>
      <c r="N165" s="6">
        <v>0.14204918718965101</v>
      </c>
      <c r="O165" s="6">
        <v>0.14446260976564701</v>
      </c>
      <c r="P165" s="6">
        <v>0.14372651393786501</v>
      </c>
      <c r="Q165" s="6">
        <v>0.116707827192689</v>
      </c>
      <c r="R165" s="6">
        <v>0.14661683152289501</v>
      </c>
      <c r="S165" s="6">
        <v>0.138439176526025</v>
      </c>
      <c r="T165" s="6">
        <v>0.132805964162168</v>
      </c>
      <c r="U165" s="6">
        <v>0.129795171488644</v>
      </c>
      <c r="V165" s="193">
        <v>0.13222754845738299</v>
      </c>
      <c r="W165" s="6">
        <v>0.128953916336387</v>
      </c>
      <c r="X165" s="6"/>
    </row>
    <row r="166" spans="1:29">
      <c r="A166" s="185" t="s">
        <v>289</v>
      </c>
      <c r="B166" s="227" t="s">
        <v>3</v>
      </c>
      <c r="C166" s="6">
        <v>-0.50906825889170904</v>
      </c>
      <c r="D166" s="6">
        <v>-0.51392396912327398</v>
      </c>
      <c r="E166" s="6">
        <v>-0.50790130242291398</v>
      </c>
      <c r="F166" s="6">
        <v>-0.50786896359173195</v>
      </c>
      <c r="G166" s="6">
        <v>-0.49108678584757198</v>
      </c>
      <c r="H166" s="6">
        <v>-0.49139293032738901</v>
      </c>
      <c r="I166" s="6">
        <v>-0.48457596784526802</v>
      </c>
      <c r="J166" s="6">
        <v>-0.48373286511292102</v>
      </c>
      <c r="K166" s="6">
        <v>-0.49003356792422598</v>
      </c>
      <c r="L166" s="6">
        <v>-0.50871318958497902</v>
      </c>
      <c r="M166" s="6">
        <v>-0.51090389001163505</v>
      </c>
      <c r="N166" s="6">
        <v>-0.50349975697723603</v>
      </c>
      <c r="O166" s="6">
        <v>-0.49807590645496802</v>
      </c>
      <c r="P166" s="6">
        <v>-0.50072234908694602</v>
      </c>
      <c r="Q166" s="6">
        <v>-0.50774199616527105</v>
      </c>
      <c r="R166" s="6">
        <v>-0.48479419360338799</v>
      </c>
      <c r="S166" s="6">
        <v>-0.48167624482364801</v>
      </c>
      <c r="T166" s="6">
        <v>-0.47740949610240002</v>
      </c>
      <c r="U166" s="6">
        <v>-0.47285023906199503</v>
      </c>
      <c r="V166" s="193">
        <v>-0.47082241608043901</v>
      </c>
      <c r="W166" s="6">
        <v>-0.46434748044188501</v>
      </c>
      <c r="X166" s="6"/>
    </row>
    <row r="168" spans="1:29">
      <c r="A168" s="185" t="s">
        <v>290</v>
      </c>
      <c r="B168" s="227" t="s">
        <v>56</v>
      </c>
      <c r="C168" s="6">
        <v>0.34829100000000002</v>
      </c>
      <c r="D168" s="6">
        <v>0.36133300000000002</v>
      </c>
      <c r="E168" s="6">
        <v>0.37633</v>
      </c>
      <c r="F168" s="6">
        <v>0.38173800000000002</v>
      </c>
      <c r="G168" s="6">
        <v>0.39141999999999999</v>
      </c>
      <c r="H168" s="6">
        <v>0.41277000000000003</v>
      </c>
      <c r="I168" s="6">
        <v>0.46524700000000002</v>
      </c>
      <c r="J168" s="6">
        <v>0.46785599999999999</v>
      </c>
      <c r="K168" s="6">
        <v>0.49266300000000002</v>
      </c>
      <c r="L168" s="6">
        <v>0.52192700000000003</v>
      </c>
      <c r="M168" s="6">
        <v>0.58040000000000003</v>
      </c>
      <c r="N168" s="6">
        <v>0.62804499999999996</v>
      </c>
      <c r="O168" s="6">
        <v>0.677898</v>
      </c>
      <c r="P168" s="6">
        <v>0.71542499999999998</v>
      </c>
      <c r="Q168" s="6">
        <v>0.75210200000000005</v>
      </c>
      <c r="R168" s="6">
        <v>0.79232499999999995</v>
      </c>
      <c r="S168" s="6">
        <v>0.82301100000000005</v>
      </c>
      <c r="T168" s="6">
        <v>0.84019900000000003</v>
      </c>
      <c r="U168" s="6">
        <v>0.85990500000000003</v>
      </c>
      <c r="V168" s="6">
        <v>0.90351700000000001</v>
      </c>
      <c r="W168" s="35">
        <v>0.94281000000000004</v>
      </c>
      <c r="X168" s="6"/>
      <c r="Z168" s="185" t="s">
        <v>291</v>
      </c>
      <c r="AA168" s="6" t="s">
        <v>3</v>
      </c>
      <c r="AB168" s="6">
        <v>4.4363405384274399E-2</v>
      </c>
      <c r="AC168" s="20" t="s">
        <v>292</v>
      </c>
    </row>
    <row r="170" spans="1:29">
      <c r="A170" s="185" t="s">
        <v>294</v>
      </c>
      <c r="B170" s="6" t="s">
        <v>56</v>
      </c>
      <c r="C170" s="6">
        <v>3.6774601599999999</v>
      </c>
      <c r="D170" s="6">
        <v>3.76508763</v>
      </c>
      <c r="E170" s="6">
        <v>3.7577878600000001</v>
      </c>
      <c r="F170" s="6">
        <v>3.7963239199999999</v>
      </c>
      <c r="G170" s="6">
        <v>3.60496857</v>
      </c>
      <c r="H170" s="6">
        <v>3.62323072</v>
      </c>
      <c r="I170" s="6">
        <v>3.6246689299999999</v>
      </c>
      <c r="J170" s="6">
        <v>3.6612453999999999</v>
      </c>
      <c r="K170" s="6">
        <v>3.65683544</v>
      </c>
      <c r="L170" s="6">
        <v>3.7226176099999999</v>
      </c>
      <c r="M170" s="6">
        <v>3.7793546899999999</v>
      </c>
      <c r="N170" s="6">
        <v>3.76867274</v>
      </c>
      <c r="O170" s="6">
        <v>3.78765967</v>
      </c>
      <c r="P170" s="6">
        <v>3.7593280099999999</v>
      </c>
      <c r="Q170" s="6">
        <v>3.57035985</v>
      </c>
      <c r="R170" s="6">
        <v>3.6686467</v>
      </c>
      <c r="S170" s="6">
        <v>3.6374647499999999</v>
      </c>
      <c r="T170" s="6">
        <v>3.5481101100000001</v>
      </c>
      <c r="U170" s="6">
        <v>3.4183578699999999</v>
      </c>
      <c r="V170" s="6">
        <v>3.3616711499999998</v>
      </c>
      <c r="W170" s="6">
        <v>3.4832793500000001</v>
      </c>
      <c r="X170" s="6"/>
    </row>
    <row r="171" spans="1:29">
      <c r="A171" s="247" t="s">
        <v>296</v>
      </c>
      <c r="B171" s="248"/>
    </row>
    <row r="172" spans="1:29">
      <c r="A172" s="170" t="s">
        <v>297</v>
      </c>
      <c r="B172" s="174" t="s">
        <v>56</v>
      </c>
      <c r="C172" s="249">
        <v>7.3514397234925797</v>
      </c>
      <c r="D172" s="249">
        <v>7.4046720625175597</v>
      </c>
      <c r="E172" s="249">
        <v>7.3837968751252001</v>
      </c>
      <c r="F172" s="249">
        <v>7.5452508385821098</v>
      </c>
      <c r="G172" s="249">
        <v>7.73234790143088</v>
      </c>
      <c r="H172" s="249">
        <v>7.3988463842584302</v>
      </c>
      <c r="I172" s="249">
        <v>6.9977258975545302</v>
      </c>
      <c r="J172" s="249">
        <v>7.1054020740953501</v>
      </c>
      <c r="K172" s="249">
        <v>6.69548827501837</v>
      </c>
      <c r="L172" s="249">
        <v>6.2163374773676203</v>
      </c>
      <c r="M172" s="249">
        <v>5.6677909415122203</v>
      </c>
      <c r="N172" s="249">
        <v>5.16755626617985</v>
      </c>
      <c r="O172" s="249">
        <v>5.0471737524243503</v>
      </c>
      <c r="P172" s="249">
        <v>4.7267711557458298</v>
      </c>
      <c r="Q172" s="249">
        <v>4.4412091022111104</v>
      </c>
      <c r="R172" s="249">
        <v>4.1672655973490498</v>
      </c>
      <c r="S172" s="249">
        <v>3.60319561096457</v>
      </c>
      <c r="T172" s="249">
        <v>3.2080097977987498</v>
      </c>
      <c r="U172" s="249">
        <v>3.0119869089993401</v>
      </c>
      <c r="V172" s="249">
        <v>2.95860003583467</v>
      </c>
      <c r="W172" s="249">
        <v>3.1593186072542299</v>
      </c>
      <c r="X172" s="249">
        <v>3.1111893821246799</v>
      </c>
    </row>
    <row r="173" spans="1:29">
      <c r="A173" s="170" t="s">
        <v>298</v>
      </c>
      <c r="B173" s="174" t="s">
        <v>56</v>
      </c>
      <c r="C173" s="249">
        <v>1.6936700758837499E-2</v>
      </c>
      <c r="D173" s="249">
        <v>1.79580077678025E-2</v>
      </c>
      <c r="E173" s="249">
        <v>1.6262772942802501E-2</v>
      </c>
      <c r="F173" s="249">
        <v>1.0109698392802499E-2</v>
      </c>
      <c r="G173" s="249">
        <v>8.1225359356049999E-3</v>
      </c>
      <c r="H173" s="249">
        <v>1.113626708457E-2</v>
      </c>
      <c r="I173" s="249">
        <v>1.074406345965E-2</v>
      </c>
      <c r="J173" s="249">
        <v>1.1574477378000001E-2</v>
      </c>
      <c r="K173" s="249">
        <v>1.2846029069699999E-2</v>
      </c>
      <c r="L173" s="249">
        <v>1.37963651553E-2</v>
      </c>
      <c r="M173" s="249">
        <v>1.444088925E-2</v>
      </c>
      <c r="N173" s="249">
        <v>1.5236184599999999E-2</v>
      </c>
      <c r="O173" s="249">
        <v>1.5487372357649999E-2</v>
      </c>
      <c r="P173" s="249">
        <v>1.5905907E-2</v>
      </c>
      <c r="Q173" s="249">
        <v>1.8835942500000001E-2</v>
      </c>
      <c r="R173" s="249">
        <v>2.0928825000000002E-2</v>
      </c>
      <c r="S173" s="249">
        <v>2.3021707499999999E-2</v>
      </c>
      <c r="T173" s="249">
        <v>2.3021707499999999E-2</v>
      </c>
      <c r="U173" s="249">
        <v>2.1614984362077601E-2</v>
      </c>
      <c r="V173" s="249">
        <v>2.1231863032716399E-2</v>
      </c>
      <c r="W173" s="249">
        <v>2.2672283895585899E-2</v>
      </c>
      <c r="X173" s="249">
        <v>2.2326893135278799E-2</v>
      </c>
    </row>
    <row r="174" spans="1:29">
      <c r="A174" s="170" t="s">
        <v>299</v>
      </c>
      <c r="B174" s="174" t="s">
        <v>56</v>
      </c>
      <c r="C174" s="249">
        <v>8.4447426018316794</v>
      </c>
      <c r="D174" s="249">
        <v>9.4259255818946102</v>
      </c>
      <c r="E174" s="249">
        <v>9.06461369189355</v>
      </c>
      <c r="F174" s="249">
        <v>8.9503702050976504</v>
      </c>
      <c r="G174" s="249">
        <v>8.9785253681951094</v>
      </c>
      <c r="H174" s="249">
        <v>9.02076207614612</v>
      </c>
      <c r="I174" s="249">
        <v>9.0687082327173503</v>
      </c>
      <c r="J174" s="249">
        <v>8.8259044014207202</v>
      </c>
      <c r="K174" s="249">
        <v>8.8479151822500306</v>
      </c>
      <c r="L174" s="249">
        <v>8.7917999849243795</v>
      </c>
      <c r="M174" s="249">
        <v>8.1345870896336407</v>
      </c>
      <c r="N174" s="249">
        <v>7.6631012229125401</v>
      </c>
      <c r="O174" s="249">
        <v>7.1910546917106304</v>
      </c>
      <c r="P174" s="249">
        <v>7.4538360552080398</v>
      </c>
      <c r="Q174" s="249">
        <v>6.7479918029295103</v>
      </c>
      <c r="R174" s="249">
        <v>7.0209100769028598</v>
      </c>
      <c r="S174" s="249">
        <v>6.3283600599372596</v>
      </c>
      <c r="T174" s="249">
        <v>6.2235253140206703</v>
      </c>
      <c r="U174" s="249">
        <v>6.1479927024477998</v>
      </c>
      <c r="V174" s="249">
        <v>5.6256720322965403</v>
      </c>
      <c r="W174" s="249">
        <v>5.0834797961654399</v>
      </c>
      <c r="X174" s="249">
        <v>5.0172211034372003</v>
      </c>
    </row>
    <row r="175" spans="1:29">
      <c r="A175" s="170" t="s">
        <v>300</v>
      </c>
      <c r="B175" s="174" t="s">
        <v>56</v>
      </c>
      <c r="C175" s="249">
        <v>0</v>
      </c>
      <c r="D175" s="249">
        <v>1.8060000000000001E-3</v>
      </c>
      <c r="E175" s="249">
        <v>1.6904999999999999E-3</v>
      </c>
      <c r="F175" s="249">
        <v>1.5120000000000001E-3</v>
      </c>
      <c r="G175" s="249">
        <v>1.5330000000000001E-3</v>
      </c>
      <c r="H175" s="249">
        <v>1.554E-3</v>
      </c>
      <c r="I175" s="249">
        <v>2.3310000000000002E-3</v>
      </c>
      <c r="J175" s="249">
        <v>2.2049999999999999E-3</v>
      </c>
      <c r="K175" s="249">
        <v>2.9190000000000002E-3</v>
      </c>
      <c r="L175" s="249">
        <v>2.5829999999999998E-3</v>
      </c>
      <c r="M175" s="249">
        <v>2.7299999999999998E-3</v>
      </c>
      <c r="N175" s="249">
        <v>2.7144000000000001E-3</v>
      </c>
      <c r="O175" s="249">
        <v>2.5812000000000001E-3</v>
      </c>
      <c r="P175" s="249">
        <v>2.6481600000000001E-3</v>
      </c>
      <c r="Q175" s="249">
        <v>2.7899999999999999E-3</v>
      </c>
      <c r="R175" s="249">
        <v>2.6280000000000001E-3</v>
      </c>
      <c r="S175" s="249">
        <v>2.5325511084E-3</v>
      </c>
      <c r="T175" s="249">
        <v>2.5618270283999998E-3</v>
      </c>
      <c r="U175" s="249">
        <v>2.5307350867609002E-3</v>
      </c>
      <c r="V175" s="249">
        <v>2.3157290985517699E-3</v>
      </c>
      <c r="W175" s="249">
        <v>2.0925432585295499E-3</v>
      </c>
      <c r="X175" s="249">
        <v>2.0652687956916999E-3</v>
      </c>
    </row>
    <row r="176" spans="1:29">
      <c r="A176" s="172" t="s">
        <v>301</v>
      </c>
      <c r="B176" s="3" t="s">
        <v>56</v>
      </c>
      <c r="C176" s="250">
        <v>12.173898576516899</v>
      </c>
      <c r="D176" s="250">
        <v>12.1119180687054</v>
      </c>
      <c r="E176" s="250">
        <v>11.572185640322401</v>
      </c>
      <c r="F176" s="250">
        <v>10.4130973144494</v>
      </c>
      <c r="G176" s="250">
        <v>9.8677121079283001</v>
      </c>
      <c r="H176" s="250">
        <v>9.5921495969942292</v>
      </c>
      <c r="I176" s="250">
        <v>9.4972240498863503</v>
      </c>
      <c r="J176" s="250">
        <v>9.3464316981782698</v>
      </c>
      <c r="K176" s="250">
        <v>9.2101862341873595</v>
      </c>
      <c r="L176" s="250">
        <v>9.0081568500493301</v>
      </c>
      <c r="M176" s="250">
        <v>8.7031148377650993</v>
      </c>
      <c r="N176" s="250">
        <v>8.3317187790068399</v>
      </c>
      <c r="O176" s="250">
        <v>8.21042656421203</v>
      </c>
      <c r="P176" s="250">
        <v>7.8564181220364899</v>
      </c>
      <c r="Q176" s="250">
        <v>7.3207113211838397</v>
      </c>
      <c r="R176" s="250">
        <v>7.1671799723134999</v>
      </c>
      <c r="S176" s="250">
        <v>7.4443700679999996</v>
      </c>
      <c r="T176" s="250">
        <v>7.4883605680000001</v>
      </c>
      <c r="U176" s="250">
        <v>7.0083631297925599</v>
      </c>
      <c r="V176" s="250">
        <v>6.7109675690124098</v>
      </c>
      <c r="W176" s="250">
        <v>6.44252196091798</v>
      </c>
      <c r="X176" s="250">
        <v>5.9530167011017596</v>
      </c>
      <c r="Z176" s="251" t="s">
        <v>304</v>
      </c>
    </row>
    <row r="177" spans="1:26">
      <c r="A177" s="170" t="s">
        <v>302</v>
      </c>
      <c r="B177" s="174" t="s">
        <v>303</v>
      </c>
      <c r="C177" s="231">
        <v>2186</v>
      </c>
      <c r="D177" s="231">
        <v>2114</v>
      </c>
      <c r="E177" s="231">
        <v>1992</v>
      </c>
      <c r="F177" s="231">
        <v>1518</v>
      </c>
      <c r="G177" s="231">
        <v>1433</v>
      </c>
      <c r="H177" s="231">
        <v>1159</v>
      </c>
      <c r="I177" s="231">
        <v>800</v>
      </c>
      <c r="J177" s="231">
        <v>802</v>
      </c>
      <c r="K177" s="231">
        <v>652</v>
      </c>
      <c r="L177" s="231">
        <v>602</v>
      </c>
      <c r="M177" s="231">
        <v>590</v>
      </c>
      <c r="N177" s="231">
        <v>538</v>
      </c>
      <c r="O177" s="231">
        <v>440</v>
      </c>
      <c r="P177" s="231">
        <v>367</v>
      </c>
      <c r="Q177" s="231">
        <v>361</v>
      </c>
      <c r="R177" s="231">
        <v>344</v>
      </c>
      <c r="S177" s="231">
        <v>381</v>
      </c>
      <c r="T177" s="231">
        <v>362</v>
      </c>
      <c r="U177" s="231">
        <v>339</v>
      </c>
      <c r="V177" s="231">
        <v>275</v>
      </c>
      <c r="W177" s="231">
        <v>211</v>
      </c>
      <c r="X177" s="242"/>
      <c r="Z177">
        <f>AVERAGE(R177:W177)</f>
        <v>318.66666666666669</v>
      </c>
    </row>
    <row r="180" spans="1:26">
      <c r="A180" s="255" t="s">
        <v>311</v>
      </c>
      <c r="B180" s="260" t="s">
        <v>319</v>
      </c>
      <c r="C180" s="261" t="s">
        <v>320</v>
      </c>
      <c r="D180" s="261" t="s">
        <v>321</v>
      </c>
      <c r="E180" s="261" t="s">
        <v>322</v>
      </c>
      <c r="F180" s="261" t="s">
        <v>323</v>
      </c>
      <c r="G180" s="261" t="s">
        <v>324</v>
      </c>
      <c r="H180" s="261" t="s">
        <v>325</v>
      </c>
      <c r="I180" s="261" t="s">
        <v>326</v>
      </c>
      <c r="J180" s="261" t="s">
        <v>327</v>
      </c>
      <c r="K180" s="261" t="s">
        <v>328</v>
      </c>
      <c r="L180" s="261" t="s">
        <v>329</v>
      </c>
      <c r="M180" s="261" t="s">
        <v>330</v>
      </c>
      <c r="N180" s="261" t="s">
        <v>331</v>
      </c>
      <c r="O180" s="261" t="s">
        <v>332</v>
      </c>
      <c r="P180" s="261" t="s">
        <v>333</v>
      </c>
    </row>
    <row r="181" spans="1:26">
      <c r="A181" s="256" t="s">
        <v>312</v>
      </c>
      <c r="B181" s="20">
        <v>3.19497005188102E-3</v>
      </c>
      <c r="C181" s="20">
        <v>2.3159083596356579E-2</v>
      </c>
      <c r="D181" s="20">
        <v>2.3159083596356579E-2</v>
      </c>
      <c r="E181" s="20">
        <v>2.3159083596356579E-2</v>
      </c>
      <c r="F181" s="20">
        <v>2.3159083596356579E-2</v>
      </c>
      <c r="G181" s="20">
        <v>2.3159083596356579E-2</v>
      </c>
      <c r="H181" s="20">
        <v>2.3159083596356579E-2</v>
      </c>
      <c r="I181" s="20">
        <v>2.3159083596356579E-2</v>
      </c>
      <c r="J181" s="20">
        <v>2.3159083596356579E-2</v>
      </c>
      <c r="K181" s="20">
        <v>2.3159083596356579E-2</v>
      </c>
      <c r="L181" s="20">
        <v>2.3159083596356579E-2</v>
      </c>
      <c r="M181" s="20">
        <v>2.3159083596356579E-2</v>
      </c>
      <c r="N181" s="20">
        <v>2.3159083596356579E-2</v>
      </c>
      <c r="O181" s="20">
        <v>2.3159083596356579E-2</v>
      </c>
      <c r="P181" s="20">
        <v>2.3159083596356579E-2</v>
      </c>
    </row>
    <row r="182" spans="1:26">
      <c r="A182" s="256" t="s">
        <v>313</v>
      </c>
      <c r="B182" s="20">
        <v>7.8374948309083606E-2</v>
      </c>
      <c r="C182" s="20">
        <v>7.2226868088293109E-2</v>
      </c>
      <c r="D182" s="20">
        <v>7.2226868088293109E-2</v>
      </c>
      <c r="E182" s="20">
        <v>7.2226868088293109E-2</v>
      </c>
      <c r="F182" s="20">
        <v>7.2226868088293109E-2</v>
      </c>
      <c r="G182" s="20">
        <v>7.2226868088293109E-2</v>
      </c>
      <c r="H182" s="20">
        <v>7.2226868088293109E-2</v>
      </c>
      <c r="I182" s="20">
        <v>7.2226868088293109E-2</v>
      </c>
      <c r="J182" s="20">
        <v>7.2226868088293109E-2</v>
      </c>
      <c r="K182" s="20">
        <v>7.2226868088293109E-2</v>
      </c>
      <c r="L182" s="20">
        <v>7.2226868088293109E-2</v>
      </c>
      <c r="M182" s="20">
        <v>7.2226868088293109E-2</v>
      </c>
      <c r="N182" s="20">
        <v>7.2226868088293109E-2</v>
      </c>
      <c r="O182" s="20">
        <v>7.2226868088293109E-2</v>
      </c>
      <c r="P182" s="20">
        <v>7.2226868088293109E-2</v>
      </c>
    </row>
    <row r="183" spans="1:26">
      <c r="A183" s="256" t="s">
        <v>314</v>
      </c>
      <c r="B183" s="20">
        <v>8.59462824392432E-3</v>
      </c>
      <c r="C183" s="20">
        <v>5.4527601960244108E-2</v>
      </c>
      <c r="D183" s="20">
        <v>5.4527601960244108E-2</v>
      </c>
      <c r="E183" s="20">
        <v>5.4527601960244108E-2</v>
      </c>
      <c r="F183" s="20">
        <v>5.4527601960244108E-2</v>
      </c>
      <c r="G183" s="20">
        <v>5.4527601960244108E-2</v>
      </c>
      <c r="H183" s="20">
        <v>5.4527601960244108E-2</v>
      </c>
      <c r="I183" s="20">
        <v>5.4527601960244108E-2</v>
      </c>
      <c r="J183" s="20">
        <v>5.4527601960244108E-2</v>
      </c>
      <c r="K183" s="20">
        <v>5.4527601960244108E-2</v>
      </c>
      <c r="L183" s="20">
        <v>5.4527601960244108E-2</v>
      </c>
      <c r="M183" s="20">
        <v>5.4527601960244108E-2</v>
      </c>
      <c r="N183" s="20">
        <v>5.4527601960244108E-2</v>
      </c>
      <c r="O183" s="20">
        <v>5.4527601960244108E-2</v>
      </c>
      <c r="P183" s="20">
        <v>5.4527601960244108E-2</v>
      </c>
    </row>
    <row r="184" spans="1:26">
      <c r="A184" s="256" t="s">
        <v>315</v>
      </c>
      <c r="B184" s="20">
        <v>1.94235679619079E-2</v>
      </c>
      <c r="C184" s="20">
        <v>4.4122207848037644E-2</v>
      </c>
      <c r="D184" s="20">
        <v>4.4122207848037644E-2</v>
      </c>
      <c r="E184" s="20">
        <v>4.4122207848037644E-2</v>
      </c>
      <c r="F184" s="20">
        <v>4.4122207848037644E-2</v>
      </c>
      <c r="G184" s="20">
        <v>4.4122207848037644E-2</v>
      </c>
      <c r="H184" s="20">
        <v>4.4122207848037644E-2</v>
      </c>
      <c r="I184" s="20">
        <v>4.4122207848037644E-2</v>
      </c>
      <c r="J184" s="20">
        <v>4.4122207848037644E-2</v>
      </c>
      <c r="K184" s="20">
        <v>4.4122207848037644E-2</v>
      </c>
      <c r="L184" s="20">
        <v>4.4122207848037644E-2</v>
      </c>
      <c r="M184" s="20">
        <v>4.4122207848037644E-2</v>
      </c>
      <c r="N184" s="20">
        <v>4.4122207848037644E-2</v>
      </c>
      <c r="O184" s="20">
        <v>4.4122207848037644E-2</v>
      </c>
      <c r="P184" s="20">
        <v>4.4122207848037644E-2</v>
      </c>
    </row>
    <row r="185" spans="1:26">
      <c r="A185" s="256" t="s">
        <v>316</v>
      </c>
      <c r="B185" s="20">
        <v>3.9873808391657203E-2</v>
      </c>
      <c r="C185" s="20">
        <v>7.1541239240185919E-2</v>
      </c>
      <c r="D185" s="20">
        <v>7.1541239240185919E-2</v>
      </c>
      <c r="E185" s="20">
        <v>7.1541239240185919E-2</v>
      </c>
      <c r="F185" s="20">
        <v>7.1541239240185919E-2</v>
      </c>
      <c r="G185" s="20">
        <v>7.1541239240185919E-2</v>
      </c>
      <c r="H185" s="20">
        <v>7.1541239240185919E-2</v>
      </c>
      <c r="I185" s="20">
        <v>7.1541239240185919E-2</v>
      </c>
      <c r="J185" s="20">
        <v>7.1541239240185919E-2</v>
      </c>
      <c r="K185" s="20">
        <v>7.1541239240185919E-2</v>
      </c>
      <c r="L185" s="20">
        <v>7.1541239240185919E-2</v>
      </c>
      <c r="M185" s="20">
        <v>7.1541239240185919E-2</v>
      </c>
      <c r="N185" s="20">
        <v>7.1541239240185919E-2</v>
      </c>
      <c r="O185" s="20">
        <v>7.1541239240185919E-2</v>
      </c>
      <c r="P185" s="20">
        <v>7.1541239240185919E-2</v>
      </c>
    </row>
    <row r="186" spans="1:26">
      <c r="A186" s="255" t="s">
        <v>317</v>
      </c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</row>
    <row r="187" spans="1:26">
      <c r="A187" s="257" t="s">
        <v>312</v>
      </c>
      <c r="B187" s="20">
        <v>0</v>
      </c>
      <c r="C187" s="20">
        <v>0</v>
      </c>
      <c r="D187" s="20">
        <v>0</v>
      </c>
      <c r="E187" s="20">
        <v>0</v>
      </c>
      <c r="F187" s="20">
        <v>0</v>
      </c>
      <c r="G187" s="20">
        <v>0</v>
      </c>
      <c r="H187" s="20">
        <v>0</v>
      </c>
      <c r="I187" s="20">
        <v>0</v>
      </c>
      <c r="J187" s="20">
        <v>0</v>
      </c>
      <c r="K187" s="20">
        <v>0</v>
      </c>
      <c r="L187" s="20">
        <v>0</v>
      </c>
      <c r="M187" s="20">
        <v>0</v>
      </c>
      <c r="N187" s="20">
        <v>0</v>
      </c>
      <c r="O187" s="20">
        <v>0</v>
      </c>
      <c r="P187" s="20">
        <v>0</v>
      </c>
    </row>
    <row r="188" spans="1:26">
      <c r="A188" s="257" t="s">
        <v>313</v>
      </c>
      <c r="B188" s="20">
        <v>0</v>
      </c>
      <c r="C188" s="20">
        <v>0</v>
      </c>
      <c r="D188" s="20">
        <v>0</v>
      </c>
      <c r="E188" s="20">
        <v>0</v>
      </c>
      <c r="F188" s="20">
        <v>0</v>
      </c>
      <c r="G188" s="20">
        <v>0</v>
      </c>
      <c r="H188" s="20">
        <v>0</v>
      </c>
      <c r="I188" s="20">
        <v>0</v>
      </c>
      <c r="J188" s="20">
        <v>0</v>
      </c>
      <c r="K188" s="20">
        <v>0</v>
      </c>
      <c r="L188" s="20">
        <v>0</v>
      </c>
      <c r="M188" s="20">
        <v>0</v>
      </c>
      <c r="N188" s="20">
        <v>0</v>
      </c>
      <c r="O188" s="20">
        <v>0</v>
      </c>
      <c r="P188" s="20">
        <v>0</v>
      </c>
    </row>
    <row r="189" spans="1:26">
      <c r="A189" s="257" t="s">
        <v>314</v>
      </c>
      <c r="B189" s="20">
        <v>0</v>
      </c>
      <c r="C189" s="20">
        <v>0</v>
      </c>
      <c r="D189" s="20">
        <v>0</v>
      </c>
      <c r="E189" s="20">
        <v>0</v>
      </c>
      <c r="F189" s="20">
        <v>0</v>
      </c>
      <c r="G189" s="20">
        <v>0</v>
      </c>
      <c r="H189" s="20">
        <v>0</v>
      </c>
      <c r="I189" s="20">
        <v>0</v>
      </c>
      <c r="J189" s="20">
        <v>0</v>
      </c>
      <c r="K189" s="20">
        <v>0</v>
      </c>
      <c r="L189" s="20">
        <v>0</v>
      </c>
      <c r="M189" s="20">
        <v>0</v>
      </c>
      <c r="N189" s="20">
        <v>0</v>
      </c>
      <c r="O189" s="20">
        <v>0</v>
      </c>
      <c r="P189" s="20">
        <v>0</v>
      </c>
    </row>
    <row r="190" spans="1:26">
      <c r="A190" s="257" t="s">
        <v>315</v>
      </c>
      <c r="B190" s="20">
        <v>0</v>
      </c>
      <c r="C190" s="20">
        <v>0</v>
      </c>
      <c r="D190" s="20">
        <v>0</v>
      </c>
      <c r="E190" s="20">
        <v>0</v>
      </c>
      <c r="F190" s="20">
        <v>0</v>
      </c>
      <c r="G190" s="20">
        <v>0</v>
      </c>
      <c r="H190" s="20">
        <v>0</v>
      </c>
      <c r="I190" s="20">
        <v>0</v>
      </c>
      <c r="J190" s="20">
        <v>0</v>
      </c>
      <c r="K190" s="20">
        <v>0</v>
      </c>
      <c r="L190" s="20">
        <v>0</v>
      </c>
      <c r="M190" s="20">
        <v>0</v>
      </c>
      <c r="N190" s="20">
        <v>0</v>
      </c>
      <c r="O190" s="20">
        <v>0</v>
      </c>
      <c r="P190" s="20">
        <v>0</v>
      </c>
    </row>
    <row r="191" spans="1:26">
      <c r="A191" s="257" t="s">
        <v>316</v>
      </c>
      <c r="B191" s="20">
        <v>0</v>
      </c>
      <c r="C191" s="20">
        <v>0</v>
      </c>
      <c r="D191" s="20">
        <v>0</v>
      </c>
      <c r="E191" s="20">
        <v>0</v>
      </c>
      <c r="F191" s="20">
        <v>0</v>
      </c>
      <c r="G191" s="20">
        <v>0</v>
      </c>
      <c r="H191" s="20">
        <v>0</v>
      </c>
      <c r="I191" s="20">
        <v>0</v>
      </c>
      <c r="J191" s="20">
        <v>0</v>
      </c>
      <c r="K191" s="20">
        <v>0</v>
      </c>
      <c r="L191" s="20">
        <v>0</v>
      </c>
      <c r="M191" s="20">
        <v>0</v>
      </c>
      <c r="N191" s="20">
        <v>0</v>
      </c>
      <c r="O191" s="20">
        <v>0</v>
      </c>
      <c r="P191" s="20">
        <v>0</v>
      </c>
    </row>
    <row r="192" spans="1:26">
      <c r="A192" s="258" t="s">
        <v>318</v>
      </c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</row>
    <row r="193" spans="1:16">
      <c r="A193" s="257" t="s">
        <v>312</v>
      </c>
      <c r="B193" s="20">
        <v>4.33427061003459E-3</v>
      </c>
      <c r="C193" s="20">
        <v>9.780530937015891E-3</v>
      </c>
      <c r="D193" s="20">
        <v>9.780530937015891E-3</v>
      </c>
      <c r="E193" s="20">
        <v>9.780530937015891E-3</v>
      </c>
      <c r="F193" s="20">
        <v>9.780530937015891E-3</v>
      </c>
      <c r="G193" s="20">
        <v>9.780530937015891E-3</v>
      </c>
      <c r="H193" s="20">
        <v>9.780530937015891E-3</v>
      </c>
      <c r="I193" s="20">
        <v>9.780530937015891E-3</v>
      </c>
      <c r="J193" s="20">
        <v>9.780530937015891E-3</v>
      </c>
      <c r="K193" s="20">
        <v>9.780530937015891E-3</v>
      </c>
      <c r="L193" s="20">
        <v>9.780530937015891E-3</v>
      </c>
      <c r="M193" s="20">
        <v>9.780530937015891E-3</v>
      </c>
      <c r="N193" s="20">
        <v>9.780530937015891E-3</v>
      </c>
      <c r="O193" s="20">
        <v>9.780530937015891E-3</v>
      </c>
      <c r="P193" s="20">
        <v>9.780530937015891E-3</v>
      </c>
    </row>
    <row r="194" spans="1:16">
      <c r="A194" s="257" t="s">
        <v>313</v>
      </c>
      <c r="B194" s="20">
        <v>2.1953290779956499E-2</v>
      </c>
      <c r="C194" s="20">
        <v>3.0545795800415602E-2</v>
      </c>
      <c r="D194" s="20">
        <v>3.0545795800415602E-2</v>
      </c>
      <c r="E194" s="20">
        <v>3.0545795800415602E-2</v>
      </c>
      <c r="F194" s="20">
        <v>3.0545795800415602E-2</v>
      </c>
      <c r="G194" s="20">
        <v>3.0545795800415602E-2</v>
      </c>
      <c r="H194" s="20">
        <v>3.0545795800415602E-2</v>
      </c>
      <c r="I194" s="20">
        <v>3.0545795800415602E-2</v>
      </c>
      <c r="J194" s="20">
        <v>3.0545795800415602E-2</v>
      </c>
      <c r="K194" s="20">
        <v>3.0545795800415602E-2</v>
      </c>
      <c r="L194" s="20">
        <v>3.0545795800415602E-2</v>
      </c>
      <c r="M194" s="20">
        <v>3.0545795800415602E-2</v>
      </c>
      <c r="N194" s="20">
        <v>3.0545795800415602E-2</v>
      </c>
      <c r="O194" s="20">
        <v>3.0545795800415602E-2</v>
      </c>
      <c r="P194" s="20">
        <v>3.0545795800415602E-2</v>
      </c>
    </row>
    <row r="195" spans="1:16">
      <c r="A195" s="257" t="s">
        <v>314</v>
      </c>
      <c r="B195" s="20">
        <v>2.5375451485255999E-2</v>
      </c>
      <c r="C195" s="20">
        <v>1.5085281250837034E-2</v>
      </c>
      <c r="D195" s="20">
        <v>1.5085281250837034E-2</v>
      </c>
      <c r="E195" s="20">
        <v>1.5085281250837034E-2</v>
      </c>
      <c r="F195" s="20">
        <v>1.5085281250837034E-2</v>
      </c>
      <c r="G195" s="20">
        <v>1.5085281250837034E-2</v>
      </c>
      <c r="H195" s="20">
        <v>1.5085281250837034E-2</v>
      </c>
      <c r="I195" s="20">
        <v>1.5085281250837034E-2</v>
      </c>
      <c r="J195" s="20">
        <v>1.5085281250837034E-2</v>
      </c>
      <c r="K195" s="20">
        <v>1.5085281250837034E-2</v>
      </c>
      <c r="L195" s="20">
        <v>1.5085281250837034E-2</v>
      </c>
      <c r="M195" s="20">
        <v>1.5085281250837034E-2</v>
      </c>
      <c r="N195" s="20">
        <v>1.5085281250837034E-2</v>
      </c>
      <c r="O195" s="20">
        <v>1.5085281250837034E-2</v>
      </c>
      <c r="P195" s="20">
        <v>1.5085281250837034E-2</v>
      </c>
    </row>
    <row r="196" spans="1:16">
      <c r="A196" s="257" t="s">
        <v>315</v>
      </c>
      <c r="B196" s="20">
        <v>1.08158724337356E-2</v>
      </c>
      <c r="C196" s="20">
        <v>1.6321765924539287E-2</v>
      </c>
      <c r="D196" s="20">
        <v>1.6321765924539287E-2</v>
      </c>
      <c r="E196" s="20">
        <v>1.6321765924539287E-2</v>
      </c>
      <c r="F196" s="20">
        <v>1.6321765924539287E-2</v>
      </c>
      <c r="G196" s="20">
        <v>1.6321765924539287E-2</v>
      </c>
      <c r="H196" s="20">
        <v>1.6321765924539287E-2</v>
      </c>
      <c r="I196" s="20">
        <v>1.6321765924539287E-2</v>
      </c>
      <c r="J196" s="20">
        <v>1.6321765924539287E-2</v>
      </c>
      <c r="K196" s="20">
        <v>1.6321765924539287E-2</v>
      </c>
      <c r="L196" s="20">
        <v>1.6321765924539287E-2</v>
      </c>
      <c r="M196" s="20">
        <v>1.6321765924539287E-2</v>
      </c>
      <c r="N196" s="20">
        <v>1.6321765924539287E-2</v>
      </c>
      <c r="O196" s="20">
        <v>1.6321765924539287E-2</v>
      </c>
      <c r="P196" s="20">
        <v>1.6321765924539287E-2</v>
      </c>
    </row>
    <row r="197" spans="1:16">
      <c r="A197" s="257" t="s">
        <v>316</v>
      </c>
      <c r="B197" s="20">
        <v>1.0890999470972801E-2</v>
      </c>
      <c r="C197" s="20">
        <v>2.722018246698538E-2</v>
      </c>
      <c r="D197" s="20">
        <v>2.722018246698538E-2</v>
      </c>
      <c r="E197" s="20">
        <v>2.722018246698538E-2</v>
      </c>
      <c r="F197" s="20">
        <v>2.722018246698538E-2</v>
      </c>
      <c r="G197" s="20">
        <v>2.722018246698538E-2</v>
      </c>
      <c r="H197" s="20">
        <v>2.722018246698538E-2</v>
      </c>
      <c r="I197" s="20">
        <v>2.722018246698538E-2</v>
      </c>
      <c r="J197" s="20">
        <v>2.722018246698538E-2</v>
      </c>
      <c r="K197" s="20">
        <v>2.722018246698538E-2</v>
      </c>
      <c r="L197" s="20">
        <v>2.722018246698538E-2</v>
      </c>
      <c r="M197" s="20">
        <v>2.722018246698538E-2</v>
      </c>
      <c r="N197" s="20">
        <v>2.722018246698538E-2</v>
      </c>
      <c r="O197" s="20">
        <v>2.722018246698538E-2</v>
      </c>
      <c r="P197" s="20">
        <v>2.722018246698538E-2</v>
      </c>
    </row>
    <row r="200" spans="1:16">
      <c r="A200" s="265" t="s">
        <v>343</v>
      </c>
      <c r="B200" s="264"/>
      <c r="C200" s="264"/>
      <c r="D200" s="264"/>
    </row>
    <row r="201" spans="1:16">
      <c r="A201" s="263" t="s">
        <v>342</v>
      </c>
      <c r="B201" s="35" t="s">
        <v>336</v>
      </c>
      <c r="C201" s="262">
        <v>0.05</v>
      </c>
      <c r="D201" s="39"/>
    </row>
    <row r="202" spans="1:16">
      <c r="A202" s="263" t="s">
        <v>340</v>
      </c>
      <c r="B202" s="35" t="s">
        <v>252</v>
      </c>
      <c r="C202" s="262">
        <v>1.9800000000000002E-2</v>
      </c>
      <c r="D202" s="39"/>
    </row>
    <row r="203" spans="1:16">
      <c r="A203" s="263" t="s">
        <v>341</v>
      </c>
      <c r="B203" s="35" t="s">
        <v>336</v>
      </c>
      <c r="C203" s="262">
        <v>1.38E-2</v>
      </c>
      <c r="D203" s="39"/>
    </row>
    <row r="204" spans="1:16">
      <c r="A204" s="263" t="s">
        <v>339</v>
      </c>
      <c r="B204" s="35" t="s">
        <v>336</v>
      </c>
      <c r="C204" s="262">
        <v>1.1000000000000001E-3</v>
      </c>
      <c r="D204" s="39"/>
    </row>
    <row r="205" spans="1:16">
      <c r="A205" s="263" t="s">
        <v>338</v>
      </c>
      <c r="B205" s="35" t="s">
        <v>336</v>
      </c>
      <c r="C205" s="262">
        <v>0.1</v>
      </c>
      <c r="D205" s="39"/>
    </row>
    <row r="206" spans="1:16">
      <c r="A206" s="263" t="s">
        <v>337</v>
      </c>
      <c r="B206" s="35" t="s">
        <v>336</v>
      </c>
      <c r="C206" s="262">
        <v>0.1</v>
      </c>
      <c r="D206" s="39"/>
    </row>
    <row r="207" spans="1:16">
      <c r="A207" s="265" t="s">
        <v>348</v>
      </c>
      <c r="B207" s="264"/>
      <c r="C207" s="264"/>
      <c r="D207" s="271"/>
    </row>
    <row r="208" spans="1:16">
      <c r="A208" s="263" t="s">
        <v>350</v>
      </c>
      <c r="B208" s="35" t="s">
        <v>252</v>
      </c>
      <c r="C208" s="262">
        <v>0.23</v>
      </c>
    </row>
    <row r="209" spans="1:3">
      <c r="A209" s="265" t="s">
        <v>74</v>
      </c>
      <c r="B209" s="264"/>
      <c r="C209" s="264"/>
    </row>
    <row r="210" spans="1:3">
      <c r="A210" s="263" t="s">
        <v>356</v>
      </c>
      <c r="B210" s="35" t="s">
        <v>56</v>
      </c>
      <c r="C210" s="262">
        <v>4</v>
      </c>
    </row>
    <row r="212" spans="1:3">
      <c r="A212" s="263" t="s">
        <v>355</v>
      </c>
      <c r="B212" s="6" t="s">
        <v>56</v>
      </c>
      <c r="C212" s="262">
        <v>2</v>
      </c>
    </row>
  </sheetData>
  <mergeCells count="39">
    <mergeCell ref="A99:B99"/>
    <mergeCell ref="E78:G78"/>
    <mergeCell ref="A67:A68"/>
    <mergeCell ref="B67:B68"/>
    <mergeCell ref="C67:C68"/>
    <mergeCell ref="A72:C72"/>
    <mergeCell ref="A78:C78"/>
    <mergeCell ref="A61:A62"/>
    <mergeCell ref="B61:B62"/>
    <mergeCell ref="C61:C62"/>
    <mergeCell ref="A64:A65"/>
    <mergeCell ref="B64:B65"/>
    <mergeCell ref="C64:C65"/>
    <mergeCell ref="A57:A58"/>
    <mergeCell ref="B57:B58"/>
    <mergeCell ref="C57:C58"/>
    <mergeCell ref="A59:A60"/>
    <mergeCell ref="B59:B60"/>
    <mergeCell ref="C59:C60"/>
    <mergeCell ref="A52:A53"/>
    <mergeCell ref="B52:B53"/>
    <mergeCell ref="C52:C53"/>
    <mergeCell ref="A54:A55"/>
    <mergeCell ref="B54:B55"/>
    <mergeCell ref="C54:C55"/>
    <mergeCell ref="H28:J28"/>
    <mergeCell ref="A22:C22"/>
    <mergeCell ref="A23:C23"/>
    <mergeCell ref="A24:C24"/>
    <mergeCell ref="A27:C27"/>
    <mergeCell ref="E28:G28"/>
    <mergeCell ref="A50:A51"/>
    <mergeCell ref="B50:B51"/>
    <mergeCell ref="C50:C51"/>
    <mergeCell ref="A30:C30"/>
    <mergeCell ref="E30:G30"/>
    <mergeCell ref="E32:G32"/>
    <mergeCell ref="A36:C36"/>
    <mergeCell ref="E36:G36"/>
  </mergeCells>
  <conditionalFormatting sqref="B180:P180">
    <cfRule type="cellIs" dxfId="0" priority="1" operator="lessThan">
      <formula>0</formula>
    </cfRule>
  </conditionalFormatting>
  <dataValidations count="1">
    <dataValidation type="custom" allowBlank="1" showInputMessage="1" showErrorMessage="1" errorTitle="Error" error="Energy intensity for all sectors is selected" sqref="B193:AK197 B181:AK185">
      <formula1>$A$370=1</formula1>
      <formula2>0</formula2>
    </dataValidation>
  </dataValidations>
  <pageMargins left="0.7" right="0.7" top="0.75" bottom="0.75" header="0.51180555555555496" footer="0.51180555555555496"/>
  <pageSetup paperSize="9" orientation="portrait" horizontalDpi="300" verticalDpi="3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595959"/>
  </sheetPr>
  <dimension ref="A2:AT214"/>
  <sheetViews>
    <sheetView topLeftCell="A188" zoomScaleNormal="100" workbookViewId="0">
      <selection activeCell="A223" sqref="A223"/>
    </sheetView>
  </sheetViews>
  <sheetFormatPr baseColWidth="10" defaultColWidth="10.7109375" defaultRowHeight="15"/>
  <cols>
    <col min="1" max="1" width="97.140625" bestFit="1" customWidth="1"/>
    <col min="2" max="2" width="32.5703125" customWidth="1"/>
    <col min="3" max="3" width="12" customWidth="1"/>
    <col min="4" max="4" width="15.5703125" customWidth="1"/>
    <col min="5" max="5" width="39.7109375" customWidth="1"/>
    <col min="6" max="6" width="24.28515625" customWidth="1"/>
    <col min="7" max="7" width="25.7109375" customWidth="1"/>
    <col min="8" max="8" width="13.7109375" customWidth="1"/>
    <col min="9" max="9" width="13.5703125" customWidth="1"/>
    <col min="19" max="20" width="17.7109375" customWidth="1"/>
    <col min="21" max="21" width="16.7109375" customWidth="1"/>
    <col min="22" max="23" width="13.42578125" customWidth="1"/>
    <col min="26" max="26" width="20.7109375" customWidth="1"/>
  </cols>
  <sheetData>
    <row r="2" spans="1:46">
      <c r="A2" s="18" t="s">
        <v>0</v>
      </c>
      <c r="B2" s="81" t="s">
        <v>106</v>
      </c>
      <c r="C2" s="81" t="s">
        <v>1</v>
      </c>
      <c r="E2" s="82"/>
      <c r="F2" s="13"/>
      <c r="S2" s="32"/>
      <c r="T2" s="32"/>
      <c r="U2" s="82"/>
      <c r="V2" s="82"/>
      <c r="W2" s="32"/>
      <c r="X2" s="82"/>
      <c r="Y2" s="34"/>
      <c r="Z2" s="34"/>
      <c r="AA2" s="34"/>
      <c r="AB2" s="34"/>
      <c r="AC2" s="34"/>
      <c r="AD2" s="34"/>
      <c r="AE2" s="34"/>
    </row>
    <row r="3" spans="1:46">
      <c r="A3" s="81"/>
      <c r="B3" s="40" t="s">
        <v>3</v>
      </c>
      <c r="C3" s="40" t="s">
        <v>3</v>
      </c>
      <c r="E3" s="82"/>
      <c r="F3" s="13"/>
      <c r="S3" s="32"/>
      <c r="T3" s="32"/>
      <c r="U3" s="82"/>
      <c r="V3" s="82"/>
      <c r="W3" s="32"/>
      <c r="X3" s="82"/>
      <c r="Y3" s="34"/>
      <c r="Z3" s="34"/>
      <c r="AA3" s="34"/>
      <c r="AB3" s="34"/>
      <c r="AC3" s="34"/>
      <c r="AD3" s="34"/>
      <c r="AE3" s="34"/>
    </row>
    <row r="4" spans="1:46">
      <c r="A4" s="2" t="s">
        <v>5</v>
      </c>
      <c r="B4" s="5">
        <f>B5</f>
        <v>0.15</v>
      </c>
      <c r="C4" s="4">
        <v>0.34899999999999998</v>
      </c>
      <c r="E4" s="31"/>
      <c r="F4" s="13"/>
      <c r="S4" s="32"/>
      <c r="T4" s="32"/>
      <c r="U4" s="46"/>
      <c r="W4" s="32"/>
      <c r="X4" s="47"/>
      <c r="Y4" s="34"/>
      <c r="Z4" s="34"/>
      <c r="AA4" s="34"/>
      <c r="AB4" s="34"/>
      <c r="AC4" s="34"/>
      <c r="AD4" s="34"/>
      <c r="AE4" s="34"/>
    </row>
    <row r="5" spans="1:46">
      <c r="A5" s="7" t="s">
        <v>7</v>
      </c>
      <c r="B5" s="3">
        <v>0.15</v>
      </c>
      <c r="C5" s="62">
        <v>5.8999999999999997E-2</v>
      </c>
      <c r="E5" s="31"/>
      <c r="F5" s="58"/>
      <c r="S5" s="32"/>
      <c r="T5" s="32"/>
      <c r="U5" s="31"/>
      <c r="W5" s="32"/>
      <c r="X5" s="48"/>
      <c r="Y5" s="34"/>
      <c r="Z5" s="34"/>
      <c r="AA5" s="34"/>
      <c r="AB5" s="34"/>
      <c r="AC5" s="34"/>
      <c r="AD5" s="34"/>
      <c r="AE5" s="34"/>
    </row>
    <row r="6" spans="1:46">
      <c r="A6" s="7" t="s">
        <v>8</v>
      </c>
      <c r="B6" s="3">
        <f>B5</f>
        <v>0.15</v>
      </c>
      <c r="C6" s="4">
        <v>0.30199999999999999</v>
      </c>
      <c r="E6" s="31"/>
      <c r="F6" s="13"/>
      <c r="S6" s="32"/>
      <c r="T6" s="32"/>
      <c r="U6" s="31"/>
      <c r="W6" s="32"/>
      <c r="X6" s="48"/>
      <c r="Y6" s="34"/>
      <c r="Z6" s="34"/>
      <c r="AA6" s="34"/>
      <c r="AB6" s="34"/>
      <c r="AC6" s="34"/>
      <c r="AD6" s="34"/>
      <c r="AE6" s="34"/>
    </row>
    <row r="7" spans="1:46">
      <c r="A7" s="7" t="s">
        <v>9</v>
      </c>
      <c r="B7" s="3">
        <f>B6</f>
        <v>0.15</v>
      </c>
      <c r="C7" s="4">
        <v>0.218</v>
      </c>
      <c r="E7" s="31"/>
      <c r="F7" s="13"/>
      <c r="S7" s="32"/>
      <c r="T7" s="32"/>
      <c r="U7" s="31"/>
      <c r="W7" s="32"/>
      <c r="X7" s="48"/>
      <c r="Y7" s="34"/>
      <c r="Z7" s="34"/>
      <c r="AA7" s="34"/>
      <c r="AB7" s="34"/>
      <c r="AC7" s="34"/>
      <c r="AD7" s="34"/>
      <c r="AE7" s="34"/>
    </row>
    <row r="8" spans="1:46">
      <c r="A8" s="7" t="s">
        <v>10</v>
      </c>
      <c r="B8" s="3">
        <f>C8/4</f>
        <v>5.3249999999999999E-2</v>
      </c>
      <c r="C8" s="4">
        <v>0.21299999999999999</v>
      </c>
      <c r="E8" s="31"/>
      <c r="F8" s="13"/>
      <c r="S8" s="32"/>
      <c r="T8" s="32"/>
      <c r="U8" s="31"/>
      <c r="W8" s="32"/>
      <c r="X8" s="48"/>
      <c r="Y8" s="34"/>
      <c r="Z8" s="34"/>
      <c r="AA8" s="34"/>
      <c r="AB8" s="34"/>
      <c r="AC8" s="34"/>
      <c r="AD8" s="34"/>
      <c r="AE8" s="34"/>
    </row>
    <row r="9" spans="1:46">
      <c r="A9" s="7" t="s">
        <v>11</v>
      </c>
      <c r="B9" s="3">
        <f>C9/4</f>
        <v>8.0750000000000002E-2</v>
      </c>
      <c r="C9" s="4">
        <v>0.32300000000000001</v>
      </c>
      <c r="E9" s="31"/>
      <c r="F9" s="13"/>
      <c r="S9" s="32"/>
      <c r="T9" s="32"/>
      <c r="U9" s="31"/>
      <c r="W9" s="32"/>
      <c r="X9" s="48"/>
      <c r="Y9" s="34"/>
      <c r="Z9" s="34"/>
      <c r="AA9" s="34"/>
      <c r="AB9" s="34"/>
      <c r="AC9" s="34"/>
      <c r="AD9" s="34"/>
      <c r="AE9" s="34"/>
    </row>
    <row r="10" spans="1:46">
      <c r="A10" s="7" t="s">
        <v>12</v>
      </c>
      <c r="B10" s="3">
        <f>C10/4</f>
        <v>2.5250000000000002E-2</v>
      </c>
      <c r="C10" s="4">
        <v>0.10100000000000001</v>
      </c>
      <c r="E10" s="31"/>
      <c r="F10" s="13"/>
      <c r="S10" s="32"/>
      <c r="T10" s="32"/>
      <c r="U10" s="31"/>
      <c r="W10" s="32"/>
      <c r="X10" s="48"/>
      <c r="Y10" s="34"/>
      <c r="Z10" s="34"/>
      <c r="AA10" s="34"/>
      <c r="AB10" s="34"/>
      <c r="AC10" s="34"/>
      <c r="AD10" s="34"/>
      <c r="AE10" s="34"/>
    </row>
    <row r="11" spans="1:46">
      <c r="A11" s="7" t="s">
        <v>13</v>
      </c>
      <c r="B11" s="52">
        <f>C11/4</f>
        <v>1.25E-3</v>
      </c>
      <c r="C11" s="4">
        <v>5.0000000000000001E-3</v>
      </c>
      <c r="E11" s="31"/>
      <c r="F11" s="13"/>
      <c r="S11" s="32"/>
      <c r="T11" s="32"/>
      <c r="U11" s="31"/>
      <c r="W11" s="32"/>
      <c r="X11" s="48"/>
      <c r="Y11" s="34"/>
      <c r="Z11" s="34"/>
      <c r="AA11" s="34"/>
      <c r="AB11" s="34"/>
      <c r="AC11" s="34"/>
      <c r="AD11" s="34"/>
      <c r="AE11" s="34"/>
    </row>
    <row r="12" spans="1:46" s="34" customFormat="1">
      <c r="A12" s="51"/>
      <c r="B12" s="54"/>
      <c r="C12" s="54"/>
      <c r="E12" s="31"/>
      <c r="F12" s="32"/>
      <c r="S12" s="32"/>
      <c r="T12" s="32"/>
      <c r="U12" s="31"/>
      <c r="W12" s="32"/>
      <c r="X12" s="48"/>
    </row>
    <row r="13" spans="1:46">
      <c r="A13" s="55" t="s">
        <v>14</v>
      </c>
      <c r="B13" s="56">
        <v>0.6</v>
      </c>
      <c r="C13" s="4">
        <v>0.76500000000000001</v>
      </c>
      <c r="D13" s="37"/>
      <c r="E13" s="31"/>
      <c r="F13" s="13"/>
      <c r="S13" s="32"/>
      <c r="T13" s="32"/>
      <c r="U13" s="31"/>
      <c r="W13" s="32"/>
      <c r="X13" s="48"/>
      <c r="Y13" s="34"/>
      <c r="Z13" s="34"/>
      <c r="AA13" s="34"/>
      <c r="AB13" s="34"/>
      <c r="AC13" s="34"/>
      <c r="AD13" s="34"/>
      <c r="AE13" s="34"/>
    </row>
    <row r="14" spans="1:46" s="11" customFormat="1" ht="12.75">
      <c r="A14" s="44"/>
      <c r="B14" s="44"/>
      <c r="C14" s="44"/>
      <c r="D14" s="38"/>
      <c r="E14" s="42"/>
      <c r="F14" s="38"/>
      <c r="S14" s="42"/>
      <c r="T14" s="42"/>
      <c r="U14" s="42"/>
      <c r="V14" s="42"/>
      <c r="W14" s="42"/>
      <c r="X14" s="42"/>
      <c r="Y14" s="50"/>
      <c r="Z14" s="50"/>
      <c r="AA14" s="50"/>
      <c r="AB14" s="50"/>
      <c r="AC14" s="50"/>
      <c r="AD14" s="50"/>
      <c r="AE14" s="50"/>
    </row>
    <row r="15" spans="1:46" s="13" customFormat="1">
      <c r="A15" s="57" t="s">
        <v>15</v>
      </c>
      <c r="B15" s="3" t="s">
        <v>6</v>
      </c>
      <c r="C15" s="67">
        <v>9.5000000000000001E-2</v>
      </c>
      <c r="D15" s="37"/>
      <c r="E15" s="4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1"/>
      <c r="T15" s="31"/>
      <c r="U15" s="49"/>
      <c r="V15" s="49"/>
      <c r="W15" s="32"/>
      <c r="X15" s="49"/>
      <c r="Y15" s="32"/>
      <c r="Z15" s="32"/>
      <c r="AA15" s="32"/>
      <c r="AB15" s="32"/>
      <c r="AC15" s="32"/>
      <c r="AD15" s="32"/>
      <c r="AE15" s="32"/>
    </row>
    <row r="16" spans="1:46">
      <c r="A16" s="12" t="s">
        <v>16</v>
      </c>
      <c r="B16" s="3" t="s">
        <v>6</v>
      </c>
      <c r="C16" s="67">
        <v>0.2693423675046</v>
      </c>
      <c r="D16" s="37"/>
      <c r="E16" s="49"/>
      <c r="F16" s="13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1"/>
      <c r="T16" s="31"/>
      <c r="U16" s="49"/>
      <c r="V16" s="49"/>
      <c r="W16" s="32"/>
      <c r="X16" s="49"/>
      <c r="Y16" s="32"/>
      <c r="Z16" s="32"/>
      <c r="AA16" s="32"/>
      <c r="AB16" s="32"/>
      <c r="AC16" s="32"/>
      <c r="AD16" s="32"/>
      <c r="AE16" s="32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</row>
    <row r="17" spans="1:46">
      <c r="A17" s="12" t="s">
        <v>17</v>
      </c>
      <c r="B17" s="3" t="s">
        <v>6</v>
      </c>
      <c r="C17" s="67">
        <v>0.30199999999999999</v>
      </c>
      <c r="D17" s="37"/>
      <c r="E17" s="49"/>
      <c r="F17" s="13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1"/>
      <c r="T17" s="31"/>
      <c r="U17" s="49"/>
      <c r="V17" s="49"/>
      <c r="W17" s="32"/>
      <c r="X17" s="49"/>
      <c r="Y17" s="32"/>
      <c r="Z17" s="32"/>
      <c r="AA17" s="32"/>
      <c r="AB17" s="32"/>
      <c r="AC17" s="32"/>
      <c r="AD17" s="32"/>
      <c r="AE17" s="32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</row>
    <row r="18" spans="1:46">
      <c r="B18" s="13"/>
      <c r="D18" s="13"/>
      <c r="E18" s="32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32"/>
      <c r="T18" s="32"/>
      <c r="U18" s="32"/>
      <c r="V18" s="32"/>
      <c r="W18" s="32"/>
      <c r="X18" s="32"/>
      <c r="Y18" s="34"/>
      <c r="Z18" s="34"/>
      <c r="AA18" s="34"/>
      <c r="AB18" s="34"/>
      <c r="AC18" s="34"/>
      <c r="AD18" s="34"/>
      <c r="AE18" s="34"/>
    </row>
    <row r="19" spans="1:46">
      <c r="A19" s="13"/>
    </row>
    <row r="20" spans="1:46">
      <c r="A20" s="83" t="s">
        <v>21</v>
      </c>
      <c r="B20" s="27">
        <v>0</v>
      </c>
      <c r="C20" s="27">
        <f t="shared" ref="C20:K20" si="0">1+B20</f>
        <v>1</v>
      </c>
      <c r="D20" s="27">
        <f t="shared" si="0"/>
        <v>2</v>
      </c>
      <c r="E20" s="27">
        <f t="shared" si="0"/>
        <v>3</v>
      </c>
      <c r="F20" s="27">
        <f t="shared" si="0"/>
        <v>4</v>
      </c>
      <c r="G20" s="27">
        <f t="shared" si="0"/>
        <v>5</v>
      </c>
      <c r="H20" s="27">
        <f t="shared" si="0"/>
        <v>6</v>
      </c>
      <c r="I20" s="27">
        <f t="shared" si="0"/>
        <v>7</v>
      </c>
      <c r="J20" s="27">
        <f t="shared" si="0"/>
        <v>8</v>
      </c>
      <c r="K20" s="27">
        <f t="shared" si="0"/>
        <v>9</v>
      </c>
      <c r="L20" s="71"/>
      <c r="M20" s="32"/>
      <c r="N20" s="32"/>
      <c r="O20" s="32"/>
      <c r="P20" s="32"/>
    </row>
    <row r="21" spans="1:46">
      <c r="A21" s="7" t="s">
        <v>22</v>
      </c>
      <c r="B21" s="6">
        <v>1.7597634379578599</v>
      </c>
      <c r="C21" s="6">
        <v>3.36259378490087</v>
      </c>
      <c r="D21" s="6">
        <v>4.30552690559903</v>
      </c>
      <c r="E21" s="6">
        <v>4.2677326145927497</v>
      </c>
      <c r="F21" s="6">
        <v>11.590419308528499</v>
      </c>
      <c r="G21" s="6">
        <v>19.3235002422037</v>
      </c>
      <c r="H21" s="6">
        <v>17.3089542270083</v>
      </c>
      <c r="I21" s="6">
        <v>13.8918446358099</v>
      </c>
      <c r="J21" s="6">
        <v>21.268328363791799</v>
      </c>
      <c r="K21" s="6">
        <v>10.0536203121434</v>
      </c>
      <c r="L21" s="71"/>
      <c r="M21" s="32"/>
      <c r="N21" s="32"/>
      <c r="O21" s="32"/>
      <c r="P21" s="32"/>
    </row>
    <row r="22" spans="1:46">
      <c r="A22" s="286"/>
      <c r="B22" s="286"/>
      <c r="C22" s="286"/>
      <c r="D22" s="17"/>
    </row>
    <row r="23" spans="1:46">
      <c r="A23" s="295"/>
      <c r="B23" s="295"/>
      <c r="C23" s="295"/>
      <c r="D23" s="17"/>
    </row>
    <row r="24" spans="1:46">
      <c r="A24" s="292" t="s">
        <v>25</v>
      </c>
      <c r="B24" s="293"/>
      <c r="C24" s="294"/>
      <c r="D24" s="13"/>
      <c r="H24" s="13"/>
      <c r="L24" s="20"/>
      <c r="M24" s="30"/>
      <c r="N24" s="32"/>
      <c r="O24" s="32"/>
      <c r="P24" s="32"/>
      <c r="Q24" s="32"/>
    </row>
    <row r="25" spans="1:46">
      <c r="A25" s="7" t="s">
        <v>33</v>
      </c>
      <c r="B25" s="6" t="s">
        <v>3</v>
      </c>
      <c r="C25" s="6">
        <v>0.40479999999999999</v>
      </c>
      <c r="D25" s="13"/>
      <c r="L25" s="20"/>
      <c r="M25" s="30"/>
      <c r="N25" s="32"/>
      <c r="O25" s="32"/>
      <c r="P25" s="32"/>
      <c r="Q25" s="32"/>
    </row>
    <row r="26" spans="1:46">
      <c r="A26" s="7" t="s">
        <v>34</v>
      </c>
      <c r="B26" s="6" t="s">
        <v>3</v>
      </c>
      <c r="C26" s="6">
        <v>0.41420000000000001</v>
      </c>
      <c r="D26" s="17"/>
      <c r="E26" s="7" t="s">
        <v>23</v>
      </c>
      <c r="F26" s="6" t="s">
        <v>3</v>
      </c>
      <c r="G26" s="75">
        <v>0</v>
      </c>
      <c r="L26" s="20"/>
      <c r="M26" s="30"/>
      <c r="N26" s="30"/>
      <c r="O26" s="30"/>
      <c r="P26" s="32"/>
      <c r="Q26" s="32"/>
    </row>
    <row r="27" spans="1:46">
      <c r="A27" s="289" t="s">
        <v>54</v>
      </c>
      <c r="B27" s="290"/>
      <c r="C27" s="291"/>
      <c r="D27" s="13"/>
      <c r="E27" s="88" t="s">
        <v>27</v>
      </c>
      <c r="F27" s="6" t="s">
        <v>3</v>
      </c>
      <c r="G27" s="16">
        <v>0.4</v>
      </c>
      <c r="H27" s="13"/>
      <c r="I27" s="13"/>
      <c r="J27" s="13"/>
      <c r="L27" s="19"/>
    </row>
    <row r="28" spans="1:46">
      <c r="A28" s="7" t="s">
        <v>55</v>
      </c>
      <c r="B28" s="8" t="s">
        <v>56</v>
      </c>
      <c r="C28" s="8">
        <v>0</v>
      </c>
      <c r="D28" s="17"/>
      <c r="E28" s="287" t="s">
        <v>46</v>
      </c>
      <c r="F28" s="287"/>
      <c r="G28" s="287"/>
      <c r="H28" s="288"/>
      <c r="I28" s="288"/>
      <c r="J28" s="288"/>
      <c r="L28" s="19"/>
    </row>
    <row r="29" spans="1:46">
      <c r="A29" s="7"/>
      <c r="B29" s="6"/>
      <c r="C29" s="6"/>
      <c r="D29" s="13"/>
      <c r="E29" s="88" t="s">
        <v>51</v>
      </c>
      <c r="F29" s="6" t="s">
        <v>3</v>
      </c>
      <c r="G29" s="89">
        <v>0.14499999999999999</v>
      </c>
    </row>
    <row r="30" spans="1:46">
      <c r="A30" s="287" t="s">
        <v>24</v>
      </c>
      <c r="B30" s="287"/>
      <c r="C30" s="287"/>
      <c r="D30" s="13"/>
      <c r="E30" s="287" t="s">
        <v>59</v>
      </c>
      <c r="F30" s="287"/>
      <c r="G30" s="287"/>
      <c r="H30" s="13"/>
    </row>
    <row r="31" spans="1:46">
      <c r="A31" s="86" t="s">
        <v>107</v>
      </c>
      <c r="B31" s="6" t="s">
        <v>3</v>
      </c>
      <c r="C31" s="8">
        <v>0.244478293983244</v>
      </c>
      <c r="D31" s="13"/>
      <c r="E31" s="88" t="s">
        <v>61</v>
      </c>
      <c r="F31" s="6" t="s">
        <v>3</v>
      </c>
      <c r="G31" s="16">
        <v>0</v>
      </c>
      <c r="H31" s="13"/>
    </row>
    <row r="32" spans="1:46">
      <c r="A32" s="86" t="s">
        <v>108</v>
      </c>
      <c r="B32" s="6" t="s">
        <v>3</v>
      </c>
      <c r="C32" s="8">
        <v>0.76834862385321101</v>
      </c>
      <c r="E32" s="287" t="s">
        <v>66</v>
      </c>
      <c r="F32" s="287"/>
      <c r="G32" s="287"/>
      <c r="L32" s="23"/>
    </row>
    <row r="33" spans="1:34">
      <c r="A33" s="86" t="s">
        <v>109</v>
      </c>
      <c r="B33" s="6" t="s">
        <v>3</v>
      </c>
      <c r="C33" s="8">
        <v>0.392710023717389</v>
      </c>
      <c r="E33" s="88" t="s">
        <v>68</v>
      </c>
      <c r="F33" s="6" t="s">
        <v>3</v>
      </c>
      <c r="G33" s="16">
        <v>1</v>
      </c>
      <c r="L33" s="23"/>
    </row>
    <row r="34" spans="1:34">
      <c r="A34" s="86" t="s">
        <v>110</v>
      </c>
      <c r="B34" s="6" t="s">
        <v>3</v>
      </c>
      <c r="C34" s="8">
        <v>0.13480214704780899</v>
      </c>
      <c r="L34" s="23"/>
    </row>
    <row r="35" spans="1:34">
      <c r="A35" s="30"/>
      <c r="B35" s="64"/>
      <c r="C35" s="39"/>
      <c r="L35" s="23"/>
    </row>
    <row r="36" spans="1:34">
      <c r="A36" s="287" t="s">
        <v>73</v>
      </c>
      <c r="B36" s="287"/>
      <c r="C36" s="287"/>
      <c r="E36" s="313" t="s">
        <v>74</v>
      </c>
      <c r="F36" s="313"/>
      <c r="G36" s="313"/>
    </row>
    <row r="37" spans="1:34">
      <c r="A37" s="90" t="s">
        <v>75</v>
      </c>
      <c r="B37" s="6" t="s">
        <v>3</v>
      </c>
      <c r="C37" s="6">
        <v>0.105701649389082</v>
      </c>
      <c r="E37" s="88" t="s">
        <v>76</v>
      </c>
      <c r="F37" s="6" t="s">
        <v>3</v>
      </c>
      <c r="G37" s="6">
        <v>1.47821731932195E-2</v>
      </c>
    </row>
    <row r="38" spans="1:34">
      <c r="A38" s="90" t="s">
        <v>77</v>
      </c>
      <c r="B38" s="6" t="s">
        <v>3</v>
      </c>
      <c r="C38" s="6">
        <v>0.19732695820881499</v>
      </c>
      <c r="E38" s="88" t="s">
        <v>78</v>
      </c>
      <c r="F38" s="6" t="s">
        <v>3</v>
      </c>
      <c r="G38" s="6">
        <v>0.61535260940806402</v>
      </c>
    </row>
    <row r="39" spans="1:34">
      <c r="A39" s="90" t="s">
        <v>79</v>
      </c>
      <c r="B39" s="6" t="s">
        <v>3</v>
      </c>
      <c r="C39" s="6">
        <v>0.29633898809634002</v>
      </c>
      <c r="E39" s="88" t="s">
        <v>80</v>
      </c>
      <c r="F39" s="6" t="s">
        <v>3</v>
      </c>
      <c r="G39" s="6">
        <v>0.19803587808157</v>
      </c>
    </row>
    <row r="40" spans="1:34">
      <c r="A40" s="90" t="s">
        <v>81</v>
      </c>
      <c r="B40" s="6" t="s">
        <v>3</v>
      </c>
      <c r="C40" s="6">
        <v>0.44320067550248698</v>
      </c>
      <c r="E40" s="88" t="s">
        <v>82</v>
      </c>
      <c r="F40" s="6" t="s">
        <v>3</v>
      </c>
      <c r="G40" s="6">
        <v>0.135331212774111</v>
      </c>
    </row>
    <row r="41" spans="1:34">
      <c r="A41" s="90" t="s">
        <v>83</v>
      </c>
      <c r="B41" s="6" t="s">
        <v>3</v>
      </c>
      <c r="C41" s="6">
        <v>0.69800388976793104</v>
      </c>
      <c r="E41" s="88" t="s">
        <v>84</v>
      </c>
      <c r="F41" s="6" t="s">
        <v>3</v>
      </c>
      <c r="G41" s="6">
        <v>0.865283805912332</v>
      </c>
    </row>
    <row r="42" spans="1:34">
      <c r="A42" s="90" t="s">
        <v>85</v>
      </c>
      <c r="B42" s="6" t="s">
        <v>3</v>
      </c>
      <c r="C42" s="6">
        <v>0.22720538540598101</v>
      </c>
      <c r="E42" s="88" t="s">
        <v>86</v>
      </c>
      <c r="F42" s="6" t="s">
        <v>3</v>
      </c>
      <c r="G42" s="6">
        <v>0.35100565649937099</v>
      </c>
      <c r="Y42" s="25"/>
    </row>
    <row r="43" spans="1:34">
      <c r="A43" s="90" t="s">
        <v>87</v>
      </c>
      <c r="B43" s="6" t="s">
        <v>3</v>
      </c>
      <c r="C43" s="6">
        <v>0.57290596653072901</v>
      </c>
      <c r="E43" s="88" t="s">
        <v>88</v>
      </c>
      <c r="F43" s="6" t="s">
        <v>3</v>
      </c>
      <c r="G43" s="6">
        <v>0.302265361401094</v>
      </c>
      <c r="Z43" s="26"/>
    </row>
    <row r="44" spans="1:34">
      <c r="A44" s="90" t="s">
        <v>89</v>
      </c>
      <c r="B44" s="6" t="s">
        <v>3</v>
      </c>
      <c r="C44" s="6">
        <v>0.11932963805404601</v>
      </c>
      <c r="E44" s="88" t="s">
        <v>90</v>
      </c>
      <c r="F44" s="6" t="s">
        <v>3</v>
      </c>
      <c r="G44" s="6">
        <v>0.32541575387280403</v>
      </c>
    </row>
    <row r="46" spans="1:34" ht="15.75" thickBot="1"/>
    <row r="47" spans="1:34" ht="15.75" thickBot="1">
      <c r="A47" s="95" t="s">
        <v>118</v>
      </c>
      <c r="B47" s="96"/>
      <c r="C47" s="96"/>
      <c r="D47" s="96"/>
      <c r="E47" s="96"/>
      <c r="F47" s="96"/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  <c r="V47" s="96"/>
      <c r="W47" s="96"/>
      <c r="X47" s="96"/>
      <c r="Y47" s="96"/>
      <c r="Z47" s="96"/>
      <c r="AA47" s="96"/>
      <c r="AB47" s="96"/>
      <c r="AC47" s="96"/>
      <c r="AD47" s="96"/>
      <c r="AE47" s="96"/>
      <c r="AF47" s="96"/>
      <c r="AG47" s="96"/>
      <c r="AH47" s="96"/>
    </row>
    <row r="48" spans="1:34" ht="30">
      <c r="A48" s="97" t="s">
        <v>0</v>
      </c>
      <c r="B48" s="98" t="s">
        <v>119</v>
      </c>
      <c r="C48" s="99" t="s">
        <v>120</v>
      </c>
      <c r="D48" s="99"/>
      <c r="E48" s="99"/>
      <c r="F48" s="99"/>
      <c r="G48" s="99"/>
      <c r="H48" s="99"/>
      <c r="I48" s="99"/>
      <c r="J48" s="99"/>
      <c r="K48" s="99"/>
      <c r="L48" s="99"/>
      <c r="M48" s="99"/>
      <c r="N48" s="99"/>
      <c r="O48" s="99"/>
      <c r="P48" s="99"/>
      <c r="Q48" s="99"/>
      <c r="R48" s="99"/>
      <c r="S48" s="99"/>
      <c r="T48" s="99"/>
      <c r="U48" s="100"/>
      <c r="V48" s="100"/>
      <c r="W48" s="100"/>
      <c r="X48" s="100"/>
      <c r="Y48" s="100"/>
      <c r="Z48" s="100"/>
      <c r="AA48" s="101"/>
      <c r="AB48" s="100"/>
      <c r="AC48" s="100"/>
      <c r="AD48" s="100"/>
      <c r="AE48" s="100"/>
      <c r="AF48" s="100"/>
      <c r="AG48" s="100"/>
      <c r="AH48" s="100"/>
    </row>
    <row r="49" spans="1:34" ht="15.75" thickBot="1">
      <c r="A49" s="119" t="s">
        <v>121</v>
      </c>
      <c r="B49" s="102"/>
      <c r="C49" s="103"/>
      <c r="D49" s="104"/>
      <c r="E49" s="104"/>
      <c r="F49" s="104"/>
      <c r="G49" s="104"/>
      <c r="H49" s="104"/>
      <c r="I49" s="104"/>
      <c r="J49" s="104"/>
      <c r="K49" s="104"/>
      <c r="L49" s="104"/>
      <c r="M49" s="104"/>
      <c r="N49" s="104"/>
      <c r="O49" s="104"/>
      <c r="P49" s="104"/>
      <c r="Q49" s="104"/>
      <c r="R49" s="104"/>
      <c r="S49" s="104"/>
      <c r="T49" s="104"/>
      <c r="U49" s="104"/>
      <c r="V49" s="104"/>
      <c r="W49" s="104"/>
      <c r="X49" s="104"/>
      <c r="Y49" s="104"/>
      <c r="Z49" s="104"/>
      <c r="AA49" s="104"/>
      <c r="AB49" s="104"/>
      <c r="AC49" s="104"/>
      <c r="AD49" s="105"/>
      <c r="AE49" s="105"/>
      <c r="AF49" s="105"/>
      <c r="AG49" s="105"/>
      <c r="AH49" s="105"/>
    </row>
    <row r="50" spans="1:34" ht="15.75" thickBot="1">
      <c r="A50" s="297" t="s">
        <v>129</v>
      </c>
      <c r="B50" s="284" t="s">
        <v>6</v>
      </c>
      <c r="C50" s="298">
        <v>7.2400155000000002</v>
      </c>
      <c r="D50" s="106" t="s">
        <v>122</v>
      </c>
      <c r="E50" s="112">
        <v>7.2400155000000002</v>
      </c>
      <c r="F50" s="112">
        <v>1.5678623</v>
      </c>
      <c r="G50" s="112">
        <v>1.4343853</v>
      </c>
      <c r="H50" s="112">
        <v>1.3140333</v>
      </c>
      <c r="I50" s="112">
        <v>1.2054353</v>
      </c>
      <c r="J50" s="112">
        <v>1.0445603000000001</v>
      </c>
      <c r="K50" s="112">
        <v>0.88758430000000099</v>
      </c>
      <c r="L50" s="112">
        <v>0.76393530000000198</v>
      </c>
      <c r="M50" s="112">
        <v>0.65282830000000103</v>
      </c>
      <c r="N50" s="112">
        <v>0.55326230000000198</v>
      </c>
      <c r="O50" s="112">
        <v>0.44597930000000102</v>
      </c>
      <c r="P50" s="112">
        <v>0.35765730000000101</v>
      </c>
      <c r="Q50" s="112">
        <v>0.27235330000000202</v>
      </c>
      <c r="R50" s="107">
        <v>0.205088300000003</v>
      </c>
      <c r="S50" s="108">
        <v>0.13699230000000201</v>
      </c>
      <c r="T50" s="108">
        <v>8.7460300000002697E-2</v>
      </c>
      <c r="U50" s="145"/>
      <c r="V50" s="112"/>
      <c r="W50" s="112"/>
      <c r="X50" s="112"/>
      <c r="Y50" s="112"/>
      <c r="Z50" s="112"/>
      <c r="AA50" s="113"/>
      <c r="AB50" s="112"/>
      <c r="AC50" s="112"/>
      <c r="AD50" s="112"/>
      <c r="AE50" s="112"/>
      <c r="AF50" s="112"/>
      <c r="AG50" s="112"/>
      <c r="AH50" s="113"/>
    </row>
    <row r="51" spans="1:34" ht="15.75" thickBot="1">
      <c r="A51" s="297"/>
      <c r="B51" s="297"/>
      <c r="C51" s="298"/>
      <c r="D51" s="106" t="s">
        <v>123</v>
      </c>
      <c r="E51" s="110">
        <v>4.7418000000000002E-2</v>
      </c>
      <c r="F51" s="110">
        <v>4.7418000000000002E-2</v>
      </c>
      <c r="G51" s="110">
        <v>4.2979999999999997E-2</v>
      </c>
      <c r="H51" s="110">
        <v>3.8741999999999999E-2</v>
      </c>
      <c r="I51" s="110">
        <v>3.4978000000000002E-2</v>
      </c>
      <c r="J51" s="110">
        <v>3.3043000000000003E-2</v>
      </c>
      <c r="K51" s="110">
        <v>3.2537000000000003E-2</v>
      </c>
      <c r="L51" s="110">
        <v>2.9658E-2</v>
      </c>
      <c r="M51" s="110">
        <v>2.6706000000000001E-2</v>
      </c>
      <c r="N51" s="110">
        <v>2.3727999999999999E-2</v>
      </c>
      <c r="O51" s="110">
        <v>1.9861E-2</v>
      </c>
      <c r="P51" s="110">
        <v>1.6293999999999999E-2</v>
      </c>
      <c r="Q51" s="110">
        <v>1.2848E-2</v>
      </c>
      <c r="R51" s="110">
        <v>1.0130999999999999E-2</v>
      </c>
      <c r="S51" s="111">
        <v>7.3800000000000003E-3</v>
      </c>
      <c r="T51" s="111">
        <v>4.4450000000000002E-3</v>
      </c>
      <c r="U51" s="146"/>
      <c r="V51" s="110"/>
      <c r="W51" s="110"/>
      <c r="X51" s="110"/>
      <c r="Y51" s="110"/>
      <c r="Z51" s="110"/>
      <c r="AA51" s="114"/>
      <c r="AB51" s="110"/>
      <c r="AC51" s="110"/>
      <c r="AD51" s="110"/>
      <c r="AE51" s="110"/>
      <c r="AF51" s="110"/>
      <c r="AG51" s="110"/>
      <c r="AH51" s="114"/>
    </row>
    <row r="52" spans="1:34" ht="15.75" thickBot="1">
      <c r="A52" s="285" t="s">
        <v>133</v>
      </c>
      <c r="B52" s="284" t="s">
        <v>6</v>
      </c>
      <c r="C52" s="296">
        <v>0</v>
      </c>
      <c r="D52" s="106" t="s">
        <v>122</v>
      </c>
      <c r="E52" s="107">
        <v>0</v>
      </c>
      <c r="F52" s="107"/>
      <c r="G52" s="107"/>
      <c r="H52" s="107"/>
      <c r="I52" s="107"/>
      <c r="J52" s="107"/>
      <c r="K52" s="107"/>
      <c r="L52" s="107"/>
      <c r="M52" s="107"/>
      <c r="N52" s="107"/>
      <c r="O52" s="107"/>
      <c r="P52" s="107"/>
      <c r="Q52" s="107"/>
      <c r="R52" s="107"/>
      <c r="S52" s="107"/>
      <c r="T52" s="107"/>
      <c r="U52" s="107"/>
      <c r="V52" s="107"/>
      <c r="W52" s="107"/>
      <c r="X52" s="107"/>
      <c r="Y52" s="107"/>
      <c r="Z52" s="107"/>
      <c r="AA52" s="107"/>
      <c r="AB52" s="107"/>
      <c r="AC52" s="107"/>
      <c r="AD52" s="107"/>
      <c r="AE52" s="107"/>
      <c r="AF52" s="108"/>
      <c r="AG52" s="108"/>
      <c r="AH52" s="108"/>
    </row>
    <row r="53" spans="1:34" ht="15.75" thickBot="1">
      <c r="A53" s="285"/>
      <c r="B53" s="284"/>
      <c r="C53" s="296"/>
      <c r="D53" s="106" t="s">
        <v>123</v>
      </c>
      <c r="E53" s="115">
        <v>0</v>
      </c>
      <c r="F53" s="116"/>
      <c r="G53" s="116"/>
      <c r="H53" s="116"/>
      <c r="I53" s="116"/>
      <c r="J53" s="116"/>
      <c r="K53" s="116"/>
      <c r="L53" s="116"/>
      <c r="M53" s="116"/>
      <c r="N53" s="116"/>
      <c r="O53" s="116"/>
      <c r="P53" s="116"/>
      <c r="Q53" s="116"/>
      <c r="R53" s="116"/>
      <c r="S53" s="116"/>
      <c r="T53" s="116"/>
      <c r="U53" s="116"/>
      <c r="V53" s="116"/>
      <c r="W53" s="116"/>
      <c r="X53" s="116"/>
      <c r="Y53" s="116"/>
      <c r="Z53" s="116"/>
      <c r="AA53" s="116"/>
      <c r="AB53" s="116"/>
      <c r="AC53" s="116"/>
      <c r="AD53" s="116"/>
      <c r="AE53" s="116"/>
      <c r="AF53" s="117"/>
      <c r="AG53" s="117"/>
      <c r="AH53" s="117"/>
    </row>
    <row r="54" spans="1:34" ht="15.75" thickBot="1">
      <c r="A54" s="284" t="s">
        <v>130</v>
      </c>
      <c r="B54" s="311">
        <v>0</v>
      </c>
      <c r="C54" s="312">
        <v>0</v>
      </c>
      <c r="D54" s="106" t="s">
        <v>122</v>
      </c>
      <c r="E54" s="112">
        <v>7.2400155000000002</v>
      </c>
      <c r="F54" s="112">
        <v>1.5678623</v>
      </c>
      <c r="G54" s="112">
        <v>1.4343853</v>
      </c>
      <c r="H54" s="112">
        <v>1.3140333</v>
      </c>
      <c r="I54" s="112">
        <v>1.2054353</v>
      </c>
      <c r="J54" s="112">
        <v>1.0445603000000001</v>
      </c>
      <c r="K54" s="112">
        <v>0.88758430000000099</v>
      </c>
      <c r="L54" s="112">
        <v>0.76393530000000198</v>
      </c>
      <c r="M54" s="112">
        <v>0.65282830000000103</v>
      </c>
      <c r="N54" s="112">
        <v>0.55326230000000198</v>
      </c>
      <c r="O54" s="112">
        <v>0.44597930000000102</v>
      </c>
      <c r="P54" s="112">
        <v>0.35765730000000101</v>
      </c>
      <c r="Q54" s="112">
        <v>0.27235330000000202</v>
      </c>
      <c r="R54" s="107">
        <v>0.205088300000003</v>
      </c>
      <c r="S54" s="108">
        <v>0.13699230000000201</v>
      </c>
      <c r="T54" s="108">
        <v>8.7460300000002697E-2</v>
      </c>
      <c r="U54" s="108"/>
      <c r="V54" s="108"/>
      <c r="W54" s="108"/>
      <c r="X54" s="108"/>
      <c r="Y54" s="108"/>
      <c r="Z54" s="108"/>
      <c r="AA54" s="108"/>
      <c r="AB54" s="108"/>
      <c r="AC54" s="108"/>
      <c r="AD54" s="108"/>
      <c r="AE54" s="108"/>
      <c r="AF54" s="108"/>
      <c r="AG54" s="108"/>
      <c r="AH54" s="108"/>
    </row>
    <row r="55" spans="1:34" ht="15.75" thickBot="1">
      <c r="A55" s="284"/>
      <c r="B55" s="311"/>
      <c r="C55" s="311"/>
      <c r="D55" s="106" t="s">
        <v>123</v>
      </c>
      <c r="E55" s="110">
        <v>4.7418000000000002E-2</v>
      </c>
      <c r="F55" s="110">
        <v>4.7418000000000002E-2</v>
      </c>
      <c r="G55" s="110">
        <v>4.2979999999999997E-2</v>
      </c>
      <c r="H55" s="110">
        <v>3.8741999999999999E-2</v>
      </c>
      <c r="I55" s="110">
        <v>3.4978000000000002E-2</v>
      </c>
      <c r="J55" s="110">
        <v>3.3043000000000003E-2</v>
      </c>
      <c r="K55" s="110">
        <v>3.2537000000000003E-2</v>
      </c>
      <c r="L55" s="110">
        <v>2.9658E-2</v>
      </c>
      <c r="M55" s="110">
        <v>2.6706000000000001E-2</v>
      </c>
      <c r="N55" s="110">
        <v>2.3727999999999999E-2</v>
      </c>
      <c r="O55" s="110">
        <v>1.9861E-2</v>
      </c>
      <c r="P55" s="110">
        <v>1.6293999999999999E-2</v>
      </c>
      <c r="Q55" s="110">
        <v>1.2848E-2</v>
      </c>
      <c r="R55" s="110">
        <v>1.0130999999999999E-2</v>
      </c>
      <c r="S55" s="111">
        <v>7.3800000000000003E-3</v>
      </c>
      <c r="T55" s="111">
        <v>4.4450000000000002E-3</v>
      </c>
      <c r="U55" s="111"/>
      <c r="V55" s="111"/>
      <c r="W55" s="111"/>
      <c r="X55" s="111"/>
      <c r="Y55" s="111"/>
      <c r="Z55" s="111"/>
      <c r="AA55" s="111"/>
      <c r="AB55" s="111"/>
      <c r="AC55" s="111"/>
      <c r="AD55" s="111"/>
      <c r="AE55" s="111"/>
      <c r="AF55" s="111"/>
      <c r="AG55" s="111"/>
      <c r="AH55" s="111"/>
    </row>
    <row r="56" spans="1:34" ht="15.75" thickBot="1">
      <c r="A56" s="119" t="s">
        <v>124</v>
      </c>
      <c r="B56" s="103"/>
      <c r="C56" s="103"/>
      <c r="D56" s="104"/>
      <c r="E56" s="104"/>
      <c r="F56" s="104"/>
      <c r="G56" s="104"/>
      <c r="H56" s="104"/>
      <c r="I56" s="104"/>
      <c r="J56" s="104"/>
      <c r="K56" s="104"/>
      <c r="L56" s="104"/>
      <c r="M56" s="104"/>
      <c r="N56" s="104"/>
      <c r="O56" s="104"/>
      <c r="P56" s="104"/>
      <c r="Q56" s="104"/>
      <c r="R56" s="104"/>
      <c r="S56" s="104"/>
      <c r="T56" s="104"/>
      <c r="U56" s="104"/>
      <c r="V56" s="104"/>
      <c r="W56" s="104"/>
      <c r="X56" s="104"/>
      <c r="Y56" s="104"/>
      <c r="Z56" s="104"/>
      <c r="AA56" s="104"/>
      <c r="AB56" s="104"/>
      <c r="AC56" s="104"/>
      <c r="AD56" s="105"/>
      <c r="AE56" s="105"/>
      <c r="AF56" s="105"/>
      <c r="AG56" s="105"/>
      <c r="AH56" s="105"/>
    </row>
    <row r="57" spans="1:34" ht="15.75" thickBot="1">
      <c r="A57" s="284" t="s">
        <v>132</v>
      </c>
      <c r="B57" s="284" t="s">
        <v>6</v>
      </c>
      <c r="C57" s="283">
        <v>5.3000049000000002</v>
      </c>
      <c r="D57" s="106" t="s">
        <v>122</v>
      </c>
      <c r="E57" s="107">
        <v>5.3000049000000002</v>
      </c>
      <c r="F57" s="107">
        <v>1.1891864999999999</v>
      </c>
      <c r="G57" s="107">
        <v>1.0524495</v>
      </c>
      <c r="H57" s="107">
        <v>0.97060650000000304</v>
      </c>
      <c r="I57" s="107">
        <v>0.89647850000000295</v>
      </c>
      <c r="J57" s="107">
        <v>0.82933750000000295</v>
      </c>
      <c r="K57" s="107">
        <v>0.74030250000000297</v>
      </c>
      <c r="L57" s="107">
        <v>0.66355450000000304</v>
      </c>
      <c r="M57" s="107">
        <v>0.48503450000000298</v>
      </c>
      <c r="N57" s="107">
        <v>0.405155500000002</v>
      </c>
      <c r="O57" s="107">
        <v>0.33518450000000199</v>
      </c>
      <c r="P57" s="107">
        <v>0.259669500000002</v>
      </c>
      <c r="Q57" s="107">
        <v>0.198508500000002</v>
      </c>
      <c r="R57" s="107">
        <v>0.12749650000000001</v>
      </c>
      <c r="S57" s="107">
        <v>5.8698500000001097E-2</v>
      </c>
      <c r="T57" s="108"/>
      <c r="U57" s="108"/>
      <c r="V57" s="108"/>
      <c r="W57" s="108"/>
      <c r="X57" s="108"/>
      <c r="Y57" s="108"/>
      <c r="Z57" s="108"/>
      <c r="AA57" s="108"/>
      <c r="AB57" s="108"/>
      <c r="AC57" s="108"/>
      <c r="AD57" s="108"/>
      <c r="AE57" s="108"/>
      <c r="AF57" s="108"/>
      <c r="AG57" s="108"/>
      <c r="AH57" s="108"/>
    </row>
    <row r="58" spans="1:34" ht="15.75" thickBot="1">
      <c r="A58" s="284"/>
      <c r="B58" s="284"/>
      <c r="C58" s="283"/>
      <c r="D58" s="106" t="s">
        <v>123</v>
      </c>
      <c r="E58" s="109">
        <v>4.8675000000000003E-2</v>
      </c>
      <c r="F58" s="110">
        <v>4.8675000000000003E-2</v>
      </c>
      <c r="G58" s="110">
        <v>4.4017000000000001E-2</v>
      </c>
      <c r="H58" s="110">
        <v>3.9909E-2</v>
      </c>
      <c r="I58" s="110">
        <v>3.6146999999999999E-2</v>
      </c>
      <c r="J58" s="110">
        <v>3.2739999999999998E-2</v>
      </c>
      <c r="K58" s="110">
        <v>2.8222000000000001E-2</v>
      </c>
      <c r="L58" s="110">
        <v>2.4327000000000001E-2</v>
      </c>
      <c r="M58" s="110">
        <v>2.0990000000000002E-2</v>
      </c>
      <c r="N58" s="110">
        <v>1.8963000000000001E-2</v>
      </c>
      <c r="O58" s="110">
        <v>1.6667000000000001E-2</v>
      </c>
      <c r="P58" s="110">
        <v>1.4139000000000001E-2</v>
      </c>
      <c r="Q58" s="110">
        <v>1.1051999999999999E-2</v>
      </c>
      <c r="R58" s="110">
        <v>7.3629999999999998E-3</v>
      </c>
      <c r="S58" s="110">
        <v>3.8140000000000001E-3</v>
      </c>
      <c r="T58" s="111"/>
      <c r="U58" s="111"/>
      <c r="V58" s="111"/>
      <c r="W58" s="111"/>
      <c r="X58" s="111"/>
      <c r="Y58" s="111"/>
      <c r="Z58" s="111"/>
      <c r="AA58" s="111"/>
      <c r="AB58" s="111"/>
      <c r="AC58" s="111"/>
      <c r="AD58" s="111"/>
      <c r="AE58" s="111"/>
      <c r="AF58" s="111"/>
      <c r="AG58" s="111"/>
      <c r="AH58" s="111"/>
    </row>
    <row r="59" spans="1:34" ht="15.75" thickBot="1">
      <c r="A59" s="285" t="s">
        <v>134</v>
      </c>
      <c r="B59" s="284" t="s">
        <v>6</v>
      </c>
      <c r="C59" s="283">
        <v>0</v>
      </c>
      <c r="D59" s="106" t="s">
        <v>122</v>
      </c>
      <c r="E59" s="107">
        <v>0</v>
      </c>
      <c r="F59" s="107"/>
      <c r="G59" s="107"/>
      <c r="H59" s="107"/>
      <c r="I59" s="107"/>
      <c r="J59" s="107"/>
      <c r="K59" s="107"/>
      <c r="L59" s="107"/>
      <c r="M59" s="107"/>
      <c r="N59" s="107"/>
      <c r="O59" s="107"/>
      <c r="P59" s="107"/>
      <c r="Q59" s="107"/>
      <c r="R59" s="107"/>
      <c r="S59" s="107"/>
      <c r="T59" s="108"/>
      <c r="U59" s="108"/>
      <c r="V59" s="108"/>
      <c r="W59" s="108"/>
      <c r="X59" s="108"/>
      <c r="Y59" s="108"/>
      <c r="Z59" s="108"/>
      <c r="AA59" s="108"/>
      <c r="AB59" s="108"/>
      <c r="AC59" s="108"/>
      <c r="AD59" s="108"/>
      <c r="AE59" s="108"/>
      <c r="AF59" s="108"/>
      <c r="AG59" s="108"/>
      <c r="AH59" s="108"/>
    </row>
    <row r="60" spans="1:34" ht="15.75" thickBot="1">
      <c r="A60" s="285"/>
      <c r="B60" s="284"/>
      <c r="C60" s="283"/>
      <c r="D60" s="106" t="s">
        <v>123</v>
      </c>
      <c r="E60" s="109">
        <v>0</v>
      </c>
      <c r="F60" s="110"/>
      <c r="G60" s="110"/>
      <c r="H60" s="110"/>
      <c r="I60" s="110"/>
      <c r="J60" s="110"/>
      <c r="K60" s="110"/>
      <c r="L60" s="110"/>
      <c r="M60" s="110"/>
      <c r="N60" s="110"/>
      <c r="O60" s="110"/>
      <c r="P60" s="110"/>
      <c r="Q60" s="110"/>
      <c r="R60" s="110"/>
      <c r="S60" s="110"/>
      <c r="T60" s="111"/>
      <c r="U60" s="111"/>
      <c r="V60" s="111"/>
      <c r="W60" s="111"/>
      <c r="X60" s="111"/>
      <c r="Y60" s="111"/>
      <c r="Z60" s="111"/>
      <c r="AA60" s="111"/>
      <c r="AB60" s="111"/>
      <c r="AC60" s="111"/>
      <c r="AD60" s="111"/>
      <c r="AE60" s="111"/>
      <c r="AF60" s="111"/>
      <c r="AG60" s="111"/>
      <c r="AH60" s="111"/>
    </row>
    <row r="61" spans="1:34" ht="15.75" thickBot="1">
      <c r="A61" s="284" t="s">
        <v>131</v>
      </c>
      <c r="B61" s="311">
        <v>0</v>
      </c>
      <c r="C61" s="312">
        <v>5.3000049000000002</v>
      </c>
      <c r="D61" s="106" t="s">
        <v>122</v>
      </c>
      <c r="E61" s="107">
        <v>5.3000049000000002</v>
      </c>
      <c r="F61" s="107">
        <v>1.1891864999999999</v>
      </c>
      <c r="G61" s="107">
        <v>1.0524495</v>
      </c>
      <c r="H61" s="107">
        <v>0.97060650000000304</v>
      </c>
      <c r="I61" s="107">
        <v>0.89647850000000295</v>
      </c>
      <c r="J61" s="107">
        <v>0.82933750000000295</v>
      </c>
      <c r="K61" s="107">
        <v>0.74030250000000297</v>
      </c>
      <c r="L61" s="107">
        <v>0.66355450000000304</v>
      </c>
      <c r="M61" s="107">
        <v>0.48503450000000298</v>
      </c>
      <c r="N61" s="107">
        <v>0.405155500000002</v>
      </c>
      <c r="O61" s="107">
        <v>0.33518450000000199</v>
      </c>
      <c r="P61" s="107">
        <v>0.259669500000002</v>
      </c>
      <c r="Q61" s="107">
        <v>0.198508500000002</v>
      </c>
      <c r="R61" s="107">
        <v>0.12749650000000001</v>
      </c>
      <c r="S61" s="107">
        <v>5.8698500000001097E-2</v>
      </c>
      <c r="T61" s="108"/>
      <c r="U61" s="108"/>
      <c r="V61" s="108"/>
      <c r="W61" s="108"/>
      <c r="X61" s="108"/>
      <c r="Y61" s="108"/>
      <c r="Z61" s="108"/>
      <c r="AA61" s="108"/>
      <c r="AB61" s="108"/>
      <c r="AC61" s="108"/>
      <c r="AD61" s="108"/>
      <c r="AE61" s="108"/>
      <c r="AF61" s="108"/>
      <c r="AG61" s="108"/>
      <c r="AH61" s="108"/>
    </row>
    <row r="62" spans="1:34" ht="15.75" thickBot="1">
      <c r="A62" s="284"/>
      <c r="B62" s="311"/>
      <c r="C62" s="311"/>
      <c r="D62" s="106" t="s">
        <v>123</v>
      </c>
      <c r="E62" s="109">
        <v>4.8675000000000003E-2</v>
      </c>
      <c r="F62" s="110">
        <v>4.8675000000000003E-2</v>
      </c>
      <c r="G62" s="110">
        <v>4.4017000000000001E-2</v>
      </c>
      <c r="H62" s="110">
        <v>3.9909E-2</v>
      </c>
      <c r="I62" s="110">
        <v>3.6146999999999999E-2</v>
      </c>
      <c r="J62" s="110">
        <v>3.2739999999999998E-2</v>
      </c>
      <c r="K62" s="110">
        <v>2.8222000000000001E-2</v>
      </c>
      <c r="L62" s="110">
        <v>2.4327000000000001E-2</v>
      </c>
      <c r="M62" s="110">
        <v>2.0990000000000002E-2</v>
      </c>
      <c r="N62" s="110">
        <v>1.8963000000000001E-2</v>
      </c>
      <c r="O62" s="110">
        <v>1.6667000000000001E-2</v>
      </c>
      <c r="P62" s="110">
        <v>1.4139000000000001E-2</v>
      </c>
      <c r="Q62" s="110">
        <v>1.1051999999999999E-2</v>
      </c>
      <c r="R62" s="110">
        <v>7.3629999999999998E-3</v>
      </c>
      <c r="S62" s="110">
        <v>3.8140000000000001E-3</v>
      </c>
      <c r="T62" s="111"/>
      <c r="U62" s="111"/>
      <c r="V62" s="111"/>
      <c r="W62" s="111"/>
      <c r="X62" s="111"/>
      <c r="Y62" s="111"/>
      <c r="Z62" s="111"/>
      <c r="AA62" s="111"/>
      <c r="AB62" s="111"/>
      <c r="AC62" s="111"/>
      <c r="AD62" s="111"/>
      <c r="AE62" s="111"/>
      <c r="AF62" s="111"/>
      <c r="AG62" s="111"/>
      <c r="AH62" s="111"/>
    </row>
    <row r="63" spans="1:34" ht="15.75" thickBot="1">
      <c r="A63" s="119" t="s">
        <v>125</v>
      </c>
      <c r="B63" s="103"/>
      <c r="C63" s="103"/>
      <c r="D63" s="104"/>
      <c r="E63" s="104"/>
      <c r="F63" s="104"/>
      <c r="G63" s="104"/>
      <c r="H63" s="104"/>
      <c r="I63" s="104"/>
      <c r="J63" s="104"/>
      <c r="K63" s="104"/>
      <c r="L63" s="104"/>
      <c r="M63" s="104"/>
      <c r="N63" s="104"/>
      <c r="O63" s="104"/>
      <c r="P63" s="104"/>
      <c r="Q63" s="104"/>
      <c r="R63" s="104"/>
      <c r="S63" s="104"/>
      <c r="T63" s="104"/>
      <c r="U63" s="104"/>
      <c r="V63" s="104"/>
      <c r="W63" s="104"/>
      <c r="X63" s="104"/>
      <c r="Y63" s="104"/>
      <c r="Z63" s="104"/>
      <c r="AA63" s="104"/>
      <c r="AB63" s="104"/>
      <c r="AC63" s="104"/>
      <c r="AD63" s="105"/>
      <c r="AE63" s="105"/>
      <c r="AF63" s="105"/>
      <c r="AG63" s="105"/>
      <c r="AH63" s="105"/>
    </row>
    <row r="64" spans="1:34" ht="15.75" thickBot="1">
      <c r="A64" s="284" t="s">
        <v>127</v>
      </c>
      <c r="B64" s="285" t="s">
        <v>6</v>
      </c>
      <c r="C64" s="283">
        <v>3.8630089000000001</v>
      </c>
      <c r="D64" s="106" t="s">
        <v>122</v>
      </c>
      <c r="E64" s="107">
        <v>3.8630089000000001</v>
      </c>
      <c r="F64" s="107"/>
      <c r="G64" s="107"/>
      <c r="H64" s="107"/>
      <c r="I64" s="107"/>
      <c r="J64" s="107"/>
      <c r="K64" s="107"/>
      <c r="L64" s="107"/>
      <c r="M64" s="107"/>
      <c r="N64" s="107"/>
      <c r="O64" s="107"/>
      <c r="P64" s="107"/>
      <c r="Q64" s="107"/>
      <c r="R64" s="107"/>
      <c r="S64" s="107"/>
      <c r="T64" s="108"/>
      <c r="U64" s="108"/>
      <c r="V64" s="108"/>
      <c r="W64" s="108"/>
      <c r="X64" s="108"/>
      <c r="Y64" s="108"/>
      <c r="Z64" s="108"/>
      <c r="AA64" s="108"/>
      <c r="AB64" s="108"/>
      <c r="AC64" s="108"/>
      <c r="AD64" s="108"/>
      <c r="AE64" s="108"/>
      <c r="AF64" s="108"/>
      <c r="AG64" s="108"/>
      <c r="AH64" s="108"/>
    </row>
    <row r="65" spans="1:34" ht="15.75" thickBot="1">
      <c r="A65" s="284"/>
      <c r="B65" s="285"/>
      <c r="C65" s="283"/>
      <c r="D65" s="106" t="s">
        <v>123</v>
      </c>
      <c r="E65" s="109">
        <v>0</v>
      </c>
      <c r="F65" s="110"/>
      <c r="G65" s="110"/>
      <c r="H65" s="110"/>
      <c r="I65" s="110"/>
      <c r="J65" s="110"/>
      <c r="K65" s="110"/>
      <c r="L65" s="110"/>
      <c r="M65" s="110"/>
      <c r="N65" s="110"/>
      <c r="O65" s="110"/>
      <c r="P65" s="110"/>
      <c r="Q65" s="110"/>
      <c r="R65" s="110"/>
      <c r="S65" s="110"/>
      <c r="T65" s="111"/>
      <c r="U65" s="111"/>
      <c r="V65" s="111"/>
      <c r="W65" s="111"/>
      <c r="X65" s="111"/>
      <c r="Y65" s="111"/>
      <c r="Z65" s="111"/>
      <c r="AA65" s="111"/>
      <c r="AB65" s="111"/>
      <c r="AC65" s="111"/>
      <c r="AD65" s="111"/>
      <c r="AE65" s="111"/>
      <c r="AF65" s="111"/>
      <c r="AG65" s="111"/>
      <c r="AH65" s="111"/>
    </row>
    <row r="66" spans="1:34" ht="15.75" thickBot="1">
      <c r="A66" s="119" t="s">
        <v>126</v>
      </c>
      <c r="B66" s="103"/>
      <c r="C66" s="103"/>
      <c r="D66" s="104"/>
      <c r="E66" s="104"/>
      <c r="F66" s="104"/>
      <c r="G66" s="104"/>
      <c r="H66" s="104"/>
      <c r="I66" s="104"/>
      <c r="J66" s="104"/>
      <c r="K66" s="104"/>
      <c r="L66" s="104"/>
      <c r="M66" s="104"/>
      <c r="N66" s="104"/>
      <c r="O66" s="104"/>
      <c r="P66" s="104"/>
      <c r="Q66" s="104"/>
      <c r="R66" s="104"/>
      <c r="S66" s="104"/>
      <c r="T66" s="104"/>
      <c r="U66" s="104"/>
      <c r="V66" s="104"/>
      <c r="W66" s="104"/>
      <c r="X66" s="104"/>
      <c r="Y66" s="104"/>
      <c r="Z66" s="104"/>
      <c r="AA66" s="104"/>
      <c r="AB66" s="104"/>
      <c r="AC66" s="104"/>
      <c r="AD66" s="105"/>
      <c r="AE66" s="105"/>
      <c r="AF66" s="105"/>
      <c r="AG66" s="105"/>
      <c r="AH66" s="105"/>
    </row>
    <row r="67" spans="1:34" ht="15.75" thickBot="1">
      <c r="A67" s="284" t="s">
        <v>128</v>
      </c>
      <c r="B67" s="284" t="s">
        <v>6</v>
      </c>
      <c r="C67" s="283">
        <v>14500</v>
      </c>
      <c r="D67" s="106" t="s">
        <v>122</v>
      </c>
      <c r="E67" s="139">
        <v>0</v>
      </c>
      <c r="F67" s="139">
        <v>500</v>
      </c>
      <c r="G67" s="139">
        <v>1000</v>
      </c>
      <c r="H67" s="139">
        <v>1500</v>
      </c>
      <c r="I67" s="139">
        <v>2000</v>
      </c>
      <c r="J67" s="139">
        <v>2500</v>
      </c>
      <c r="K67" s="139">
        <v>3000</v>
      </c>
      <c r="L67" s="139">
        <v>3500</v>
      </c>
      <c r="M67" s="139">
        <v>4000</v>
      </c>
      <c r="N67" s="139">
        <v>4500</v>
      </c>
      <c r="O67" s="139">
        <v>5000</v>
      </c>
      <c r="P67" s="139">
        <v>5500</v>
      </c>
      <c r="Q67" s="139">
        <v>6000</v>
      </c>
      <c r="R67" s="139">
        <v>6500</v>
      </c>
      <c r="S67" s="139">
        <v>7000</v>
      </c>
      <c r="T67" s="147">
        <v>7500</v>
      </c>
      <c r="U67" s="147">
        <v>8000</v>
      </c>
      <c r="V67" s="147">
        <v>8500</v>
      </c>
      <c r="W67" s="147">
        <v>9000</v>
      </c>
      <c r="X67" s="147">
        <v>9500</v>
      </c>
      <c r="Y67" s="147">
        <v>10000</v>
      </c>
      <c r="Z67" s="147">
        <v>10500</v>
      </c>
      <c r="AA67" s="147">
        <v>11000</v>
      </c>
      <c r="AB67" s="147">
        <v>11500</v>
      </c>
      <c r="AC67" s="147">
        <v>12000</v>
      </c>
      <c r="AD67" s="147">
        <v>12500</v>
      </c>
      <c r="AE67" s="147">
        <v>13000</v>
      </c>
      <c r="AF67" s="147">
        <v>13500</v>
      </c>
      <c r="AG67" s="147">
        <v>14000</v>
      </c>
      <c r="AH67" s="147">
        <v>14500</v>
      </c>
    </row>
    <row r="68" spans="1:34" ht="15.75" thickBot="1">
      <c r="A68" s="284"/>
      <c r="B68" s="284"/>
      <c r="C68" s="283"/>
      <c r="D68" s="106" t="s">
        <v>123</v>
      </c>
      <c r="E68" s="141">
        <v>0</v>
      </c>
      <c r="F68" s="142">
        <v>29.4861</v>
      </c>
      <c r="G68" s="142">
        <v>56.059699999999999</v>
      </c>
      <c r="H68" s="142">
        <v>77</v>
      </c>
      <c r="I68" s="142">
        <v>94.709800000000001</v>
      </c>
      <c r="J68" s="142">
        <v>111.19799999999999</v>
      </c>
      <c r="K68" s="142">
        <v>124.131</v>
      </c>
      <c r="L68" s="142">
        <v>136.26</v>
      </c>
      <c r="M68" s="142">
        <v>147.07300000000001</v>
      </c>
      <c r="N68" s="142">
        <v>154.041</v>
      </c>
      <c r="O68" s="142">
        <v>160.5</v>
      </c>
      <c r="P68" s="142">
        <v>165.566</v>
      </c>
      <c r="Q68" s="142">
        <v>167.49600000000001</v>
      </c>
      <c r="R68" s="142">
        <v>169.17599999999999</v>
      </c>
      <c r="S68" s="142">
        <v>169.47399999999999</v>
      </c>
      <c r="T68" s="148">
        <v>169.47399999999999</v>
      </c>
      <c r="U68" s="148">
        <v>169.47399999999999</v>
      </c>
      <c r="V68" s="148">
        <v>169.47399999999999</v>
      </c>
      <c r="W68" s="148">
        <v>169.47399999999999</v>
      </c>
      <c r="X68" s="148">
        <v>169.47399999999999</v>
      </c>
      <c r="Y68" s="148">
        <v>169.47399999999999</v>
      </c>
      <c r="Z68" s="148">
        <v>169.47399999999999</v>
      </c>
      <c r="AA68" s="148">
        <v>169.47399999999999</v>
      </c>
      <c r="AB68" s="148">
        <v>169.47399999999999</v>
      </c>
      <c r="AC68" s="148">
        <v>169.47399999999999</v>
      </c>
      <c r="AD68" s="148">
        <v>169.47399999999999</v>
      </c>
      <c r="AE68" s="148">
        <v>169.47399999999999</v>
      </c>
      <c r="AF68" s="148">
        <v>169.47399999999999</v>
      </c>
      <c r="AG68" s="148">
        <v>169.47399999999999</v>
      </c>
      <c r="AH68" s="148">
        <v>169.47399999999999</v>
      </c>
    </row>
    <row r="70" spans="1:34">
      <c r="A70" s="87" t="s">
        <v>111</v>
      </c>
      <c r="B70" s="6" t="s">
        <v>3</v>
      </c>
      <c r="C70" s="6">
        <v>0.1</v>
      </c>
      <c r="D70" s="20" t="s">
        <v>112</v>
      </c>
    </row>
    <row r="72" spans="1:34">
      <c r="A72" s="289" t="s">
        <v>113</v>
      </c>
      <c r="B72" s="290"/>
      <c r="C72" s="291"/>
    </row>
    <row r="73" spans="1:34">
      <c r="A73" s="91" t="s">
        <v>114</v>
      </c>
      <c r="B73" s="35" t="s">
        <v>3</v>
      </c>
      <c r="C73" s="92">
        <v>0.67</v>
      </c>
    </row>
    <row r="74" spans="1:34">
      <c r="A74" s="85" t="s">
        <v>115</v>
      </c>
      <c r="B74" s="6" t="s">
        <v>3</v>
      </c>
      <c r="C74" s="6">
        <v>0.23</v>
      </c>
    </row>
    <row r="75" spans="1:34">
      <c r="A75" s="85" t="s">
        <v>116</v>
      </c>
      <c r="B75" s="6" t="s">
        <v>3</v>
      </c>
      <c r="C75" s="6">
        <v>0.12</v>
      </c>
      <c r="D75" s="20" t="s">
        <v>117</v>
      </c>
    </row>
    <row r="76" spans="1:34">
      <c r="G76" s="72"/>
    </row>
    <row r="77" spans="1:34">
      <c r="F77" s="72"/>
      <c r="G77" s="72"/>
    </row>
    <row r="78" spans="1:34">
      <c r="A78" s="292" t="s">
        <v>189</v>
      </c>
      <c r="B78" s="293"/>
      <c r="C78" s="294"/>
      <c r="E78" s="314" t="s">
        <v>216</v>
      </c>
      <c r="F78" s="315"/>
      <c r="G78" s="316"/>
    </row>
    <row r="79" spans="1:34">
      <c r="A79" s="173" t="s">
        <v>196</v>
      </c>
      <c r="B79" s="174" t="s">
        <v>195</v>
      </c>
      <c r="C79" s="177">
        <v>1.8700000000000001E-2</v>
      </c>
      <c r="E79" s="173" t="s">
        <v>210</v>
      </c>
      <c r="F79" s="174" t="s">
        <v>56</v>
      </c>
      <c r="G79" s="182">
        <v>4.4110940000000003</v>
      </c>
    </row>
    <row r="80" spans="1:34">
      <c r="A80" s="173" t="s">
        <v>190</v>
      </c>
      <c r="B80" s="174" t="s">
        <v>191</v>
      </c>
      <c r="C80" s="177">
        <v>0.105877704845945</v>
      </c>
      <c r="E80" s="173" t="s">
        <v>211</v>
      </c>
      <c r="F80" s="174" t="s">
        <v>56</v>
      </c>
      <c r="G80" s="182">
        <v>0</v>
      </c>
    </row>
    <row r="81" spans="1:7">
      <c r="A81" s="173" t="s">
        <v>192</v>
      </c>
      <c r="B81" s="174" t="s">
        <v>191</v>
      </c>
      <c r="C81" s="177">
        <v>0</v>
      </c>
      <c r="E81" s="173" t="s">
        <v>212</v>
      </c>
      <c r="F81" s="174" t="s">
        <v>56</v>
      </c>
      <c r="G81" s="182">
        <v>2.5590000000000002</v>
      </c>
    </row>
    <row r="82" spans="1:7">
      <c r="A82" s="173" t="s">
        <v>193</v>
      </c>
      <c r="B82" s="174" t="s">
        <v>191</v>
      </c>
      <c r="C82" s="177">
        <v>1.025E-2</v>
      </c>
      <c r="E82" s="173" t="s">
        <v>213</v>
      </c>
      <c r="F82" s="174" t="s">
        <v>56</v>
      </c>
      <c r="G82" s="182">
        <v>0</v>
      </c>
    </row>
    <row r="83" spans="1:7">
      <c r="A83" s="175" t="s">
        <v>194</v>
      </c>
      <c r="B83" s="33" t="s">
        <v>195</v>
      </c>
      <c r="C83" s="177">
        <v>5.8373399619209296E-3</v>
      </c>
      <c r="E83" s="173" t="s">
        <v>214</v>
      </c>
      <c r="F83" s="174" t="s">
        <v>56</v>
      </c>
      <c r="G83" s="182">
        <v>3.7698849999999999</v>
      </c>
    </row>
    <row r="84" spans="1:7">
      <c r="A84" s="175" t="s">
        <v>197</v>
      </c>
      <c r="B84" s="33" t="s">
        <v>195</v>
      </c>
      <c r="C84" s="177">
        <v>0</v>
      </c>
      <c r="E84" s="173" t="s">
        <v>215</v>
      </c>
      <c r="F84" s="174" t="s">
        <v>56</v>
      </c>
      <c r="G84" s="182">
        <v>0</v>
      </c>
    </row>
    <row r="85" spans="1:7">
      <c r="A85" s="175" t="s">
        <v>198</v>
      </c>
      <c r="B85" s="33" t="s">
        <v>195</v>
      </c>
      <c r="C85" s="177">
        <v>-9.6984180288371094E-2</v>
      </c>
    </row>
    <row r="86" spans="1:7">
      <c r="A86" s="175" t="s">
        <v>199</v>
      </c>
      <c r="B86" s="33" t="s">
        <v>195</v>
      </c>
      <c r="C86" s="177">
        <v>0</v>
      </c>
    </row>
    <row r="87" spans="1:7">
      <c r="A87" s="175" t="s">
        <v>200</v>
      </c>
      <c r="B87" s="33" t="s">
        <v>195</v>
      </c>
      <c r="C87" s="177">
        <v>0.189207115002721</v>
      </c>
    </row>
    <row r="88" spans="1:7">
      <c r="A88" s="175" t="s">
        <v>201</v>
      </c>
      <c r="B88" s="33" t="s">
        <v>195</v>
      </c>
      <c r="C88" s="177">
        <v>0</v>
      </c>
    </row>
    <row r="89" spans="1:7">
      <c r="A89" s="175" t="s">
        <v>202</v>
      </c>
      <c r="B89" s="33" t="s">
        <v>195</v>
      </c>
      <c r="C89" s="177">
        <v>0.31121308406326598</v>
      </c>
    </row>
    <row r="90" spans="1:7">
      <c r="A90" s="175" t="s">
        <v>203</v>
      </c>
      <c r="B90" s="33" t="s">
        <v>195</v>
      </c>
      <c r="C90" s="177">
        <v>0</v>
      </c>
    </row>
    <row r="91" spans="1:7">
      <c r="A91" s="173" t="s">
        <v>204</v>
      </c>
      <c r="B91" s="174" t="s">
        <v>191</v>
      </c>
      <c r="C91" s="177">
        <v>0.12549911745221001</v>
      </c>
    </row>
    <row r="92" spans="1:7">
      <c r="A92" s="173" t="s">
        <v>205</v>
      </c>
      <c r="B92" s="174" t="s">
        <v>191</v>
      </c>
      <c r="C92" s="177">
        <v>0.15680944053561799</v>
      </c>
    </row>
    <row r="93" spans="1:7">
      <c r="A93" s="173" t="s">
        <v>206</v>
      </c>
      <c r="B93" s="174" t="s">
        <v>191</v>
      </c>
      <c r="C93" s="177">
        <v>0.123058434611587</v>
      </c>
    </row>
    <row r="94" spans="1:7">
      <c r="A94" s="173" t="s">
        <v>207</v>
      </c>
      <c r="B94" s="174" t="s">
        <v>191</v>
      </c>
      <c r="C94" s="177">
        <v>7.8300496241404005E-2</v>
      </c>
    </row>
    <row r="95" spans="1:7">
      <c r="A95" s="173" t="s">
        <v>208</v>
      </c>
      <c r="B95" s="174" t="s">
        <v>191</v>
      </c>
      <c r="C95" s="177">
        <v>9.8273375477424305E-2</v>
      </c>
    </row>
    <row r="96" spans="1:7">
      <c r="A96" s="173" t="s">
        <v>209</v>
      </c>
      <c r="B96" s="174" t="s">
        <v>191</v>
      </c>
      <c r="C96" s="177">
        <v>3.2052951348299399E-2</v>
      </c>
    </row>
    <row r="99" spans="1:26">
      <c r="A99" s="299" t="s">
        <v>25</v>
      </c>
      <c r="B99" s="301"/>
      <c r="C99" s="183">
        <v>1995</v>
      </c>
      <c r="D99" s="183">
        <v>1996</v>
      </c>
      <c r="E99" s="183">
        <v>1997</v>
      </c>
      <c r="F99" s="183">
        <v>1998</v>
      </c>
      <c r="G99" s="183">
        <v>1999</v>
      </c>
      <c r="H99" s="183">
        <v>2000</v>
      </c>
      <c r="I99" s="183">
        <v>2001</v>
      </c>
      <c r="J99" s="183">
        <v>2002</v>
      </c>
      <c r="K99" s="183">
        <v>2003</v>
      </c>
      <c r="L99" s="183">
        <v>2004</v>
      </c>
      <c r="M99" s="183">
        <v>2005</v>
      </c>
      <c r="N99" s="183">
        <v>2006</v>
      </c>
      <c r="O99" s="183">
        <v>2007</v>
      </c>
      <c r="P99" s="183">
        <v>2008</v>
      </c>
      <c r="Q99" s="183">
        <v>2009</v>
      </c>
      <c r="R99" s="183">
        <v>2010</v>
      </c>
      <c r="S99" s="183">
        <v>2011</v>
      </c>
      <c r="T99" s="183">
        <v>2012</v>
      </c>
      <c r="U99" s="183">
        <v>2013</v>
      </c>
      <c r="V99" s="183">
        <v>2014</v>
      </c>
      <c r="W99" s="183">
        <v>2015</v>
      </c>
    </row>
    <row r="100" spans="1:26">
      <c r="A100" s="173" t="s">
        <v>217</v>
      </c>
      <c r="B100" s="28" t="s">
        <v>3</v>
      </c>
      <c r="C100" s="6">
        <v>0.94371640679743196</v>
      </c>
      <c r="D100" s="6">
        <v>0.94488992176550901</v>
      </c>
      <c r="E100" s="6">
        <v>0.75476765427011006</v>
      </c>
      <c r="F100" s="6">
        <v>0.59125893723769296</v>
      </c>
      <c r="G100" s="6">
        <v>0.76092635607677195</v>
      </c>
      <c r="H100" s="6">
        <v>0.92509884354863703</v>
      </c>
      <c r="I100" s="6">
        <v>0.65753737957059899</v>
      </c>
      <c r="J100" s="6">
        <v>0.68915701104919003</v>
      </c>
      <c r="K100" s="6">
        <v>0.83556189457419605</v>
      </c>
      <c r="L100" s="6">
        <v>0.82266201008925099</v>
      </c>
      <c r="M100" s="6">
        <v>0.82216915611823105</v>
      </c>
      <c r="N100" s="6">
        <v>0.83981915989470102</v>
      </c>
      <c r="O100" s="6">
        <v>0.82906394747469203</v>
      </c>
      <c r="P100" s="6">
        <v>0.75805087544885696</v>
      </c>
      <c r="Q100" s="6">
        <v>0.87114401748057801</v>
      </c>
      <c r="R100" s="6">
        <v>0.88009855851324603</v>
      </c>
      <c r="S100" s="6">
        <v>0.88093716006405798</v>
      </c>
      <c r="T100" s="6">
        <v>0.87779886902336501</v>
      </c>
      <c r="U100" s="6">
        <v>0.87903706159323602</v>
      </c>
      <c r="V100" s="6">
        <v>0.89121302524662505</v>
      </c>
      <c r="W100" s="6">
        <v>0.89551149333757996</v>
      </c>
    </row>
    <row r="101" spans="1:26">
      <c r="A101" s="173" t="s">
        <v>218</v>
      </c>
      <c r="B101" s="28" t="s">
        <v>3</v>
      </c>
      <c r="C101" s="6">
        <v>0.41348916858963802</v>
      </c>
      <c r="D101" s="6">
        <v>0.25878516091741999</v>
      </c>
      <c r="E101" s="6">
        <v>0.27492792318120701</v>
      </c>
      <c r="F101" s="6">
        <v>0.26274683871632998</v>
      </c>
      <c r="G101" s="6">
        <v>0.25372689007677202</v>
      </c>
      <c r="H101" s="6">
        <v>0.30939116840577202</v>
      </c>
      <c r="I101" s="6">
        <v>0.35791709974757602</v>
      </c>
      <c r="J101" s="6">
        <v>0.40163872601435202</v>
      </c>
      <c r="K101" s="6">
        <v>0.35789204586018197</v>
      </c>
      <c r="L101" s="6">
        <v>0.34604717656083001</v>
      </c>
      <c r="M101" s="6">
        <v>0.34449622542716002</v>
      </c>
      <c r="N101" s="6">
        <v>0.34574119367735401</v>
      </c>
      <c r="O101" s="6">
        <v>0.38294144933633401</v>
      </c>
      <c r="P101" s="6">
        <v>0.38604333427387599</v>
      </c>
      <c r="Q101" s="6">
        <v>0.40821296258592099</v>
      </c>
      <c r="R101" s="6">
        <v>0.44081731672428398</v>
      </c>
      <c r="S101" s="6">
        <v>0.406889335671203</v>
      </c>
      <c r="T101" s="6">
        <v>0.41055843054445301</v>
      </c>
      <c r="U101" s="6">
        <v>0.39754671139534398</v>
      </c>
      <c r="V101" s="6">
        <v>0.39295797737663701</v>
      </c>
      <c r="W101" s="6">
        <v>0.38609833817317601</v>
      </c>
    </row>
    <row r="102" spans="1:26">
      <c r="A102" s="173" t="s">
        <v>219</v>
      </c>
      <c r="B102" s="28" t="s">
        <v>3</v>
      </c>
      <c r="C102" s="6">
        <v>0.13885623247390899</v>
      </c>
      <c r="D102" s="6">
        <v>0.46118570778078499</v>
      </c>
      <c r="E102" s="6">
        <v>0.48130146758467202</v>
      </c>
      <c r="F102" s="6">
        <v>0.54792629834096895</v>
      </c>
      <c r="G102" s="6">
        <v>0.47298655271331902</v>
      </c>
      <c r="H102" s="6">
        <v>0.42868979132115498</v>
      </c>
      <c r="I102" s="6">
        <v>0.42118942736868298</v>
      </c>
      <c r="J102" s="6">
        <v>0.35777049688150803</v>
      </c>
      <c r="K102" s="6">
        <v>0.439744921013493</v>
      </c>
      <c r="L102" s="6">
        <v>0.48748094987928597</v>
      </c>
      <c r="M102" s="6">
        <v>0.451584558255612</v>
      </c>
      <c r="N102" s="6">
        <v>0.43096169535026002</v>
      </c>
      <c r="O102" s="6">
        <v>0.38907146372342299</v>
      </c>
      <c r="P102" s="6">
        <v>0.40831109857053999</v>
      </c>
      <c r="Q102" s="6">
        <v>0.398335216824583</v>
      </c>
      <c r="R102" s="6">
        <v>0.37213068113178599</v>
      </c>
      <c r="S102" s="6">
        <v>0.391783649433805</v>
      </c>
      <c r="T102" s="6">
        <v>0.39476772167735902</v>
      </c>
      <c r="U102" s="6">
        <v>0.43073471848068901</v>
      </c>
      <c r="V102" s="6">
        <v>0.43491229348439903</v>
      </c>
      <c r="W102" s="6">
        <v>0.43368700574776903</v>
      </c>
    </row>
    <row r="103" spans="1:26">
      <c r="A103" s="173" t="s">
        <v>220</v>
      </c>
      <c r="B103" s="28" t="s">
        <v>3</v>
      </c>
      <c r="C103" s="6">
        <v>0.66990291262135904</v>
      </c>
      <c r="D103" s="6">
        <v>0.70114942528735602</v>
      </c>
      <c r="E103" s="6">
        <v>0.90909090909090895</v>
      </c>
      <c r="F103" s="6">
        <v>0.90909090909090895</v>
      </c>
      <c r="G103" s="6">
        <v>0.90909090909090895</v>
      </c>
      <c r="H103" s="6">
        <v>0.90909090909090895</v>
      </c>
      <c r="I103" s="6">
        <v>0.90909090909090895</v>
      </c>
      <c r="J103" s="6">
        <v>0.90909090909090895</v>
      </c>
      <c r="K103" s="6">
        <v>0.90909090909090895</v>
      </c>
      <c r="L103" s="6">
        <v>0.90909090909090895</v>
      </c>
      <c r="M103" s="6">
        <v>0.90909090909090895</v>
      </c>
      <c r="N103" s="6">
        <v>0.90909090909090895</v>
      </c>
      <c r="O103" s="6">
        <v>0.90909090909090895</v>
      </c>
      <c r="P103" s="6">
        <v>0.90909090909090895</v>
      </c>
      <c r="Q103" s="6">
        <v>0.90909090909090895</v>
      </c>
      <c r="R103" s="6">
        <v>0.90909090909090895</v>
      </c>
      <c r="S103" s="6">
        <v>0.90909090909090895</v>
      </c>
      <c r="T103" s="6">
        <v>0.90909090909090895</v>
      </c>
      <c r="U103" s="6">
        <v>0.90909090909090895</v>
      </c>
      <c r="V103" s="6">
        <v>0.90909090909090895</v>
      </c>
      <c r="W103" s="6">
        <v>0.90909090909090895</v>
      </c>
    </row>
    <row r="104" spans="1:26">
      <c r="A104" s="173" t="s">
        <v>221</v>
      </c>
      <c r="B104" s="28" t="s">
        <v>3</v>
      </c>
      <c r="C104" s="6">
        <v>0.30967608987666401</v>
      </c>
      <c r="D104" s="6">
        <v>0.303251949267836</v>
      </c>
      <c r="E104" s="6">
        <v>0.297153369481022</v>
      </c>
      <c r="F104" s="6">
        <v>0.314530637122381</v>
      </c>
      <c r="G104" s="6">
        <v>0.33044751649812698</v>
      </c>
      <c r="H104" s="6">
        <v>0.30533641613124402</v>
      </c>
      <c r="I104" s="6">
        <v>0.22537944538296101</v>
      </c>
      <c r="J104" s="6">
        <v>0.270479466781337</v>
      </c>
      <c r="K104" s="6">
        <v>0.26069025211938102</v>
      </c>
      <c r="L104" s="6">
        <v>0.23491213024285701</v>
      </c>
      <c r="M104" s="6">
        <v>0.23701253138818601</v>
      </c>
      <c r="N104" s="6">
        <v>0.25182890120451301</v>
      </c>
      <c r="O104" s="6">
        <v>0.220729088059442</v>
      </c>
      <c r="P104" s="6">
        <v>0.222400246495147</v>
      </c>
      <c r="Q104" s="6">
        <v>0.22537260348487501</v>
      </c>
      <c r="R104" s="6">
        <v>0.23524352005120899</v>
      </c>
      <c r="S104" s="6">
        <v>0.26404909029809898</v>
      </c>
      <c r="T104" s="6">
        <v>0.269239910633645</v>
      </c>
      <c r="U104" s="6">
        <v>0.25293168718192899</v>
      </c>
      <c r="V104" s="6">
        <v>0.27158822314523701</v>
      </c>
      <c r="W104" s="6">
        <v>0.27412520040042498</v>
      </c>
    </row>
    <row r="105" spans="1:26">
      <c r="A105" s="173" t="s">
        <v>222</v>
      </c>
      <c r="B105" s="28" t="s">
        <v>3</v>
      </c>
      <c r="C105" s="6">
        <v>0.17452273374852401</v>
      </c>
      <c r="D105" s="6">
        <v>0.28891587062420498</v>
      </c>
      <c r="E105" s="6">
        <v>0.27377033307513499</v>
      </c>
      <c r="F105" s="6">
        <v>0.25252401128555002</v>
      </c>
      <c r="G105" s="6">
        <v>0.28897597465812003</v>
      </c>
      <c r="H105" s="6">
        <v>0.38044411396024602</v>
      </c>
      <c r="I105" s="6">
        <v>0.528587136986719</v>
      </c>
      <c r="J105" s="6">
        <v>0.43144843402852401</v>
      </c>
      <c r="K105" s="6">
        <v>0.48059107893970099</v>
      </c>
      <c r="L105" s="6">
        <v>0.51600356814029302</v>
      </c>
      <c r="M105" s="6">
        <v>0.50833186531668795</v>
      </c>
      <c r="N105" s="6">
        <v>0.47929824670008497</v>
      </c>
      <c r="O105" s="6">
        <v>0.55055291112788096</v>
      </c>
      <c r="P105" s="6">
        <v>0.51871822523494104</v>
      </c>
      <c r="Q105" s="6">
        <v>0.50581697568763295</v>
      </c>
      <c r="R105" s="6">
        <v>0.511261249997916</v>
      </c>
      <c r="S105" s="6">
        <v>0.49102573742091798</v>
      </c>
      <c r="T105" s="6">
        <v>0.49278255771577101</v>
      </c>
      <c r="U105" s="6">
        <v>0.50614071174015296</v>
      </c>
      <c r="V105" s="6">
        <v>0.48735571517084703</v>
      </c>
      <c r="W105" s="6">
        <v>0.49200029103535797</v>
      </c>
    </row>
    <row r="106" spans="1:26">
      <c r="A106" s="173" t="s">
        <v>223</v>
      </c>
      <c r="B106" s="28" t="s">
        <v>3</v>
      </c>
      <c r="C106" s="6">
        <v>0.82304112183426403</v>
      </c>
      <c r="D106" s="6">
        <v>0.69925947919031695</v>
      </c>
      <c r="E106" s="6">
        <v>0.373450962826888</v>
      </c>
      <c r="F106" s="6">
        <v>0.70910892121591296</v>
      </c>
      <c r="G106" s="6">
        <v>0.85492944338925603</v>
      </c>
      <c r="H106" s="6">
        <v>0.80995238582256601</v>
      </c>
      <c r="I106" s="6">
        <v>0.80735689880832795</v>
      </c>
      <c r="J106" s="6">
        <v>0.79675212095849401</v>
      </c>
      <c r="K106" s="6">
        <v>0.80358487724054795</v>
      </c>
      <c r="L106" s="6">
        <v>0.63718960997086604</v>
      </c>
      <c r="M106" s="6">
        <v>0.77042118795352499</v>
      </c>
      <c r="N106" s="6">
        <v>0.88721596157398896</v>
      </c>
      <c r="O106" s="6">
        <v>0.88702093322961495</v>
      </c>
      <c r="P106" s="6">
        <v>0.78598215311172004</v>
      </c>
      <c r="Q106" s="6">
        <v>0.894962653618807</v>
      </c>
      <c r="R106" s="6">
        <v>0.93482527670423499</v>
      </c>
      <c r="S106" s="6">
        <v>0.90770614906334401</v>
      </c>
      <c r="T106" s="6">
        <v>0.92471925689726897</v>
      </c>
      <c r="U106" s="6">
        <v>0.94158917943035003</v>
      </c>
      <c r="V106" s="6">
        <v>0.93521204586268802</v>
      </c>
      <c r="W106" s="6">
        <v>0.91466963795712697</v>
      </c>
      <c r="Y106" s="184"/>
    </row>
    <row r="107" spans="1:26">
      <c r="A107" s="173" t="s">
        <v>224</v>
      </c>
      <c r="B107" s="28" t="s">
        <v>3</v>
      </c>
      <c r="C107" s="6">
        <v>0.27796916785002201</v>
      </c>
      <c r="D107" s="6">
        <v>0.161309305204409</v>
      </c>
      <c r="E107" s="6">
        <v>0.198052986791389</v>
      </c>
      <c r="F107" s="6">
        <v>0.183912022445886</v>
      </c>
      <c r="G107" s="6">
        <v>0.18964940103495001</v>
      </c>
      <c r="H107" s="6">
        <v>0.22673394144829501</v>
      </c>
      <c r="I107" s="6">
        <v>0.25905646644953101</v>
      </c>
      <c r="J107" s="6">
        <v>0.31282975895455001</v>
      </c>
      <c r="K107" s="6">
        <v>0.24681639512297501</v>
      </c>
      <c r="L107" s="6">
        <v>0.243998419802292</v>
      </c>
      <c r="M107" s="6">
        <v>0.253718037726333</v>
      </c>
      <c r="N107" s="6">
        <v>0.23776866225764401</v>
      </c>
      <c r="O107" s="6">
        <v>0.21304061521859599</v>
      </c>
      <c r="P107" s="6">
        <v>0.225480290946594</v>
      </c>
      <c r="Q107" s="6">
        <v>0.21241192887752799</v>
      </c>
      <c r="R107" s="6">
        <v>0.25847651140449301</v>
      </c>
      <c r="S107" s="6">
        <v>0.255526577918753</v>
      </c>
      <c r="T107" s="6">
        <v>0.27154575077718301</v>
      </c>
      <c r="U107" s="6">
        <v>0.254464101895442</v>
      </c>
      <c r="V107" s="6">
        <v>0.30018364077243498</v>
      </c>
      <c r="W107" s="6">
        <v>0.28138673847189499</v>
      </c>
    </row>
    <row r="108" spans="1:26">
      <c r="A108" s="173" t="s">
        <v>225</v>
      </c>
      <c r="B108" s="28" t="s">
        <v>3</v>
      </c>
      <c r="C108" s="6">
        <v>0.38426106439185298</v>
      </c>
      <c r="D108" s="6">
        <v>0.53060778839213896</v>
      </c>
      <c r="E108" s="6">
        <v>0.58239427440664504</v>
      </c>
      <c r="F108" s="6">
        <v>0.60131286152799701</v>
      </c>
      <c r="G108" s="6">
        <v>0.56892076540215397</v>
      </c>
      <c r="H108" s="6">
        <v>0.56195986944477905</v>
      </c>
      <c r="I108" s="6">
        <v>0.53281991275775697</v>
      </c>
      <c r="J108" s="6">
        <v>0.420858878061173</v>
      </c>
      <c r="K108" s="6">
        <v>0.50746522512325398</v>
      </c>
      <c r="L108" s="6">
        <v>0.54007917799154403</v>
      </c>
      <c r="M108" s="6">
        <v>0.50756539147597302</v>
      </c>
      <c r="N108" s="6">
        <v>0.52250218614271104</v>
      </c>
      <c r="O108" s="6">
        <v>0.51442269106886795</v>
      </c>
      <c r="P108" s="6">
        <v>0.46831202948860801</v>
      </c>
      <c r="Q108" s="6">
        <v>0.51612587101344798</v>
      </c>
      <c r="R108" s="6">
        <v>0.46553064988978199</v>
      </c>
      <c r="S108" s="6">
        <v>0.41820707894617398</v>
      </c>
      <c r="T108" s="6">
        <v>0.38536607696501302</v>
      </c>
      <c r="U108" s="6">
        <v>0.37092191767660798</v>
      </c>
      <c r="V108" s="6">
        <v>0.35807859044203499</v>
      </c>
      <c r="W108" s="6">
        <v>0.45538975528877901</v>
      </c>
    </row>
    <row r="109" spans="1:26">
      <c r="A109" s="173" t="s">
        <v>260</v>
      </c>
      <c r="B109" s="174" t="s">
        <v>259</v>
      </c>
      <c r="C109" s="174">
        <v>33.06</v>
      </c>
      <c r="D109" s="174">
        <v>40.54</v>
      </c>
      <c r="E109" s="174">
        <v>40.08</v>
      </c>
      <c r="F109" s="174">
        <v>40.61</v>
      </c>
      <c r="G109" s="174">
        <v>42.65</v>
      </c>
      <c r="H109" s="174">
        <v>45.63</v>
      </c>
      <c r="I109" s="174">
        <v>49.27</v>
      </c>
      <c r="J109" s="174">
        <v>48.95</v>
      </c>
      <c r="K109" s="174">
        <v>52.92</v>
      </c>
      <c r="L109" s="174">
        <v>53.19</v>
      </c>
      <c r="M109" s="174">
        <v>53.48</v>
      </c>
      <c r="N109" s="174">
        <v>55.16</v>
      </c>
      <c r="O109" s="174">
        <v>51.6</v>
      </c>
      <c r="P109" s="174">
        <v>53.77</v>
      </c>
      <c r="Q109" s="174">
        <v>56.32</v>
      </c>
      <c r="R109" s="174">
        <v>58.2</v>
      </c>
      <c r="S109" s="174">
        <v>61.6</v>
      </c>
      <c r="T109" s="174">
        <v>58.73</v>
      </c>
      <c r="U109" s="174">
        <v>56.99</v>
      </c>
      <c r="V109" s="194">
        <v>50.38</v>
      </c>
      <c r="W109" s="174">
        <v>55.68</v>
      </c>
    </row>
    <row r="110" spans="1:26">
      <c r="A110" s="173" t="s">
        <v>226</v>
      </c>
      <c r="B110" s="28" t="s">
        <v>3</v>
      </c>
      <c r="C110" s="6">
        <v>0</v>
      </c>
      <c r="D110" s="6">
        <v>0</v>
      </c>
      <c r="E110" s="6">
        <v>0</v>
      </c>
      <c r="F110" s="6">
        <v>0</v>
      </c>
      <c r="G110" s="6">
        <v>6.3969999999999999E-5</v>
      </c>
      <c r="H110" s="6">
        <v>8.0970000000000006E-5</v>
      </c>
      <c r="I110" s="6">
        <v>4.8019999999999998E-5</v>
      </c>
      <c r="J110" s="6">
        <v>4.3000000000000002E-5</v>
      </c>
      <c r="K110" s="6">
        <v>6.2009999999999998E-5</v>
      </c>
      <c r="L110" s="6">
        <v>6.8999999999999997E-5</v>
      </c>
      <c r="M110" s="6">
        <v>5.5009999999999997E-5</v>
      </c>
      <c r="N110" s="6">
        <v>6.402E-5</v>
      </c>
      <c r="O110" s="6">
        <v>5.8990000000000003E-5</v>
      </c>
      <c r="P110" s="6">
        <v>6.6989999999999994E-5</v>
      </c>
      <c r="Q110" s="6">
        <v>7.4989999999999999E-5</v>
      </c>
      <c r="R110" s="6">
        <v>6.0999999999999999E-5</v>
      </c>
      <c r="S110" s="6">
        <v>5.698E-5</v>
      </c>
      <c r="T110" s="6">
        <v>7.5989999999999996E-5</v>
      </c>
      <c r="U110" s="6">
        <v>6.7990000000000005E-5</v>
      </c>
      <c r="V110" s="6">
        <v>6.4980000000000005E-5</v>
      </c>
      <c r="W110" s="6">
        <v>7.8960000000000003E-5</v>
      </c>
    </row>
    <row r="111" spans="1:26">
      <c r="A111" s="173" t="s">
        <v>227</v>
      </c>
      <c r="B111" s="28" t="s">
        <v>3</v>
      </c>
      <c r="C111" s="6">
        <v>8.7900000000000005E-6</v>
      </c>
      <c r="D111" s="6">
        <v>8.7900000000000005E-6</v>
      </c>
      <c r="E111" s="6">
        <v>8.7900000000000005E-6</v>
      </c>
      <c r="F111" s="6">
        <v>8.7900000000000005E-6</v>
      </c>
      <c r="G111" s="6">
        <v>8.7900000000000005E-6</v>
      </c>
      <c r="H111" s="6">
        <v>8.7900000000000005E-6</v>
      </c>
      <c r="I111" s="6">
        <v>8.7900000000000005E-6</v>
      </c>
      <c r="J111" s="6">
        <v>8.7900000000000005E-6</v>
      </c>
      <c r="K111" s="6">
        <v>8.7900000000000005E-6</v>
      </c>
      <c r="L111" s="6">
        <v>8.7900000000000005E-6</v>
      </c>
      <c r="M111" s="6">
        <v>8.7900000000000005E-6</v>
      </c>
      <c r="N111" s="6">
        <v>8.7900000000000005E-6</v>
      </c>
      <c r="O111" s="6">
        <v>8.2900000000000002E-6</v>
      </c>
      <c r="P111" s="6">
        <v>8.2900000000000002E-6</v>
      </c>
      <c r="Q111" s="6">
        <v>8.2900000000000002E-6</v>
      </c>
      <c r="R111" s="6">
        <v>8.7900000000000005E-6</v>
      </c>
      <c r="S111" s="6">
        <v>8.7900000000000005E-6</v>
      </c>
      <c r="T111" s="6">
        <v>8.7900000000000005E-6</v>
      </c>
      <c r="U111" s="6">
        <v>8.7900000000000005E-6</v>
      </c>
      <c r="V111" s="6">
        <v>8.7900000000000005E-6</v>
      </c>
      <c r="W111" s="6">
        <v>8.7900000000000005E-6</v>
      </c>
    </row>
    <row r="112" spans="1:26">
      <c r="A112" s="173" t="s">
        <v>228</v>
      </c>
      <c r="B112" s="28" t="s">
        <v>3</v>
      </c>
      <c r="C112" s="35">
        <v>8.4882999999999996E-4</v>
      </c>
      <c r="D112" s="35">
        <v>1.0137900000000001E-3</v>
      </c>
      <c r="E112" s="35">
        <v>1.26274E-3</v>
      </c>
      <c r="F112" s="35">
        <v>1.26877E-3</v>
      </c>
      <c r="G112" s="35">
        <v>1.0907899999999999E-3</v>
      </c>
      <c r="H112" s="35">
        <v>1.2747500000000001E-3</v>
      </c>
      <c r="I112" s="35">
        <v>1.1327799999999999E-3</v>
      </c>
      <c r="J112" s="35">
        <v>9.1883999999999998E-4</v>
      </c>
      <c r="K112" s="35">
        <v>1.09979E-3</v>
      </c>
      <c r="L112" s="35">
        <v>1.19776E-3</v>
      </c>
      <c r="M112" s="35">
        <v>4.7511000000000003E-3</v>
      </c>
      <c r="N112" s="35">
        <v>6.6837199999999998E-3</v>
      </c>
      <c r="O112" s="35">
        <v>6.4427699999999996E-3</v>
      </c>
      <c r="P112" s="35">
        <v>7.1466200000000002E-3</v>
      </c>
      <c r="Q112" s="35">
        <v>6.4017800000000001E-3</v>
      </c>
      <c r="R112" s="35">
        <v>6.4167699999999996E-3</v>
      </c>
      <c r="S112" s="35">
        <v>7.0856599999999997E-3</v>
      </c>
      <c r="T112" s="35">
        <v>8.6383299999999996E-3</v>
      </c>
      <c r="U112" s="35">
        <v>8.4403800000000008E-3</v>
      </c>
      <c r="V112" s="6">
        <v>1.241562E-2</v>
      </c>
      <c r="W112" s="35">
        <v>1.256057E-2</v>
      </c>
      <c r="X112" s="6" t="s">
        <v>230</v>
      </c>
      <c r="Y112" s="6">
        <f>-1+(W112/C112)^(1/(W99-C99))</f>
        <v>0.1442197280901425</v>
      </c>
      <c r="Z112" s="20" t="s">
        <v>232</v>
      </c>
    </row>
    <row r="115" spans="1:24">
      <c r="A115" s="196" t="s">
        <v>234</v>
      </c>
      <c r="B115" s="197"/>
      <c r="C115" s="195">
        <v>1995</v>
      </c>
      <c r="D115" s="195">
        <v>1996</v>
      </c>
      <c r="E115" s="195">
        <v>1997</v>
      </c>
      <c r="F115" s="195">
        <v>1998</v>
      </c>
      <c r="G115" s="195">
        <v>1999</v>
      </c>
      <c r="H115" s="195">
        <v>2000</v>
      </c>
      <c r="I115" s="195">
        <v>2001</v>
      </c>
      <c r="J115" s="195">
        <v>2002</v>
      </c>
      <c r="K115" s="195">
        <v>2003</v>
      </c>
      <c r="L115" s="195">
        <v>2004</v>
      </c>
      <c r="M115" s="195">
        <v>2005</v>
      </c>
      <c r="N115" s="195">
        <v>2006</v>
      </c>
      <c r="O115" s="195">
        <v>2007</v>
      </c>
      <c r="P115" s="195">
        <v>2008</v>
      </c>
      <c r="Q115" s="195">
        <v>2009</v>
      </c>
      <c r="R115" s="195">
        <v>2010</v>
      </c>
      <c r="S115" s="195">
        <v>2011</v>
      </c>
      <c r="T115" s="195">
        <v>2012</v>
      </c>
      <c r="U115" s="195">
        <v>2013</v>
      </c>
      <c r="V115" s="195">
        <v>2014</v>
      </c>
      <c r="W115" s="195">
        <v>2015</v>
      </c>
      <c r="X115" s="195">
        <v>2016</v>
      </c>
    </row>
    <row r="116" spans="1:24">
      <c r="A116" s="173" t="s">
        <v>236</v>
      </c>
      <c r="B116" s="174" t="s">
        <v>3</v>
      </c>
      <c r="C116" s="236">
        <v>0.64092697857455205</v>
      </c>
      <c r="D116" s="236">
        <v>0.72062267222730203</v>
      </c>
      <c r="E116" s="236">
        <v>0.76057274354385096</v>
      </c>
      <c r="F116" s="236">
        <v>0.78089424986678302</v>
      </c>
      <c r="G116" s="236">
        <v>0.78380605213222798</v>
      </c>
      <c r="H116" s="236">
        <v>0.68107581660173799</v>
      </c>
      <c r="I116" s="236">
        <v>0.75109846849363804</v>
      </c>
      <c r="J116" s="236">
        <v>0.76394624023565905</v>
      </c>
      <c r="K116" s="236">
        <v>0.78235294117647103</v>
      </c>
      <c r="L116" s="236">
        <v>0.81450532482572302</v>
      </c>
      <c r="M116" s="236">
        <v>0.75208383469338602</v>
      </c>
      <c r="N116" s="236">
        <v>0.75982592449133002</v>
      </c>
      <c r="O116" s="236">
        <v>0.74306455160951301</v>
      </c>
      <c r="P116" s="236">
        <v>0.71264532797473801</v>
      </c>
      <c r="Q116" s="236">
        <v>0.71379502413664997</v>
      </c>
      <c r="R116" s="236">
        <v>0.74864249057728804</v>
      </c>
      <c r="S116" s="236">
        <v>0.73129777837559096</v>
      </c>
      <c r="T116" s="236">
        <v>0.712673351824195</v>
      </c>
      <c r="U116" s="236">
        <v>0.68532177014102802</v>
      </c>
      <c r="V116" s="237">
        <v>0.66994178421040496</v>
      </c>
      <c r="W116" s="236">
        <v>0.71667209024839995</v>
      </c>
      <c r="X116" s="231"/>
    </row>
    <row r="117" spans="1:24">
      <c r="A117" s="173" t="s">
        <v>237</v>
      </c>
      <c r="B117" s="174" t="s">
        <v>3</v>
      </c>
      <c r="C117" s="236">
        <v>0.31471573578678902</v>
      </c>
      <c r="D117" s="236">
        <v>0.68322143233280697</v>
      </c>
      <c r="E117" s="236">
        <v>0.67681919402341795</v>
      </c>
      <c r="F117" s="236">
        <v>0.66664492564570799</v>
      </c>
      <c r="G117" s="236">
        <v>0.648676786673831</v>
      </c>
      <c r="H117" s="236">
        <v>0.61652757195226604</v>
      </c>
      <c r="I117" s="236">
        <v>0.60649651972157803</v>
      </c>
      <c r="J117" s="236">
        <v>0.65899338133682495</v>
      </c>
      <c r="K117" s="236">
        <v>0.67845282281695596</v>
      </c>
      <c r="L117" s="236">
        <v>0.68771561421928895</v>
      </c>
      <c r="M117" s="236">
        <v>0.70989284050318402</v>
      </c>
      <c r="N117" s="236">
        <v>0.69631299307679895</v>
      </c>
      <c r="O117" s="236">
        <v>0.71457971117340202</v>
      </c>
      <c r="P117" s="236">
        <v>0.73692279613068101</v>
      </c>
      <c r="Q117" s="236">
        <v>0.72516899746056696</v>
      </c>
      <c r="R117" s="236">
        <v>0.72931382441977799</v>
      </c>
      <c r="S117" s="236">
        <v>0.77341191879502302</v>
      </c>
      <c r="T117" s="236">
        <v>0.78900721170047805</v>
      </c>
      <c r="U117" s="236">
        <v>0.79468333562302496</v>
      </c>
      <c r="V117" s="237">
        <v>0.77611999840427703</v>
      </c>
      <c r="W117" s="236">
        <v>0.74646630496858901</v>
      </c>
      <c r="X117" s="231"/>
    </row>
    <row r="118" spans="1:24">
      <c r="A118" s="173" t="s">
        <v>238</v>
      </c>
      <c r="B118" s="174" t="s">
        <v>3</v>
      </c>
      <c r="C118" s="236">
        <v>0.42527126356317801</v>
      </c>
      <c r="D118" s="236">
        <v>0.246313849394418</v>
      </c>
      <c r="E118" s="236">
        <v>0.24714460168091401</v>
      </c>
      <c r="F118" s="236">
        <v>0.26754500391338398</v>
      </c>
      <c r="G118" s="236">
        <v>0.27854648038688901</v>
      </c>
      <c r="H118" s="236">
        <v>0.27872240854847502</v>
      </c>
      <c r="I118" s="236">
        <v>0.27777976084240602</v>
      </c>
      <c r="J118" s="236">
        <v>0.223507164157393</v>
      </c>
      <c r="K118" s="236">
        <v>0.21954157713094999</v>
      </c>
      <c r="L118" s="236">
        <v>0.21202939853007299</v>
      </c>
      <c r="M118" s="236">
        <v>0.19506134492933699</v>
      </c>
      <c r="N118" s="236">
        <v>0.209145065206891</v>
      </c>
      <c r="O118" s="236">
        <v>0.1887662775432</v>
      </c>
      <c r="P118" s="236">
        <v>0.15448074466143499</v>
      </c>
      <c r="Q118" s="236">
        <v>0.18083622447154801</v>
      </c>
      <c r="R118" s="236">
        <v>0.18932896064581201</v>
      </c>
      <c r="S118" s="236">
        <v>0.13342294833350599</v>
      </c>
      <c r="T118" s="236">
        <v>0.124823077441531</v>
      </c>
      <c r="U118" s="236">
        <v>0.11138205797499701</v>
      </c>
      <c r="V118" s="237">
        <v>0.10244544620417299</v>
      </c>
      <c r="W118" s="236">
        <v>0.13038977727013101</v>
      </c>
      <c r="X118" s="231"/>
    </row>
    <row r="119" spans="1:24">
      <c r="A119" s="199" t="s">
        <v>243</v>
      </c>
      <c r="C119" s="234"/>
      <c r="D119" s="234"/>
      <c r="E119" s="234"/>
      <c r="F119" s="234"/>
      <c r="G119" s="234"/>
      <c r="H119" s="234"/>
      <c r="I119" s="234"/>
      <c r="J119" s="234"/>
      <c r="K119" s="234"/>
      <c r="L119" s="234"/>
      <c r="M119" s="234"/>
      <c r="N119" s="234"/>
      <c r="O119" s="234"/>
      <c r="P119" s="234"/>
      <c r="Q119" s="234"/>
      <c r="R119" s="234"/>
      <c r="S119" s="234"/>
      <c r="T119" s="234"/>
      <c r="U119" s="234"/>
      <c r="V119" s="234"/>
      <c r="W119" s="234"/>
      <c r="X119" s="234"/>
    </row>
    <row r="120" spans="1:24">
      <c r="A120" s="173" t="s">
        <v>239</v>
      </c>
      <c r="B120" s="174" t="s">
        <v>60</v>
      </c>
      <c r="C120" s="233">
        <v>0</v>
      </c>
      <c r="D120" s="233">
        <v>0</v>
      </c>
      <c r="E120" s="233">
        <v>0</v>
      </c>
      <c r="F120" s="233">
        <v>0</v>
      </c>
      <c r="G120" s="233">
        <v>0</v>
      </c>
      <c r="H120" s="233">
        <v>0</v>
      </c>
      <c r="I120" s="233">
        <v>0</v>
      </c>
      <c r="J120" s="233">
        <v>0</v>
      </c>
      <c r="K120" s="233">
        <v>0</v>
      </c>
      <c r="L120" s="233">
        <v>0</v>
      </c>
      <c r="M120" s="233">
        <v>0</v>
      </c>
      <c r="N120" s="233">
        <v>0</v>
      </c>
      <c r="O120" s="233">
        <v>0</v>
      </c>
      <c r="P120" s="233">
        <v>0</v>
      </c>
      <c r="Q120" s="233">
        <v>0</v>
      </c>
      <c r="R120" s="233">
        <v>0</v>
      </c>
      <c r="S120" s="233">
        <v>0</v>
      </c>
      <c r="T120" s="233">
        <v>0</v>
      </c>
      <c r="U120" s="233">
        <v>0</v>
      </c>
      <c r="V120" s="233">
        <v>0</v>
      </c>
      <c r="W120" s="233">
        <v>0</v>
      </c>
      <c r="X120" s="231"/>
    </row>
    <row r="121" spans="1:24">
      <c r="A121" s="173" t="s">
        <v>240</v>
      </c>
      <c r="B121" s="174" t="s">
        <v>60</v>
      </c>
      <c r="C121" s="233">
        <v>0</v>
      </c>
      <c r="D121" s="233">
        <v>0</v>
      </c>
      <c r="E121" s="233">
        <v>0</v>
      </c>
      <c r="F121" s="233">
        <v>0</v>
      </c>
      <c r="G121" s="233">
        <v>0</v>
      </c>
      <c r="H121" s="233">
        <v>0</v>
      </c>
      <c r="I121" s="233">
        <v>0</v>
      </c>
      <c r="J121" s="233">
        <v>0</v>
      </c>
      <c r="K121" s="233">
        <v>0</v>
      </c>
      <c r="L121" s="233">
        <v>0</v>
      </c>
      <c r="M121" s="233">
        <v>0</v>
      </c>
      <c r="N121" s="233">
        <v>0</v>
      </c>
      <c r="O121" s="233">
        <v>0</v>
      </c>
      <c r="P121" s="233">
        <v>0</v>
      </c>
      <c r="Q121" s="233">
        <v>0</v>
      </c>
      <c r="R121" s="233">
        <v>0</v>
      </c>
      <c r="S121" s="233">
        <v>0</v>
      </c>
      <c r="T121" s="233">
        <v>0</v>
      </c>
      <c r="U121" s="233">
        <v>0</v>
      </c>
      <c r="V121" s="233">
        <v>0</v>
      </c>
      <c r="W121" s="233">
        <v>0</v>
      </c>
      <c r="X121" s="231"/>
    </row>
    <row r="122" spans="1:24">
      <c r="A122" s="173" t="s">
        <v>241</v>
      </c>
      <c r="B122" s="174" t="s">
        <v>60</v>
      </c>
      <c r="C122" s="233">
        <v>0</v>
      </c>
      <c r="D122" s="233">
        <v>0</v>
      </c>
      <c r="E122" s="233">
        <v>0</v>
      </c>
      <c r="F122" s="233">
        <v>0</v>
      </c>
      <c r="G122" s="233">
        <v>0</v>
      </c>
      <c r="H122" s="233">
        <v>0</v>
      </c>
      <c r="I122" s="233">
        <v>0</v>
      </c>
      <c r="J122" s="233">
        <v>0</v>
      </c>
      <c r="K122" s="233">
        <v>0</v>
      </c>
      <c r="L122" s="233">
        <v>0</v>
      </c>
      <c r="M122" s="233">
        <v>0</v>
      </c>
      <c r="N122" s="233">
        <v>0</v>
      </c>
      <c r="O122" s="233">
        <v>0</v>
      </c>
      <c r="P122" s="233">
        <v>0</v>
      </c>
      <c r="Q122" s="233">
        <v>0</v>
      </c>
      <c r="R122" s="233">
        <v>0</v>
      </c>
      <c r="S122" s="233">
        <v>0</v>
      </c>
      <c r="T122" s="233">
        <v>0</v>
      </c>
      <c r="U122" s="233">
        <v>0</v>
      </c>
      <c r="V122" s="233">
        <v>0</v>
      </c>
      <c r="W122" s="233">
        <v>0</v>
      </c>
      <c r="X122" s="231"/>
    </row>
    <row r="123" spans="1:24">
      <c r="A123" s="173" t="s">
        <v>242</v>
      </c>
      <c r="B123" s="174" t="s">
        <v>60</v>
      </c>
      <c r="C123" s="233">
        <v>0</v>
      </c>
      <c r="D123" s="233">
        <v>0</v>
      </c>
      <c r="E123" s="233">
        <v>0</v>
      </c>
      <c r="F123" s="233">
        <v>0</v>
      </c>
      <c r="G123" s="233">
        <v>0</v>
      </c>
      <c r="H123" s="233">
        <v>0</v>
      </c>
      <c r="I123" s="233">
        <v>0</v>
      </c>
      <c r="J123" s="233">
        <v>0</v>
      </c>
      <c r="K123" s="233">
        <v>0</v>
      </c>
      <c r="L123" s="233">
        <v>0</v>
      </c>
      <c r="M123" s="233">
        <v>0</v>
      </c>
      <c r="N123" s="233">
        <v>0</v>
      </c>
      <c r="O123" s="233">
        <v>0</v>
      </c>
      <c r="P123" s="233">
        <v>0</v>
      </c>
      <c r="Q123" s="233">
        <v>0</v>
      </c>
      <c r="R123" s="233">
        <v>0</v>
      </c>
      <c r="S123" s="233">
        <v>0</v>
      </c>
      <c r="T123" s="233">
        <v>0</v>
      </c>
      <c r="U123" s="233">
        <v>0</v>
      </c>
      <c r="V123" s="233">
        <v>0</v>
      </c>
      <c r="W123" s="233">
        <v>0</v>
      </c>
      <c r="X123" s="231"/>
    </row>
    <row r="124" spans="1:24">
      <c r="A124" s="199" t="s">
        <v>245</v>
      </c>
      <c r="C124" s="234"/>
      <c r="D124" s="234"/>
      <c r="E124" s="234"/>
      <c r="F124" s="234"/>
      <c r="G124" s="234"/>
      <c r="H124" s="234"/>
      <c r="I124" s="234"/>
      <c r="J124" s="234"/>
      <c r="K124" s="234"/>
      <c r="L124" s="234"/>
      <c r="M124" s="234"/>
      <c r="N124" s="234"/>
      <c r="O124" s="234"/>
      <c r="P124" s="234"/>
      <c r="Q124" s="234"/>
      <c r="R124" s="234"/>
      <c r="S124" s="234"/>
      <c r="T124" s="234"/>
      <c r="U124" s="234"/>
      <c r="V124" s="234"/>
      <c r="W124" s="234"/>
      <c r="X124" s="234"/>
    </row>
    <row r="125" spans="1:24">
      <c r="A125" s="173" t="s">
        <v>244</v>
      </c>
      <c r="B125" s="174" t="s">
        <v>3</v>
      </c>
      <c r="C125" s="233">
        <v>0.130662881125787</v>
      </c>
      <c r="D125" s="233">
        <v>0.10992079320759</v>
      </c>
      <c r="E125" s="233">
        <v>0.13497798351586299</v>
      </c>
      <c r="F125" s="233">
        <v>0.16593183984747401</v>
      </c>
      <c r="G125" s="233">
        <v>0.15268359958625399</v>
      </c>
      <c r="H125" s="233">
        <v>0.104468450773386</v>
      </c>
      <c r="I125" s="233">
        <v>9.7757702855299194E-2</v>
      </c>
      <c r="J125" s="233">
        <v>7.7975228863758794E-2</v>
      </c>
      <c r="K125" s="233">
        <v>8.2575320583928705E-2</v>
      </c>
      <c r="L125" s="233">
        <v>8.3173384516954593E-2</v>
      </c>
      <c r="M125" s="233">
        <v>7.08671618586975E-2</v>
      </c>
      <c r="N125" s="233">
        <v>7.7920227920227902E-2</v>
      </c>
      <c r="O125" s="233">
        <v>6.6659755339000606E-2</v>
      </c>
      <c r="P125" s="233">
        <v>6.4203137902559895E-2</v>
      </c>
      <c r="Q125" s="233">
        <v>6.1358971589067703E-2</v>
      </c>
      <c r="R125" s="233">
        <v>5.7055846656813999E-2</v>
      </c>
      <c r="S125" s="233">
        <v>4.8780487804878002E-2</v>
      </c>
      <c r="T125" s="233">
        <v>4.4496346867888399E-2</v>
      </c>
      <c r="U125" s="233">
        <v>5.1676704587701697E-2</v>
      </c>
      <c r="V125" s="231">
        <v>5.5224837439325998E-2</v>
      </c>
      <c r="W125" s="231">
        <v>6.2732240437158499E-2</v>
      </c>
      <c r="X125" s="231">
        <v>7.0962060614955594E-2</v>
      </c>
    </row>
    <row r="126" spans="1:24">
      <c r="A126" s="200" t="s">
        <v>246</v>
      </c>
      <c r="B126" s="174" t="s">
        <v>3</v>
      </c>
      <c r="C126" s="231">
        <v>0.20592329600000001</v>
      </c>
      <c r="D126" s="231">
        <v>0.23377462600000001</v>
      </c>
      <c r="E126" s="231">
        <v>0.27616492300000001</v>
      </c>
      <c r="F126" s="231">
        <v>0.292715381</v>
      </c>
      <c r="G126" s="231">
        <v>0.33801798700000002</v>
      </c>
      <c r="H126" s="231">
        <v>0.31803503300000002</v>
      </c>
      <c r="I126" s="231">
        <v>0.31754160799999998</v>
      </c>
      <c r="J126" s="231">
        <v>0.32466064900000002</v>
      </c>
      <c r="K126" s="231">
        <v>0.320043507</v>
      </c>
      <c r="L126" s="231">
        <v>0.33496430399999999</v>
      </c>
      <c r="M126" s="231">
        <v>0.356705418</v>
      </c>
      <c r="N126" s="231">
        <v>0.35831224900000003</v>
      </c>
      <c r="O126" s="231">
        <v>0.38147684500000001</v>
      </c>
      <c r="P126" s="231">
        <v>0.432178795</v>
      </c>
      <c r="Q126" s="231">
        <v>0.43225059399999999</v>
      </c>
      <c r="R126" s="231">
        <v>0.44789947200000002</v>
      </c>
      <c r="S126" s="231">
        <v>0.41346502499999999</v>
      </c>
      <c r="T126" s="231">
        <v>0.31567540700000002</v>
      </c>
      <c r="U126" s="231">
        <v>0.28793841999999997</v>
      </c>
      <c r="V126" s="231">
        <v>0.28925220000000001</v>
      </c>
      <c r="W126" s="231">
        <v>0.312240721</v>
      </c>
      <c r="X126" s="231"/>
    </row>
    <row r="127" spans="1:24">
      <c r="A127" s="170" t="s">
        <v>261</v>
      </c>
      <c r="B127" s="174" t="s">
        <v>3</v>
      </c>
      <c r="C127" s="233">
        <v>0.99242257851965698</v>
      </c>
      <c r="D127" s="233">
        <v>0.99289292788069405</v>
      </c>
      <c r="E127" s="233">
        <v>0.99390243902439002</v>
      </c>
      <c r="F127" s="233">
        <v>1</v>
      </c>
      <c r="G127" s="233">
        <v>1</v>
      </c>
      <c r="H127" s="233">
        <v>1</v>
      </c>
      <c r="I127" s="233">
        <v>1</v>
      </c>
      <c r="J127" s="233">
        <v>1</v>
      </c>
      <c r="K127" s="233">
        <v>1</v>
      </c>
      <c r="L127" s="233">
        <v>1</v>
      </c>
      <c r="M127" s="233">
        <v>1</v>
      </c>
      <c r="N127" s="233">
        <v>1</v>
      </c>
      <c r="O127" s="233">
        <v>1</v>
      </c>
      <c r="P127" s="233">
        <v>1</v>
      </c>
      <c r="Q127" s="233">
        <v>1</v>
      </c>
      <c r="R127" s="233">
        <v>1</v>
      </c>
      <c r="S127" s="233">
        <v>1</v>
      </c>
      <c r="T127" s="233">
        <v>1</v>
      </c>
      <c r="U127" s="233">
        <v>1</v>
      </c>
      <c r="V127" s="232">
        <v>1</v>
      </c>
      <c r="W127" s="233">
        <v>1</v>
      </c>
      <c r="X127" s="231"/>
    </row>
    <row r="128" spans="1:24">
      <c r="A128" s="173" t="s">
        <v>262</v>
      </c>
      <c r="B128" s="174" t="s">
        <v>3</v>
      </c>
      <c r="C128" s="233">
        <v>0.212079259323354</v>
      </c>
      <c r="D128" s="233">
        <v>0.27176310877312099</v>
      </c>
      <c r="E128" s="233">
        <v>0.231490159325211</v>
      </c>
      <c r="F128" s="233">
        <v>0.37605193556143302</v>
      </c>
      <c r="G128" s="233">
        <v>0.237831021437579</v>
      </c>
      <c r="H128" s="233">
        <v>0.24144647696477001</v>
      </c>
      <c r="I128" s="233">
        <v>0.55824200655293199</v>
      </c>
      <c r="J128" s="233">
        <v>0.18256537982565399</v>
      </c>
      <c r="K128" s="233">
        <v>0.131777201432629</v>
      </c>
      <c r="L128" s="233">
        <v>0.228084638636988</v>
      </c>
      <c r="M128" s="233">
        <v>0.24094893292682901</v>
      </c>
      <c r="N128" s="233">
        <v>0.20110971524288099</v>
      </c>
      <c r="O128" s="233">
        <v>0.1627089766798</v>
      </c>
      <c r="P128" s="233">
        <v>0.14481553040758099</v>
      </c>
      <c r="Q128" s="233">
        <v>0.15544929628293</v>
      </c>
      <c r="R128" s="233">
        <v>0.13352601156069399</v>
      </c>
      <c r="S128" s="233">
        <v>9.7177188632462302E-2</v>
      </c>
      <c r="T128" s="233">
        <v>0.111790832146149</v>
      </c>
      <c r="U128" s="233">
        <v>8.9538697745830106E-2</v>
      </c>
      <c r="V128" s="232">
        <v>0.103051982647081</v>
      </c>
      <c r="W128" s="233">
        <v>9.2468056489576303E-2</v>
      </c>
      <c r="X128" s="231"/>
    </row>
    <row r="129" spans="1:24">
      <c r="A129" s="201" t="s">
        <v>247</v>
      </c>
      <c r="C129" s="234"/>
      <c r="D129" s="234"/>
      <c r="E129" s="234"/>
      <c r="F129" s="234"/>
      <c r="G129" s="234"/>
      <c r="H129" s="234"/>
      <c r="I129" s="234"/>
      <c r="J129" s="234"/>
      <c r="K129" s="234"/>
      <c r="L129" s="234"/>
      <c r="M129" s="234"/>
      <c r="N129" s="234"/>
      <c r="O129" s="234"/>
      <c r="P129" s="234"/>
      <c r="Q129" s="234"/>
      <c r="R129" s="234"/>
      <c r="S129" s="234"/>
      <c r="T129" s="234"/>
      <c r="U129" s="234"/>
      <c r="V129" s="234"/>
      <c r="W129" s="234"/>
      <c r="X129" s="234"/>
    </row>
    <row r="130" spans="1:24">
      <c r="A130" s="173" t="s">
        <v>248</v>
      </c>
      <c r="B130" s="174" t="s">
        <v>249</v>
      </c>
      <c r="C130" s="233">
        <v>11.2</v>
      </c>
      <c r="D130" s="233">
        <v>12.2</v>
      </c>
      <c r="E130" s="233">
        <v>13.2</v>
      </c>
      <c r="F130" s="233">
        <v>14.2</v>
      </c>
      <c r="G130" s="233">
        <v>15.6</v>
      </c>
      <c r="H130" s="233">
        <v>18.299582077111999</v>
      </c>
      <c r="I130" s="233">
        <v>18.249583218977801</v>
      </c>
      <c r="J130" s="233">
        <v>22.811979023722301</v>
      </c>
      <c r="K130" s="233">
        <v>27.374374828466799</v>
      </c>
      <c r="L130" s="233">
        <v>50.323850712057997</v>
      </c>
      <c r="M130" s="233">
        <v>72.998332875911402</v>
      </c>
      <c r="N130" s="233">
        <v>109.497499313867</v>
      </c>
      <c r="O130" s="233">
        <v>221.914692028616</v>
      </c>
      <c r="P130" s="233">
        <v>268.70810643134502</v>
      </c>
      <c r="Q130" s="233">
        <v>372.90116344613</v>
      </c>
      <c r="R130" s="233">
        <v>390.79005445686403</v>
      </c>
      <c r="S130" s="233">
        <v>389.54093818668201</v>
      </c>
      <c r="T130" s="233">
        <v>389.54093818668201</v>
      </c>
      <c r="U130" s="233">
        <v>374.36228145600501</v>
      </c>
      <c r="V130" s="231">
        <v>329.29206076239598</v>
      </c>
      <c r="W130" s="233">
        <v>381.069074233305</v>
      </c>
      <c r="X130" s="231">
        <v>419.43250214961301</v>
      </c>
    </row>
    <row r="131" spans="1:24">
      <c r="A131" s="208" t="s">
        <v>250</v>
      </c>
      <c r="B131" s="207"/>
      <c r="C131" s="203"/>
      <c r="D131" s="203"/>
      <c r="E131" s="203"/>
      <c r="F131" s="203"/>
      <c r="G131" s="203"/>
      <c r="H131" s="203"/>
      <c r="I131" s="203"/>
      <c r="J131" s="203"/>
      <c r="K131" s="203"/>
      <c r="L131" s="203"/>
      <c r="M131" s="203"/>
      <c r="N131" s="203"/>
      <c r="O131" s="203"/>
      <c r="P131" s="203"/>
      <c r="Q131" s="203"/>
      <c r="R131" s="203"/>
      <c r="S131" s="203"/>
      <c r="T131" s="203"/>
      <c r="U131" s="203"/>
      <c r="V131" s="203"/>
      <c r="W131" s="203"/>
      <c r="X131" s="32"/>
    </row>
    <row r="132" spans="1:24">
      <c r="A132" s="173" t="s">
        <v>251</v>
      </c>
      <c r="B132" s="174" t="s">
        <v>252</v>
      </c>
      <c r="C132" s="233">
        <v>8.6870000000000003E-4</v>
      </c>
      <c r="D132" s="233">
        <v>1.0212999999999999E-3</v>
      </c>
      <c r="E132" s="233">
        <v>1.1753E-3</v>
      </c>
      <c r="F132" s="233">
        <v>1.3139E-3</v>
      </c>
      <c r="G132" s="233">
        <v>1.4245E-3</v>
      </c>
      <c r="H132" s="233">
        <v>1.5414000000000001E-3</v>
      </c>
      <c r="I132" s="233">
        <v>1.6582999999999999E-3</v>
      </c>
      <c r="J132" s="233">
        <v>1.7703E-3</v>
      </c>
      <c r="K132" s="233">
        <v>1.8893E-3</v>
      </c>
      <c r="L132" s="233">
        <v>2.0041E-3</v>
      </c>
      <c r="M132" s="233">
        <v>2.1581E-3</v>
      </c>
      <c r="N132" s="233">
        <v>2.3457E-3</v>
      </c>
      <c r="O132" s="233">
        <v>2.5354000000000002E-3</v>
      </c>
      <c r="P132" s="233">
        <v>2.7748E-3</v>
      </c>
      <c r="Q132" s="233">
        <v>3.0141999999999999E-3</v>
      </c>
      <c r="R132" s="233">
        <v>3.1086999999999998E-3</v>
      </c>
      <c r="S132" s="233">
        <v>3.3341E-3</v>
      </c>
      <c r="T132" s="233">
        <v>3.4502999999999999E-3</v>
      </c>
      <c r="U132" s="233">
        <v>3.5406000000000001E-3</v>
      </c>
      <c r="V132" s="231">
        <v>3.6154999999999998E-3</v>
      </c>
      <c r="W132" s="233"/>
      <c r="X132" s="231"/>
    </row>
    <row r="133" spans="1:24">
      <c r="A133" s="173" t="s">
        <v>253</v>
      </c>
      <c r="B133" s="174" t="s">
        <v>252</v>
      </c>
      <c r="C133" s="233">
        <v>1.5100000000000001E-4</v>
      </c>
      <c r="D133" s="233">
        <v>1.6699999999999999E-4</v>
      </c>
      <c r="E133" s="233">
        <v>1.8599999999999999E-4</v>
      </c>
      <c r="F133" s="233">
        <v>2.0699999999999999E-4</v>
      </c>
      <c r="G133" s="233">
        <v>2.3000000000000001E-4</v>
      </c>
      <c r="H133" s="233">
        <v>2.5500000000000002E-4</v>
      </c>
      <c r="I133" s="233">
        <v>2.81E-4</v>
      </c>
      <c r="J133" s="233">
        <v>3.0899999999999998E-4</v>
      </c>
      <c r="K133" s="233">
        <v>3.4000000000000002E-4</v>
      </c>
      <c r="L133" s="233">
        <v>3.7399999999999998E-4</v>
      </c>
      <c r="M133" s="233">
        <v>4.1100000000000002E-4</v>
      </c>
      <c r="N133" s="233">
        <v>4.5300000000000001E-4</v>
      </c>
      <c r="O133" s="233">
        <v>4.9799999999999996E-4</v>
      </c>
      <c r="P133" s="233">
        <v>5.4799999999999998E-4</v>
      </c>
      <c r="Q133" s="233">
        <v>6.0300000000000002E-4</v>
      </c>
      <c r="R133" s="233">
        <v>6.6299999999999996E-4</v>
      </c>
      <c r="S133" s="233">
        <v>7.0500000000000001E-4</v>
      </c>
      <c r="T133" s="233">
        <v>7.5000000000000002E-4</v>
      </c>
      <c r="U133" s="233">
        <v>7.9799999999999999E-4</v>
      </c>
      <c r="V133" s="231">
        <v>8.4900000000000004E-4</v>
      </c>
      <c r="W133" s="233"/>
      <c r="X133" s="231"/>
    </row>
    <row r="134" spans="1:24">
      <c r="A134" s="173" t="s">
        <v>254</v>
      </c>
      <c r="B134" s="174" t="s">
        <v>252</v>
      </c>
      <c r="C134" s="233">
        <v>5.3016036572093202E-3</v>
      </c>
      <c r="D134" s="233">
        <v>5.6454098472357604E-3</v>
      </c>
      <c r="E134" s="233">
        <v>5.2505691569148102E-3</v>
      </c>
      <c r="F134" s="233">
        <v>5.1263245094283101E-3</v>
      </c>
      <c r="G134" s="233">
        <v>5.2246631193497003E-3</v>
      </c>
      <c r="H134" s="233">
        <v>5.0363423683111603E-3</v>
      </c>
      <c r="I134" s="233">
        <v>5.6215609380335296E-3</v>
      </c>
      <c r="J134" s="233">
        <v>5.87881025330782E-3</v>
      </c>
      <c r="K134" s="233">
        <v>6.4750723542414497E-3</v>
      </c>
      <c r="L134" s="233">
        <v>6.6963268445250001E-3</v>
      </c>
      <c r="M134" s="233">
        <v>7.1747617510467604E-3</v>
      </c>
      <c r="N134" s="233">
        <v>6.9489796098209803E-3</v>
      </c>
      <c r="O134" s="233">
        <v>6.95368442971312E-3</v>
      </c>
      <c r="P134" s="233">
        <v>7.0678501324934499E-3</v>
      </c>
      <c r="Q134" s="233">
        <v>7.1414441457435997E-3</v>
      </c>
      <c r="R134" s="233">
        <v>7.6897623602867702E-3</v>
      </c>
      <c r="S134" s="233">
        <v>7.8964299403607805E-3</v>
      </c>
      <c r="T134" s="233">
        <v>7.9657817415324395E-3</v>
      </c>
      <c r="U134" s="233">
        <v>7.9782032534652606E-3</v>
      </c>
      <c r="V134" s="231">
        <v>7.9789709855815506E-3</v>
      </c>
      <c r="W134" s="233"/>
      <c r="X134" s="231"/>
    </row>
    <row r="135" spans="1:24">
      <c r="A135" s="208" t="s">
        <v>255</v>
      </c>
      <c r="B135" s="207"/>
      <c r="C135" s="238"/>
      <c r="D135" s="238"/>
      <c r="E135" s="238"/>
      <c r="F135" s="238"/>
      <c r="G135" s="238"/>
      <c r="H135" s="238"/>
      <c r="I135" s="238"/>
      <c r="J135" s="238"/>
      <c r="K135" s="238"/>
      <c r="L135" s="238"/>
      <c r="M135" s="238"/>
      <c r="N135" s="238"/>
      <c r="O135" s="238"/>
      <c r="P135" s="238"/>
      <c r="Q135" s="238"/>
      <c r="R135" s="238"/>
      <c r="S135" s="238"/>
      <c r="T135" s="238"/>
      <c r="U135" s="238"/>
      <c r="V135" s="238"/>
      <c r="W135" s="238"/>
      <c r="X135" s="239"/>
    </row>
    <row r="136" spans="1:24">
      <c r="A136" s="173" t="s">
        <v>251</v>
      </c>
      <c r="B136" s="174" t="s">
        <v>252</v>
      </c>
      <c r="C136" s="233">
        <v>0</v>
      </c>
      <c r="D136" s="233">
        <v>0</v>
      </c>
      <c r="E136" s="233">
        <v>0</v>
      </c>
      <c r="F136" s="233">
        <v>0</v>
      </c>
      <c r="G136" s="233">
        <v>0</v>
      </c>
      <c r="H136" s="233">
        <v>0</v>
      </c>
      <c r="I136" s="233">
        <v>0</v>
      </c>
      <c r="J136" s="233">
        <v>0</v>
      </c>
      <c r="K136" s="233">
        <v>0</v>
      </c>
      <c r="L136" s="233">
        <v>0</v>
      </c>
      <c r="M136" s="233">
        <v>0</v>
      </c>
      <c r="N136" s="233">
        <v>0</v>
      </c>
      <c r="O136" s="233">
        <v>0</v>
      </c>
      <c r="P136" s="233">
        <v>0</v>
      </c>
      <c r="Q136" s="233">
        <v>1.03474058135064E-5</v>
      </c>
      <c r="R136" s="233">
        <v>1.43528532251863E-5</v>
      </c>
      <c r="S136" s="233">
        <v>1.70231514996395E-5</v>
      </c>
      <c r="T136" s="233">
        <v>1.9025875205479499E-5</v>
      </c>
      <c r="U136" s="233">
        <v>1.9025875205479499E-5</v>
      </c>
      <c r="V136" s="231">
        <v>2.3031322617159299E-5</v>
      </c>
      <c r="W136" s="233"/>
      <c r="X136" s="231"/>
    </row>
    <row r="137" spans="1:24">
      <c r="A137" s="173" t="s">
        <v>253</v>
      </c>
      <c r="B137" s="174" t="s">
        <v>252</v>
      </c>
      <c r="C137" s="233">
        <v>4.7416511415525098E-6</v>
      </c>
      <c r="D137" s="233">
        <v>5.1096347313294002E-6</v>
      </c>
      <c r="E137" s="233">
        <v>5.6406841554706702E-6</v>
      </c>
      <c r="F137" s="233">
        <v>5.8779126651074696E-6</v>
      </c>
      <c r="G137" s="233">
        <v>7.0917465872641E-5</v>
      </c>
      <c r="H137" s="233">
        <v>6.5956367378995406E-5</v>
      </c>
      <c r="I137" s="233">
        <v>8.0395533275679195E-5</v>
      </c>
      <c r="J137" s="233">
        <v>6.5370955834211496E-5</v>
      </c>
      <c r="K137" s="233">
        <v>7.2456053243665294E-5</v>
      </c>
      <c r="L137" s="233">
        <v>7.0060378156303001E-5</v>
      </c>
      <c r="M137" s="233">
        <v>7.4996174751757605E-5</v>
      </c>
      <c r="N137" s="233">
        <v>9.4111949545820804E-5</v>
      </c>
      <c r="O137" s="233">
        <v>8.6559161970874995E-5</v>
      </c>
      <c r="P137" s="233">
        <v>9.3387079763159204E-5</v>
      </c>
      <c r="Q137" s="233">
        <v>9.4248548471587994E-5</v>
      </c>
      <c r="R137" s="233">
        <v>9.5841955623108104E-5</v>
      </c>
      <c r="S137" s="233">
        <v>8.8382611770134993E-5</v>
      </c>
      <c r="T137" s="233">
        <v>9.3036851681616896E-5</v>
      </c>
      <c r="U137" s="233">
        <v>9.0840128799108793E-5</v>
      </c>
      <c r="V137" s="231">
        <v>7.5492578223576701E-5</v>
      </c>
      <c r="W137" s="233"/>
      <c r="X137" s="231"/>
    </row>
    <row r="138" spans="1:24">
      <c r="A138" s="173" t="s">
        <v>254</v>
      </c>
      <c r="B138" s="174" t="s">
        <v>252</v>
      </c>
      <c r="C138" s="233">
        <v>2.31164383746575E-4</v>
      </c>
      <c r="D138" s="233">
        <v>2.3351090835525099E-4</v>
      </c>
      <c r="E138" s="233">
        <v>3.1551243049086799E-4</v>
      </c>
      <c r="F138" s="233">
        <v>3.1582952841095898E-4</v>
      </c>
      <c r="G138" s="233">
        <v>4.1704718450411E-4</v>
      </c>
      <c r="H138" s="233">
        <v>4.0429984811643803E-4</v>
      </c>
      <c r="I138" s="233">
        <v>4.7355403386438401E-4</v>
      </c>
      <c r="J138" s="233">
        <v>5.5263825513516E-4</v>
      </c>
      <c r="K138" s="233">
        <v>6.1688229374566204E-4</v>
      </c>
      <c r="L138" s="233">
        <v>6.6558853427168998E-4</v>
      </c>
      <c r="M138" s="233">
        <v>7.0053272506575301E-4</v>
      </c>
      <c r="N138" s="233">
        <v>9.0950025440593603E-4</v>
      </c>
      <c r="O138" s="233">
        <v>1.1108574336639301E-3</v>
      </c>
      <c r="P138" s="233">
        <v>1.4568746840675801E-3</v>
      </c>
      <c r="Q138" s="233">
        <v>1.5578386618246599E-3</v>
      </c>
      <c r="R138" s="233">
        <v>2.1477042127785399E-3</v>
      </c>
      <c r="S138" s="233">
        <v>2.0342465769698599E-3</v>
      </c>
      <c r="T138" s="233">
        <v>2.2033231879625601E-3</v>
      </c>
      <c r="U138" s="233">
        <v>2.2947108085328801E-3</v>
      </c>
      <c r="V138" s="231">
        <v>2.09684170639589E-3</v>
      </c>
      <c r="W138" s="233"/>
      <c r="X138" s="231"/>
    </row>
    <row r="139" spans="1:24">
      <c r="A139" s="204" t="s">
        <v>258</v>
      </c>
      <c r="C139" s="234"/>
      <c r="D139" s="234"/>
      <c r="E139" s="234"/>
      <c r="F139" s="234"/>
      <c r="G139" s="234"/>
      <c r="H139" s="234"/>
      <c r="I139" s="234"/>
      <c r="J139" s="234"/>
      <c r="K139" s="234"/>
      <c r="L139" s="234"/>
      <c r="M139" s="234"/>
      <c r="N139" s="234"/>
      <c r="O139" s="234"/>
      <c r="P139" s="234"/>
      <c r="Q139" s="234"/>
      <c r="R139" s="234"/>
      <c r="S139" s="234"/>
      <c r="T139" s="234"/>
      <c r="U139" s="234"/>
      <c r="V139" s="234"/>
      <c r="W139" s="234"/>
      <c r="X139" s="234"/>
    </row>
    <row r="140" spans="1:24">
      <c r="A140" s="173" t="s">
        <v>256</v>
      </c>
      <c r="B140" s="174" t="s">
        <v>257</v>
      </c>
      <c r="C140" s="233">
        <v>0</v>
      </c>
      <c r="D140" s="233">
        <v>0</v>
      </c>
      <c r="E140" s="233">
        <v>0</v>
      </c>
      <c r="F140" s="233">
        <v>0</v>
      </c>
      <c r="G140" s="233">
        <v>0</v>
      </c>
      <c r="H140" s="233">
        <v>0</v>
      </c>
      <c r="I140" s="233">
        <v>0</v>
      </c>
      <c r="J140" s="233">
        <v>0</v>
      </c>
      <c r="K140" s="233">
        <v>0</v>
      </c>
      <c r="L140" s="233">
        <v>0</v>
      </c>
      <c r="M140" s="233">
        <v>0</v>
      </c>
      <c r="N140" s="233">
        <v>0</v>
      </c>
      <c r="O140" s="233">
        <v>0</v>
      </c>
      <c r="P140" s="233">
        <v>0</v>
      </c>
      <c r="Q140" s="233">
        <v>0</v>
      </c>
      <c r="R140" s="233">
        <v>0</v>
      </c>
      <c r="S140" s="233">
        <v>0</v>
      </c>
      <c r="T140" s="231">
        <v>0</v>
      </c>
      <c r="U140" s="231">
        <v>0</v>
      </c>
      <c r="V140" s="231">
        <v>0</v>
      </c>
      <c r="W140" s="231">
        <v>0</v>
      </c>
      <c r="X140" s="231"/>
    </row>
    <row r="141" spans="1:24">
      <c r="A141" s="212" t="s">
        <v>265</v>
      </c>
      <c r="B141" s="3" t="s">
        <v>3</v>
      </c>
      <c r="C141" s="218">
        <v>0.61299999999999999</v>
      </c>
      <c r="D141" s="218"/>
      <c r="E141" s="218"/>
      <c r="F141" s="218"/>
      <c r="G141" s="218"/>
      <c r="H141" s="218"/>
      <c r="I141" s="218"/>
      <c r="J141" s="218"/>
      <c r="K141" s="218"/>
      <c r="L141" s="218"/>
      <c r="M141" s="218">
        <v>0.61299999999999999</v>
      </c>
      <c r="N141" s="218"/>
      <c r="O141" s="218"/>
      <c r="P141" s="218"/>
      <c r="Q141" s="218"/>
      <c r="R141" s="218">
        <v>0.44600000000000001</v>
      </c>
      <c r="S141" s="218"/>
      <c r="T141" s="218"/>
      <c r="U141" s="218"/>
      <c r="V141" s="218"/>
      <c r="W141" s="218">
        <v>0.51600000000000001</v>
      </c>
      <c r="X141" s="231"/>
    </row>
    <row r="142" spans="1:24">
      <c r="A142" s="173" t="s">
        <v>295</v>
      </c>
      <c r="B142" s="28" t="s">
        <v>56</v>
      </c>
      <c r="C142" s="231">
        <v>4.6312300000000001E-3</v>
      </c>
      <c r="D142" s="231">
        <v>4.7752100000000002E-3</v>
      </c>
      <c r="E142" s="231">
        <v>4.8336999999999998E-3</v>
      </c>
      <c r="F142" s="231">
        <v>6.9904099999999999E-3</v>
      </c>
      <c r="G142" s="231">
        <v>8.44256E-3</v>
      </c>
      <c r="H142" s="231">
        <v>6.71056E-3</v>
      </c>
      <c r="I142" s="231">
        <v>9.58526E-3</v>
      </c>
      <c r="J142" s="231">
        <v>5.6146700000000004E-3</v>
      </c>
      <c r="K142" s="231">
        <v>7.3106999999999998E-3</v>
      </c>
      <c r="L142" s="231">
        <v>7.3331799999999999E-3</v>
      </c>
      <c r="M142" s="231">
        <v>7.1154699999999996E-3</v>
      </c>
      <c r="N142" s="231">
        <v>9.0526200000000008E-3</v>
      </c>
      <c r="O142" s="231">
        <v>9.3899900000000008E-3</v>
      </c>
      <c r="P142" s="231">
        <v>8.9851199999999992E-3</v>
      </c>
      <c r="Q142" s="231">
        <v>8.3957500000000004E-3</v>
      </c>
      <c r="R142" s="231">
        <v>8.7988500000000004E-3</v>
      </c>
      <c r="S142" s="231">
        <v>1.0759360000000001E-2</v>
      </c>
      <c r="T142" s="231">
        <v>8.77993E-3</v>
      </c>
      <c r="U142" s="232">
        <v>1.154577E-2</v>
      </c>
      <c r="V142" s="232">
        <v>9.8147400000000006E-3</v>
      </c>
      <c r="W142" s="232">
        <v>1.1300259999999999E-2</v>
      </c>
      <c r="X142" s="231"/>
    </row>
    <row r="143" spans="1:24">
      <c r="A143" s="210" t="s">
        <v>263</v>
      </c>
      <c r="C143" s="234"/>
      <c r="D143" s="234"/>
      <c r="E143" s="234"/>
      <c r="F143" s="234"/>
      <c r="G143" s="234"/>
      <c r="H143" s="234"/>
      <c r="I143" s="234"/>
      <c r="J143" s="234"/>
      <c r="K143" s="234"/>
      <c r="L143" s="234"/>
      <c r="M143" s="234"/>
      <c r="N143" s="234"/>
      <c r="O143" s="234"/>
      <c r="P143" s="234"/>
      <c r="Q143" s="234"/>
      <c r="R143" s="234"/>
      <c r="S143" s="234"/>
      <c r="T143" s="234"/>
      <c r="U143" s="234"/>
      <c r="V143" s="234"/>
      <c r="W143" s="234"/>
      <c r="X143" s="234"/>
    </row>
    <row r="144" spans="1:24">
      <c r="A144" s="173" t="s">
        <v>264</v>
      </c>
      <c r="B144" s="174" t="s">
        <v>3</v>
      </c>
      <c r="C144" s="233">
        <v>3.5791695144619697E-2</v>
      </c>
      <c r="D144" s="233">
        <v>-1.3432911666374E-2</v>
      </c>
      <c r="E144" s="233">
        <v>1.07318856118015E-2</v>
      </c>
      <c r="F144" s="233">
        <v>2.2442212869961502E-3</v>
      </c>
      <c r="G144" s="233">
        <v>2.5498523870964501E-2</v>
      </c>
      <c r="H144" s="233">
        <v>1.8148930414629501E-2</v>
      </c>
      <c r="I144" s="233">
        <v>-2.7437654769276601E-3</v>
      </c>
      <c r="J144" s="233">
        <v>-8.8719304740247102E-3</v>
      </c>
      <c r="K144" s="233">
        <v>-6.8780016976186895E-2</v>
      </c>
      <c r="L144" s="233">
        <v>-3.7136242190481901E-2</v>
      </c>
      <c r="M144" s="233">
        <v>-3.1004137775916402E-2</v>
      </c>
      <c r="N144" s="233">
        <v>-7.7884269092613201E-2</v>
      </c>
      <c r="O144" s="233">
        <v>-7.4632777386265794E-2</v>
      </c>
      <c r="P144" s="233">
        <v>-5.5011654791913701E-2</v>
      </c>
      <c r="Q144" s="233">
        <v>-9.0913854703245194E-3</v>
      </c>
      <c r="R144" s="233">
        <v>-2.59441049784634E-2</v>
      </c>
      <c r="S144" s="233">
        <v>-9.0963177340368503E-2</v>
      </c>
      <c r="T144" s="233">
        <v>-3.08451452110181E-2</v>
      </c>
      <c r="U144" s="233">
        <v>-7.9074358602437694E-2</v>
      </c>
      <c r="V144" s="232">
        <v>-0.102532721773334</v>
      </c>
      <c r="W144" s="233">
        <v>-0.10981185486033</v>
      </c>
      <c r="X144" s="231"/>
    </row>
    <row r="145" spans="1:24">
      <c r="A145" s="211" t="s">
        <v>267</v>
      </c>
      <c r="C145" s="234"/>
      <c r="D145" s="234"/>
      <c r="E145" s="234"/>
      <c r="F145" s="234"/>
      <c r="G145" s="234"/>
      <c r="H145" s="234"/>
      <c r="I145" s="234"/>
      <c r="J145" s="234"/>
      <c r="K145" s="234"/>
      <c r="L145" s="234"/>
      <c r="M145" s="234"/>
      <c r="N145" s="234"/>
      <c r="O145" s="234"/>
      <c r="P145" s="234"/>
      <c r="Q145" s="234"/>
      <c r="R145" s="234"/>
      <c r="S145" s="234"/>
      <c r="T145" s="234"/>
      <c r="U145" s="234"/>
      <c r="V145" s="234"/>
      <c r="W145" s="234"/>
      <c r="X145" s="234"/>
    </row>
    <row r="146" spans="1:24">
      <c r="A146" s="173" t="s">
        <v>268</v>
      </c>
      <c r="B146" s="174" t="s">
        <v>269</v>
      </c>
      <c r="C146" s="218">
        <v>1.1104756647412501E-2</v>
      </c>
      <c r="D146" s="218">
        <v>1.12045939320681E-2</v>
      </c>
      <c r="E146" s="218">
        <v>1.13053288035618E-2</v>
      </c>
      <c r="F146" s="218">
        <v>1.1406969331645801E-2</v>
      </c>
      <c r="G146" s="218">
        <v>1.1509523658623001E-2</v>
      </c>
      <c r="H146" s="218">
        <v>1.1613E-2</v>
      </c>
      <c r="I146" s="218">
        <v>1.1639999999999999E-2</v>
      </c>
      <c r="J146" s="218">
        <v>1.1504E-2</v>
      </c>
      <c r="K146" s="218">
        <v>1.1545E-2</v>
      </c>
      <c r="L146" s="218">
        <v>1.1578E-2</v>
      </c>
      <c r="M146" s="218">
        <v>1.1632E-2</v>
      </c>
      <c r="N146" s="218">
        <v>1.1649E-2</v>
      </c>
      <c r="O146" s="218">
        <v>1.1809999999999999E-2</v>
      </c>
      <c r="P146" s="218">
        <v>1.2263E-2</v>
      </c>
      <c r="Q146" s="218">
        <v>1.2446E-2</v>
      </c>
      <c r="R146" s="218">
        <v>1.2706E-2</v>
      </c>
      <c r="S146" s="218">
        <v>1.298E-2</v>
      </c>
      <c r="T146" s="218">
        <v>1.3076000000000001E-2</v>
      </c>
      <c r="U146" s="218">
        <v>1.3148999999999999E-2</v>
      </c>
      <c r="V146" s="218">
        <v>1.3292999999999999E-2</v>
      </c>
      <c r="W146" s="219">
        <v>1.3351E-2</v>
      </c>
      <c r="X146" s="218">
        <v>1.3384E-2</v>
      </c>
    </row>
    <row r="147" spans="1:24">
      <c r="A147" s="173" t="s">
        <v>7</v>
      </c>
      <c r="B147" s="174" t="s">
        <v>269</v>
      </c>
      <c r="C147" s="218">
        <v>0</v>
      </c>
      <c r="D147" s="218">
        <v>0</v>
      </c>
      <c r="E147" s="218">
        <v>0</v>
      </c>
      <c r="F147" s="218">
        <v>0</v>
      </c>
      <c r="G147" s="218">
        <v>0</v>
      </c>
      <c r="H147" s="218">
        <v>0</v>
      </c>
      <c r="I147" s="218">
        <v>0</v>
      </c>
      <c r="J147" s="231">
        <v>1.9999999999999999E-6</v>
      </c>
      <c r="K147" s="231">
        <v>1.9999999999999999E-6</v>
      </c>
      <c r="L147" s="231">
        <v>1.9999999999999999E-6</v>
      </c>
      <c r="M147" s="231">
        <v>1.9999999999999999E-6</v>
      </c>
      <c r="N147" s="231">
        <v>1.9999999999999999E-6</v>
      </c>
      <c r="O147" s="231">
        <v>1.9999999999999999E-6</v>
      </c>
      <c r="P147" s="231">
        <v>9.9999999999999995E-7</v>
      </c>
      <c r="Q147" s="231">
        <v>9.9999999999999995E-7</v>
      </c>
      <c r="R147" s="231">
        <v>9.9999999999999995E-7</v>
      </c>
      <c r="S147" s="231">
        <v>9.9999999999999995E-7</v>
      </c>
      <c r="T147" s="231">
        <v>9.9999999999999995E-7</v>
      </c>
      <c r="U147" s="231">
        <v>9.9999999999999995E-7</v>
      </c>
      <c r="V147" s="233">
        <v>9.9999999999999995E-7</v>
      </c>
      <c r="W147" s="232">
        <v>9.9999999999999995E-7</v>
      </c>
      <c r="X147" s="231">
        <v>9.9999999999999995E-7</v>
      </c>
    </row>
    <row r="148" spans="1:24">
      <c r="A148" s="173" t="s">
        <v>270</v>
      </c>
      <c r="B148" s="174" t="s">
        <v>269</v>
      </c>
      <c r="C148" s="218">
        <v>6.7831498862018405E-4</v>
      </c>
      <c r="D148" s="218">
        <v>6.9828143953841796E-4</v>
      </c>
      <c r="E148" s="218">
        <v>7.1883561027555299E-4</v>
      </c>
      <c r="F148" s="218">
        <v>7.3999480058040102E-4</v>
      </c>
      <c r="G148" s="218">
        <v>7.6177681942623502E-4</v>
      </c>
      <c r="H148" s="231">
        <v>7.8419999999999998E-4</v>
      </c>
      <c r="I148" s="231">
        <v>7.7099999999999998E-4</v>
      </c>
      <c r="J148" s="231">
        <v>7.7099999999999998E-4</v>
      </c>
      <c r="K148" s="231">
        <v>1.0371E-3</v>
      </c>
      <c r="L148" s="231">
        <v>1.0591000000000001E-3</v>
      </c>
      <c r="M148" s="231">
        <v>1.4319999999999999E-3</v>
      </c>
      <c r="N148" s="231">
        <v>1.6283000000000001E-3</v>
      </c>
      <c r="O148" s="231">
        <v>1.8553E-3</v>
      </c>
      <c r="P148" s="231">
        <v>1.8450999999999999E-3</v>
      </c>
      <c r="Q148" s="231">
        <v>1.7621E-3</v>
      </c>
      <c r="R148" s="231">
        <v>1.7872999999999999E-3</v>
      </c>
      <c r="S148" s="231">
        <v>1.8291E-3</v>
      </c>
      <c r="T148" s="231">
        <v>1.8515999999999999E-3</v>
      </c>
      <c r="U148" s="231">
        <v>1.4919E-3</v>
      </c>
      <c r="V148" s="231">
        <v>1.1427E-3</v>
      </c>
      <c r="W148" s="232">
        <v>1.2221999999999999E-3</v>
      </c>
      <c r="X148" s="231">
        <v>1.2312E-3</v>
      </c>
    </row>
    <row r="149" spans="1:24">
      <c r="A149" s="173" t="s">
        <v>9</v>
      </c>
      <c r="B149" s="174" t="s">
        <v>269</v>
      </c>
      <c r="C149" s="218">
        <v>0</v>
      </c>
      <c r="D149" s="218">
        <v>0</v>
      </c>
      <c r="E149" s="218">
        <v>0</v>
      </c>
      <c r="F149" s="218">
        <v>0</v>
      </c>
      <c r="G149" s="218">
        <v>0</v>
      </c>
      <c r="H149" s="231">
        <v>0</v>
      </c>
      <c r="I149" s="231">
        <v>0</v>
      </c>
      <c r="J149" s="231">
        <v>0</v>
      </c>
      <c r="K149" s="231">
        <v>0</v>
      </c>
      <c r="L149" s="231">
        <v>0</v>
      </c>
      <c r="M149" s="231">
        <v>0</v>
      </c>
      <c r="N149" s="231">
        <v>0</v>
      </c>
      <c r="O149" s="231">
        <v>0</v>
      </c>
      <c r="P149" s="231">
        <v>0</v>
      </c>
      <c r="Q149" s="231">
        <v>0</v>
      </c>
      <c r="R149" s="231">
        <v>0</v>
      </c>
      <c r="S149" s="231">
        <v>0</v>
      </c>
      <c r="T149" s="231">
        <v>0</v>
      </c>
      <c r="U149" s="231">
        <v>0</v>
      </c>
      <c r="V149" s="231">
        <v>0</v>
      </c>
      <c r="W149" s="232">
        <v>0</v>
      </c>
      <c r="X149" s="231">
        <v>0</v>
      </c>
    </row>
    <row r="150" spans="1:24">
      <c r="A150" s="173" t="s">
        <v>10</v>
      </c>
      <c r="B150" s="174" t="s">
        <v>269</v>
      </c>
      <c r="C150" s="218">
        <v>9.6010658727423602E-6</v>
      </c>
      <c r="D150" s="218">
        <v>1.3355174298587401E-5</v>
      </c>
      <c r="E150" s="218">
        <v>1.8577174962627701E-5</v>
      </c>
      <c r="F150" s="218">
        <v>2.58410277452227E-5</v>
      </c>
      <c r="G150" s="218">
        <v>3.5945116320038998E-5</v>
      </c>
      <c r="H150" s="231">
        <v>5.0000000000000002E-5</v>
      </c>
      <c r="I150" s="231">
        <v>6.7000000000000002E-5</v>
      </c>
      <c r="J150" s="231">
        <v>1.0900000000000001E-4</v>
      </c>
      <c r="K150" s="231">
        <v>3.2200000000000002E-4</v>
      </c>
      <c r="L150" s="231">
        <v>5.8100000000000003E-4</v>
      </c>
      <c r="M150" s="231">
        <v>7.7800000000000005E-4</v>
      </c>
      <c r="N150" s="231">
        <v>9.3499999999999996E-4</v>
      </c>
      <c r="O150" s="231">
        <v>9.68E-4</v>
      </c>
      <c r="P150" s="231">
        <v>9.8799999999999995E-4</v>
      </c>
      <c r="Q150" s="231">
        <v>9.9400000000000009E-4</v>
      </c>
      <c r="R150" s="231">
        <v>9.810000000000001E-4</v>
      </c>
      <c r="S150" s="231">
        <v>1.08E-3</v>
      </c>
      <c r="T150" s="231">
        <v>1.3159999999999999E-3</v>
      </c>
      <c r="U150" s="231">
        <v>1.645E-3</v>
      </c>
      <c r="V150" s="231">
        <v>2.1099999999999999E-3</v>
      </c>
      <c r="W150" s="232">
        <v>2.4889999999999999E-3</v>
      </c>
      <c r="X150" s="231">
        <v>2.6319999999999998E-3</v>
      </c>
    </row>
    <row r="151" spans="1:24">
      <c r="A151" s="173" t="s">
        <v>271</v>
      </c>
      <c r="B151" s="174" t="s">
        <v>269</v>
      </c>
      <c r="C151" s="218">
        <v>0</v>
      </c>
      <c r="D151" s="218">
        <v>0</v>
      </c>
      <c r="E151" s="218">
        <v>0</v>
      </c>
      <c r="F151" s="218">
        <v>0</v>
      </c>
      <c r="G151" s="218">
        <v>0</v>
      </c>
      <c r="H151" s="231">
        <v>0</v>
      </c>
      <c r="I151" s="231">
        <v>0</v>
      </c>
      <c r="J151" s="231">
        <v>0</v>
      </c>
      <c r="K151" s="231">
        <v>0</v>
      </c>
      <c r="L151" s="231">
        <v>0</v>
      </c>
      <c r="M151" s="231">
        <v>0</v>
      </c>
      <c r="N151" s="231">
        <v>0</v>
      </c>
      <c r="O151" s="231">
        <v>0</v>
      </c>
      <c r="P151" s="231">
        <v>0</v>
      </c>
      <c r="Q151" s="231">
        <v>0</v>
      </c>
      <c r="R151" s="231">
        <v>0</v>
      </c>
      <c r="S151" s="231">
        <v>0</v>
      </c>
      <c r="T151" s="231">
        <v>0</v>
      </c>
      <c r="U151" s="231">
        <v>0</v>
      </c>
      <c r="V151" s="231">
        <v>0</v>
      </c>
      <c r="W151" s="232">
        <v>0</v>
      </c>
      <c r="X151" s="231">
        <v>0</v>
      </c>
    </row>
    <row r="152" spans="1:24">
      <c r="A152" s="173" t="s">
        <v>12</v>
      </c>
      <c r="B152" s="174" t="s">
        <v>269</v>
      </c>
      <c r="C152" s="218">
        <v>3.9300626783237299E-7</v>
      </c>
      <c r="D152" s="218">
        <v>6.5360231575950904E-7</v>
      </c>
      <c r="E152" s="218">
        <v>1.08699535384612E-6</v>
      </c>
      <c r="F152" s="218">
        <v>1.8077642486777801E-6</v>
      </c>
      <c r="G152" s="218">
        <v>3.0064632449755499E-6</v>
      </c>
      <c r="H152" s="231">
        <v>5.0000000000000004E-6</v>
      </c>
      <c r="I152" s="231">
        <v>6.9999999999999999E-6</v>
      </c>
      <c r="J152" s="231">
        <v>9.0000000000000002E-6</v>
      </c>
      <c r="K152" s="231">
        <v>2.3E-5</v>
      </c>
      <c r="L152" s="231">
        <v>2.6999999999999999E-5</v>
      </c>
      <c r="M152" s="231">
        <v>3.0000000000000001E-5</v>
      </c>
      <c r="N152" s="231">
        <v>3.6000000000000001E-5</v>
      </c>
      <c r="O152" s="231">
        <v>4.0000000000000003E-5</v>
      </c>
      <c r="P152" s="231">
        <v>4.8999999999999998E-5</v>
      </c>
      <c r="Q152" s="231">
        <v>7.1000000000000005E-5</v>
      </c>
      <c r="R152" s="231">
        <v>1.54E-4</v>
      </c>
      <c r="S152" s="231">
        <v>3.1700000000000001E-4</v>
      </c>
      <c r="T152" s="231">
        <v>3.6299999999999999E-4</v>
      </c>
      <c r="U152" s="231">
        <v>6.2600000000000004E-4</v>
      </c>
      <c r="V152" s="231">
        <v>7.85E-4</v>
      </c>
      <c r="W152" s="232">
        <v>9.3700000000000001E-4</v>
      </c>
      <c r="X152" s="231">
        <v>1.073E-3</v>
      </c>
    </row>
    <row r="153" spans="1:24">
      <c r="A153" s="173" t="s">
        <v>272</v>
      </c>
      <c r="B153" s="174" t="s">
        <v>269</v>
      </c>
      <c r="C153" s="218">
        <v>0</v>
      </c>
      <c r="D153" s="218">
        <v>0</v>
      </c>
      <c r="E153" s="218">
        <v>0</v>
      </c>
      <c r="F153" s="218">
        <v>0</v>
      </c>
      <c r="G153" s="218">
        <v>0</v>
      </c>
      <c r="H153" s="218">
        <v>0</v>
      </c>
      <c r="I153" s="218">
        <v>0</v>
      </c>
      <c r="J153" s="218">
        <v>0</v>
      </c>
      <c r="K153" s="218">
        <v>0</v>
      </c>
      <c r="L153" s="218">
        <v>0</v>
      </c>
      <c r="M153" s="218">
        <v>0</v>
      </c>
      <c r="N153" s="218">
        <v>0</v>
      </c>
      <c r="O153" s="218">
        <v>0</v>
      </c>
      <c r="P153" s="218">
        <v>0</v>
      </c>
      <c r="Q153" s="218">
        <v>0</v>
      </c>
      <c r="R153" s="218">
        <v>0</v>
      </c>
      <c r="S153" s="218">
        <v>0</v>
      </c>
      <c r="T153" s="218">
        <v>0</v>
      </c>
      <c r="U153" s="218">
        <v>0</v>
      </c>
      <c r="V153" s="218">
        <v>0</v>
      </c>
      <c r="W153" s="232">
        <v>0</v>
      </c>
      <c r="X153" s="231">
        <v>0</v>
      </c>
    </row>
    <row r="154" spans="1:24">
      <c r="A154" s="173" t="s">
        <v>273</v>
      </c>
      <c r="B154" s="174" t="s">
        <v>269</v>
      </c>
      <c r="C154" s="218">
        <v>7.2592607054365696E-4</v>
      </c>
      <c r="D154" s="218">
        <v>7.7605780225674197E-4</v>
      </c>
      <c r="E154" s="218">
        <v>8.2965158145170096E-4</v>
      </c>
      <c r="F154" s="218">
        <v>8.8694649368088198E-4</v>
      </c>
      <c r="G154" s="218">
        <v>9.4819813550684796E-4</v>
      </c>
      <c r="H154" s="218">
        <v>1.0136797547363101E-3</v>
      </c>
      <c r="I154" s="218">
        <v>1.01309326178499E-3</v>
      </c>
      <c r="J154" s="218">
        <v>1.3144040155252199E-3</v>
      </c>
      <c r="K154" s="218">
        <v>1.52297557133811E-3</v>
      </c>
      <c r="L154" s="218">
        <v>1.61571476926546E-3</v>
      </c>
      <c r="M154" s="218">
        <v>1.71754460793825E-3</v>
      </c>
      <c r="N154" s="218">
        <v>1.7596254771954001E-3</v>
      </c>
      <c r="O154" s="218">
        <v>1.57282747220024E-3</v>
      </c>
      <c r="P154" s="218">
        <v>1.7132925340411899E-3</v>
      </c>
      <c r="Q154" s="218">
        <v>2.0327112576533999E-3</v>
      </c>
      <c r="R154" s="218">
        <v>2.3423062243310201E-3</v>
      </c>
      <c r="S154" s="218">
        <v>2.5946448166361E-3</v>
      </c>
      <c r="T154" s="218">
        <v>2.8524817803597998E-3</v>
      </c>
      <c r="U154" s="218">
        <v>2.7576165454839198E-3</v>
      </c>
      <c r="V154" s="218">
        <v>2.8051957861596902E-3</v>
      </c>
      <c r="W154" s="218">
        <v>2.5922988448308201E-3</v>
      </c>
      <c r="X154" s="218" t="s">
        <v>274</v>
      </c>
    </row>
    <row r="155" spans="1:24">
      <c r="A155" s="221" t="s">
        <v>275</v>
      </c>
      <c r="C155" s="234"/>
      <c r="D155" s="234"/>
      <c r="E155" s="234"/>
      <c r="F155" s="234"/>
      <c r="G155" s="234"/>
      <c r="H155" s="234"/>
      <c r="I155" s="234"/>
      <c r="J155" s="234"/>
      <c r="K155" s="234"/>
      <c r="L155" s="234"/>
      <c r="M155" s="234"/>
      <c r="N155" s="234"/>
      <c r="O155" s="234"/>
      <c r="P155" s="234"/>
      <c r="Q155" s="234"/>
      <c r="R155" s="234"/>
      <c r="S155" s="234"/>
      <c r="T155" s="234"/>
      <c r="U155" s="234"/>
      <c r="V155" s="234"/>
      <c r="W155" s="234"/>
      <c r="X155" s="234"/>
    </row>
    <row r="156" spans="1:24">
      <c r="A156" s="173" t="s">
        <v>276</v>
      </c>
      <c r="B156" s="174" t="s">
        <v>56</v>
      </c>
      <c r="C156" s="240">
        <v>0</v>
      </c>
      <c r="D156" s="241">
        <v>0</v>
      </c>
      <c r="E156" s="241">
        <v>0</v>
      </c>
      <c r="F156" s="241">
        <v>0</v>
      </c>
      <c r="G156" s="241">
        <v>0</v>
      </c>
      <c r="H156" s="241">
        <v>0</v>
      </c>
      <c r="I156" s="241">
        <v>0</v>
      </c>
      <c r="J156" s="241">
        <v>0</v>
      </c>
      <c r="K156" s="241">
        <v>0</v>
      </c>
      <c r="L156" s="241">
        <v>0</v>
      </c>
      <c r="M156" s="241">
        <v>0</v>
      </c>
      <c r="N156" s="241">
        <v>0</v>
      </c>
      <c r="O156" s="241">
        <v>0</v>
      </c>
      <c r="P156" s="241">
        <v>0</v>
      </c>
      <c r="Q156" s="241">
        <v>0</v>
      </c>
      <c r="R156" s="241">
        <v>0</v>
      </c>
      <c r="S156" s="241">
        <v>0</v>
      </c>
      <c r="T156" s="241">
        <v>0</v>
      </c>
      <c r="U156" s="241">
        <v>0</v>
      </c>
      <c r="V156" s="241">
        <v>0</v>
      </c>
      <c r="W156" s="241">
        <v>0</v>
      </c>
      <c r="X156" s="231"/>
    </row>
    <row r="157" spans="1:24">
      <c r="A157" s="173" t="s">
        <v>277</v>
      </c>
      <c r="B157" s="174" t="s">
        <v>56</v>
      </c>
      <c r="C157" s="240">
        <v>0</v>
      </c>
      <c r="D157" s="241">
        <v>0</v>
      </c>
      <c r="E157" s="241">
        <v>0</v>
      </c>
      <c r="F157" s="241">
        <v>0</v>
      </c>
      <c r="G157" s="241">
        <v>0</v>
      </c>
      <c r="H157" s="241">
        <v>0</v>
      </c>
      <c r="I157" s="241">
        <v>0</v>
      </c>
      <c r="J157" s="241">
        <v>0</v>
      </c>
      <c r="K157" s="241">
        <v>0</v>
      </c>
      <c r="L157" s="241">
        <v>0</v>
      </c>
      <c r="M157" s="241">
        <v>0</v>
      </c>
      <c r="N157" s="241">
        <v>0</v>
      </c>
      <c r="O157" s="241">
        <v>0</v>
      </c>
      <c r="P157" s="241">
        <v>0</v>
      </c>
      <c r="Q157" s="241">
        <v>0</v>
      </c>
      <c r="R157" s="241">
        <v>0</v>
      </c>
      <c r="S157" s="241">
        <v>0</v>
      </c>
      <c r="T157" s="241">
        <v>0</v>
      </c>
      <c r="U157" s="241">
        <v>0</v>
      </c>
      <c r="V157" s="241">
        <v>0</v>
      </c>
      <c r="W157" s="241">
        <v>0</v>
      </c>
      <c r="X157" s="231"/>
    </row>
    <row r="158" spans="1:24">
      <c r="A158" s="173" t="s">
        <v>278</v>
      </c>
      <c r="B158" s="174" t="s">
        <v>56</v>
      </c>
      <c r="C158" s="240">
        <v>4.4495630000000001E-2</v>
      </c>
      <c r="D158" s="241">
        <v>5.1521049999999999E-2</v>
      </c>
      <c r="E158" s="241">
        <v>6.106234E-2</v>
      </c>
      <c r="F158" s="241">
        <v>5.6013519999999997E-2</v>
      </c>
      <c r="G158" s="241">
        <v>5.597601E-2</v>
      </c>
      <c r="H158" s="241">
        <v>5.5244990000000001E-2</v>
      </c>
      <c r="I158" s="241">
        <v>5.8977370000000001E-2</v>
      </c>
      <c r="J158" s="241">
        <v>5.725537E-2</v>
      </c>
      <c r="K158" s="241">
        <v>5.8083009999999997E-2</v>
      </c>
      <c r="L158" s="241">
        <v>6.2371349999999999E-2</v>
      </c>
      <c r="M158" s="241">
        <v>5.4863370000000002E-2</v>
      </c>
      <c r="N158" s="241">
        <v>6.6101989999999999E-2</v>
      </c>
      <c r="O158" s="241">
        <v>6.2325800000000001E-2</v>
      </c>
      <c r="P158" s="241">
        <v>5.8396360000000001E-2</v>
      </c>
      <c r="Q158" s="241">
        <v>5.6976779999999998E-2</v>
      </c>
      <c r="R158" s="241">
        <v>5.7352790000000001E-2</v>
      </c>
      <c r="S158" s="241">
        <v>5.294782E-2</v>
      </c>
      <c r="T158" s="241">
        <v>5.9853780000000002E-2</v>
      </c>
      <c r="U158" s="241">
        <v>5.8275779999999999E-2</v>
      </c>
      <c r="V158" s="241">
        <v>6.54888E-2</v>
      </c>
      <c r="W158" s="241">
        <v>6.2665819999999997E-2</v>
      </c>
      <c r="X158" s="231"/>
    </row>
    <row r="159" spans="1:24">
      <c r="A159" s="173" t="s">
        <v>279</v>
      </c>
      <c r="B159" s="174" t="s">
        <v>56</v>
      </c>
      <c r="C159" s="240">
        <v>1.051439E-2</v>
      </c>
      <c r="D159" s="241">
        <v>1.0778039999999999E-2</v>
      </c>
      <c r="E159" s="241">
        <v>1.0665539999999999E-2</v>
      </c>
      <c r="F159" s="241">
        <v>1.05504E-2</v>
      </c>
      <c r="G159" s="241">
        <v>1.064125E-2</v>
      </c>
      <c r="H159" s="241">
        <v>1.327123E-2</v>
      </c>
      <c r="I159" s="241">
        <v>9.9421800000000001E-3</v>
      </c>
      <c r="J159" s="241">
        <v>1.0332650000000001E-2</v>
      </c>
      <c r="K159" s="241">
        <v>1.160041E-2</v>
      </c>
      <c r="L159" s="241">
        <v>1.2518110000000001E-2</v>
      </c>
      <c r="M159" s="241">
        <v>1.322983E-2</v>
      </c>
      <c r="N159" s="241">
        <v>1.342958E-2</v>
      </c>
      <c r="O159" s="241">
        <v>1.203136E-2</v>
      </c>
      <c r="P159" s="241">
        <v>1.354024E-2</v>
      </c>
      <c r="Q159" s="241">
        <v>1.423575E-2</v>
      </c>
      <c r="R159" s="241">
        <v>1.577431E-2</v>
      </c>
      <c r="S159" s="241">
        <v>1.386685E-2</v>
      </c>
      <c r="T159" s="241">
        <v>1.3201940000000001E-2</v>
      </c>
      <c r="U159" s="241">
        <v>1.242274E-2</v>
      </c>
      <c r="V159" s="241">
        <v>1.397751E-2</v>
      </c>
      <c r="W159" s="241">
        <v>1.341786E-2</v>
      </c>
      <c r="X159" s="231"/>
    </row>
    <row r="160" spans="1:24">
      <c r="A160" s="173" t="s">
        <v>280</v>
      </c>
      <c r="B160" s="174" t="s">
        <v>56</v>
      </c>
      <c r="C160" s="240">
        <v>3.1301000000000001E-4</v>
      </c>
      <c r="D160" s="241">
        <v>4.2283000000000002E-4</v>
      </c>
      <c r="E160" s="241">
        <v>3.6643E-4</v>
      </c>
      <c r="F160" s="241">
        <v>4.2283000000000002E-4</v>
      </c>
      <c r="G160" s="241">
        <v>4.5443000000000002E-4</v>
      </c>
      <c r="H160" s="241">
        <v>4.2215999999999998E-4</v>
      </c>
      <c r="I160" s="241">
        <v>4.7855E-4</v>
      </c>
      <c r="J160" s="241">
        <v>6.4632000000000003E-4</v>
      </c>
      <c r="K160" s="241">
        <v>5.9522999999999998E-4</v>
      </c>
      <c r="L160" s="241">
        <v>5.9289E-4</v>
      </c>
      <c r="M160" s="241">
        <v>4.9215999999999995E-4</v>
      </c>
      <c r="N160" s="241">
        <v>5.5006E-4</v>
      </c>
      <c r="O160" s="241">
        <v>6.3183E-4</v>
      </c>
      <c r="P160" s="241">
        <v>6.667E-4</v>
      </c>
      <c r="Q160" s="241">
        <v>6.1014000000000001E-4</v>
      </c>
      <c r="R160" s="241">
        <v>6.8400000000000004E-4</v>
      </c>
      <c r="S160" s="241">
        <v>9.6246000000000005E-4</v>
      </c>
      <c r="T160" s="241">
        <v>1.0442299999999999E-3</v>
      </c>
      <c r="U160" s="241">
        <v>1.5085400000000001E-3</v>
      </c>
      <c r="V160" s="241">
        <v>1.4518599999999999E-3</v>
      </c>
      <c r="W160" s="241">
        <v>6.3752000000000004E-4</v>
      </c>
      <c r="X160" s="231"/>
    </row>
    <row r="161" spans="1:29">
      <c r="A161" s="225" t="s">
        <v>285</v>
      </c>
      <c r="C161" s="234"/>
      <c r="D161" s="234"/>
      <c r="E161" s="234"/>
      <c r="F161" s="234"/>
      <c r="G161" s="234"/>
      <c r="H161" s="234"/>
      <c r="I161" s="234"/>
      <c r="J161" s="234"/>
      <c r="K161" s="234"/>
      <c r="L161" s="234"/>
      <c r="M161" s="234"/>
      <c r="N161" s="234"/>
      <c r="O161" s="234"/>
      <c r="P161" s="234"/>
      <c r="Q161" s="234"/>
      <c r="R161" s="234"/>
      <c r="S161" s="234"/>
      <c r="T161" s="234"/>
      <c r="U161" s="234"/>
      <c r="V161" s="234"/>
      <c r="W161" s="234"/>
      <c r="X161" s="234"/>
    </row>
    <row r="162" spans="1:29">
      <c r="A162" s="173" t="s">
        <v>281</v>
      </c>
      <c r="B162" s="183" t="s">
        <v>3</v>
      </c>
      <c r="C162" s="241">
        <v>3.8435988805416598E-4</v>
      </c>
      <c r="D162" s="241">
        <v>2.7412904566677301E-4</v>
      </c>
      <c r="E162" s="241">
        <v>3.20144697551403E-4</v>
      </c>
      <c r="F162" s="241">
        <v>2.1858192344733699E-4</v>
      </c>
      <c r="G162" s="241">
        <v>1.3789773896938999E-4</v>
      </c>
      <c r="H162" s="241">
        <v>5.0313867827122302E-5</v>
      </c>
      <c r="I162" s="241">
        <v>3.8251342816385397E-5</v>
      </c>
      <c r="J162" s="241">
        <v>2.7324308672361402E-4</v>
      </c>
      <c r="K162" s="241">
        <v>1.0250253803502899E-4</v>
      </c>
      <c r="L162" s="241">
        <v>1.8952572263008499E-4</v>
      </c>
      <c r="M162" s="241">
        <v>2.5491085722548603E-4</v>
      </c>
      <c r="N162" s="241">
        <v>2.30549076286831E-4</v>
      </c>
      <c r="O162" s="241">
        <v>3.11828954271365E-4</v>
      </c>
      <c r="P162" s="241">
        <v>2.16312603908078E-4</v>
      </c>
      <c r="Q162" s="241">
        <v>1.97137869087117E-4</v>
      </c>
      <c r="R162" s="241">
        <v>1.81993309698903E-4</v>
      </c>
      <c r="S162" s="241">
        <v>1.42138404087436E-4</v>
      </c>
      <c r="T162" s="241">
        <v>1.19524080596025E-4</v>
      </c>
      <c r="U162" s="241">
        <v>1.25512046393892E-4</v>
      </c>
      <c r="V162" s="241">
        <v>1.6819289140401601E-4</v>
      </c>
      <c r="W162" s="241">
        <v>1.3676769864249099E-4</v>
      </c>
      <c r="X162" s="231"/>
    </row>
    <row r="163" spans="1:29">
      <c r="A163" s="173" t="s">
        <v>282</v>
      </c>
      <c r="B163" s="183" t="s">
        <v>3</v>
      </c>
      <c r="C163" s="241">
        <v>1.0996738961564199E-3</v>
      </c>
      <c r="D163" s="241">
        <v>9.0758841655194102E-4</v>
      </c>
      <c r="E163" s="241">
        <v>6.9479911548398605E-4</v>
      </c>
      <c r="F163" s="241">
        <v>2.88552963063572E-4</v>
      </c>
      <c r="G163" s="241">
        <v>3.3792038851333502E-4</v>
      </c>
      <c r="H163" s="241">
        <v>4.5378590721724301E-4</v>
      </c>
      <c r="I163" s="241">
        <v>2.7039909375502701E-4</v>
      </c>
      <c r="J163" s="241">
        <v>1.52032847678534E-4</v>
      </c>
      <c r="K163" s="241">
        <v>2.4927075717963502E-4</v>
      </c>
      <c r="L163" s="241">
        <v>2.39205226256243E-4</v>
      </c>
      <c r="M163" s="241">
        <v>2.4663447018885001E-4</v>
      </c>
      <c r="N163" s="241">
        <v>2.2331789019628301E-4</v>
      </c>
      <c r="O163" s="241">
        <v>1.5363932110378401E-4</v>
      </c>
      <c r="P163" s="241">
        <v>1.3410024724781801E-4</v>
      </c>
      <c r="Q163" s="241">
        <v>6.3031319705665804E-5</v>
      </c>
      <c r="R163" s="241">
        <v>8.4326699214979094E-5</v>
      </c>
      <c r="S163" s="241">
        <v>6.18218976018965E-5</v>
      </c>
      <c r="T163" s="241">
        <v>8.1201227622085403E-5</v>
      </c>
      <c r="U163" s="241">
        <v>7.5592847668016499E-5</v>
      </c>
      <c r="V163" s="241">
        <v>6.6904702252912704E-5</v>
      </c>
      <c r="W163" s="241">
        <v>7.9301389535299706E-5</v>
      </c>
      <c r="X163" s="231"/>
    </row>
    <row r="164" spans="1:29">
      <c r="A164" s="173" t="s">
        <v>283</v>
      </c>
      <c r="B164" s="183" t="s">
        <v>3</v>
      </c>
      <c r="C164" s="241">
        <v>1.5494389058292399E-2</v>
      </c>
      <c r="D164" s="241">
        <v>1.6428275234668398E-2</v>
      </c>
      <c r="E164" s="241">
        <v>1.47531228910709E-2</v>
      </c>
      <c r="F164" s="241">
        <v>1.3825045984983299E-2</v>
      </c>
      <c r="G164" s="241">
        <v>1.19070352473959E-2</v>
      </c>
      <c r="H164" s="241">
        <v>1.40210886202933E-2</v>
      </c>
      <c r="I164" s="241">
        <v>1.03963815651109E-2</v>
      </c>
      <c r="J164" s="241">
        <v>1.0145063997114E-2</v>
      </c>
      <c r="K164" s="241">
        <v>1.0711057394509799E-2</v>
      </c>
      <c r="L164" s="241">
        <v>1.1391869298666001E-2</v>
      </c>
      <c r="M164" s="241">
        <v>1.1596782585568699E-2</v>
      </c>
      <c r="N164" s="241">
        <v>1.24817948858457E-2</v>
      </c>
      <c r="O164" s="241">
        <v>1.1561301444545801E-2</v>
      </c>
      <c r="P164" s="241">
        <v>8.9615966925653996E-3</v>
      </c>
      <c r="Q164" s="241">
        <v>8.6709627407096507E-3</v>
      </c>
      <c r="R164" s="241">
        <v>1.05270980442608E-2</v>
      </c>
      <c r="S164" s="241">
        <v>8.7143055983066892E-3</v>
      </c>
      <c r="T164" s="241">
        <v>8.56312749438763E-3</v>
      </c>
      <c r="U164" s="241">
        <v>8.5428324265258305E-3</v>
      </c>
      <c r="V164" s="241">
        <v>8.3030587757278694E-3</v>
      </c>
      <c r="W164" s="241">
        <v>8.3019125020799504E-3</v>
      </c>
      <c r="X164" s="231"/>
    </row>
    <row r="165" spans="1:29">
      <c r="A165" s="226" t="s">
        <v>286</v>
      </c>
      <c r="C165" s="234"/>
      <c r="D165" s="234"/>
      <c r="E165" s="234"/>
      <c r="F165" s="234"/>
      <c r="G165" s="234"/>
      <c r="H165" s="234"/>
      <c r="I165" s="234"/>
      <c r="J165" s="234"/>
      <c r="K165" s="234"/>
      <c r="L165" s="234"/>
      <c r="M165" s="234"/>
      <c r="N165" s="234"/>
      <c r="O165" s="234"/>
      <c r="P165" s="234"/>
      <c r="Q165" s="234"/>
      <c r="R165" s="234"/>
      <c r="S165" s="234"/>
      <c r="T165" s="234"/>
      <c r="U165" s="234"/>
      <c r="V165" s="234"/>
      <c r="W165" s="234"/>
      <c r="X165" s="234"/>
    </row>
    <row r="166" spans="1:29">
      <c r="A166" s="173" t="s">
        <v>287</v>
      </c>
      <c r="B166" s="183" t="s">
        <v>3</v>
      </c>
      <c r="C166" s="231">
        <v>1.58134126252574E-2</v>
      </c>
      <c r="D166" s="231">
        <v>1.31272804244619E-2</v>
      </c>
      <c r="E166" s="231">
        <v>1.0123619617933E-2</v>
      </c>
      <c r="F166" s="231">
        <v>9.7231090766759908E-3</v>
      </c>
      <c r="G166" s="231">
        <v>1.16065666425867E-2</v>
      </c>
      <c r="H166" s="231">
        <v>1.3399152792969901E-2</v>
      </c>
      <c r="I166" s="231">
        <v>1.1436895693653699E-2</v>
      </c>
      <c r="J166" s="231">
        <v>1.21924042281066E-2</v>
      </c>
      <c r="K166" s="231">
        <v>1.0264186163679599E-2</v>
      </c>
      <c r="L166" s="231">
        <v>1.1904414992269E-2</v>
      </c>
      <c r="M166" s="231">
        <v>1.2561375857531899E-2</v>
      </c>
      <c r="N166" s="231">
        <v>1.3221117433488999E-2</v>
      </c>
      <c r="O166" s="231">
        <v>1.24811649766706E-2</v>
      </c>
      <c r="P166" s="231">
        <v>1.04825270819146E-2</v>
      </c>
      <c r="Q166" s="231">
        <v>7.6839530002966797E-3</v>
      </c>
      <c r="R166" s="231">
        <v>9.6090844756082892E-3</v>
      </c>
      <c r="S166" s="231">
        <v>9.6329011534020299E-3</v>
      </c>
      <c r="T166" s="231">
        <v>9.6766376631630992E-3</v>
      </c>
      <c r="U166" s="231">
        <v>7.4788938151441799E-3</v>
      </c>
      <c r="V166" s="232">
        <v>7.6600221036574098E-3</v>
      </c>
      <c r="W166" s="231">
        <v>5.5593084260907198E-3</v>
      </c>
      <c r="X166" s="231"/>
    </row>
    <row r="167" spans="1:29">
      <c r="A167" s="173" t="s">
        <v>288</v>
      </c>
      <c r="B167" s="183" t="s">
        <v>3</v>
      </c>
      <c r="C167" s="231">
        <v>0.14903022339720701</v>
      </c>
      <c r="D167" s="231">
        <v>0.14143971726499799</v>
      </c>
      <c r="E167" s="231">
        <v>0.15005646344168599</v>
      </c>
      <c r="F167" s="231">
        <v>0.149972645029289</v>
      </c>
      <c r="G167" s="231">
        <v>0.14652771544552801</v>
      </c>
      <c r="H167" s="231">
        <v>0.146661546387617</v>
      </c>
      <c r="I167" s="231">
        <v>0.13879413844744301</v>
      </c>
      <c r="J167" s="231">
        <v>0.140312582886926</v>
      </c>
      <c r="K167" s="231">
        <v>0.14142424089679601</v>
      </c>
      <c r="L167" s="231">
        <v>0.14009736606700601</v>
      </c>
      <c r="M167" s="231">
        <v>0.13916198045542999</v>
      </c>
      <c r="N167" s="231">
        <v>0.14204918718965101</v>
      </c>
      <c r="O167" s="231">
        <v>0.14446260976564701</v>
      </c>
      <c r="P167" s="231">
        <v>0.14372651393786501</v>
      </c>
      <c r="Q167" s="231">
        <v>0.116707827192689</v>
      </c>
      <c r="R167" s="231">
        <v>0.14661683152289501</v>
      </c>
      <c r="S167" s="231">
        <v>0.138439176526025</v>
      </c>
      <c r="T167" s="231">
        <v>0.132805964162168</v>
      </c>
      <c r="U167" s="231">
        <v>0.129795171488644</v>
      </c>
      <c r="V167" s="232">
        <v>0.13222754845738299</v>
      </c>
      <c r="W167" s="231">
        <v>0.128953916336387</v>
      </c>
      <c r="X167" s="231"/>
    </row>
    <row r="168" spans="1:29">
      <c r="A168" s="173" t="s">
        <v>289</v>
      </c>
      <c r="B168" s="183" t="s">
        <v>3</v>
      </c>
      <c r="C168" s="231">
        <v>-0.50906825889170904</v>
      </c>
      <c r="D168" s="231">
        <v>-0.51392396912327398</v>
      </c>
      <c r="E168" s="231">
        <v>-0.50790130242291398</v>
      </c>
      <c r="F168" s="231">
        <v>-0.50786896359173195</v>
      </c>
      <c r="G168" s="231">
        <v>-0.49108678584757198</v>
      </c>
      <c r="H168" s="231">
        <v>-0.49139293032738901</v>
      </c>
      <c r="I168" s="231">
        <v>-0.48457596784526802</v>
      </c>
      <c r="J168" s="231">
        <v>-0.48373286511292102</v>
      </c>
      <c r="K168" s="231">
        <v>-0.49003356792422598</v>
      </c>
      <c r="L168" s="231">
        <v>-0.50871318958497902</v>
      </c>
      <c r="M168" s="231">
        <v>-0.51090389001163505</v>
      </c>
      <c r="N168" s="231">
        <v>-0.50349975697723603</v>
      </c>
      <c r="O168" s="231">
        <v>-0.49807590645496802</v>
      </c>
      <c r="P168" s="231">
        <v>-0.50072234908694602</v>
      </c>
      <c r="Q168" s="231">
        <v>-0.50774199616527105</v>
      </c>
      <c r="R168" s="231">
        <v>-0.48479419360338799</v>
      </c>
      <c r="S168" s="231">
        <v>-0.48167624482364801</v>
      </c>
      <c r="T168" s="231">
        <v>-0.47740949610240002</v>
      </c>
      <c r="U168" s="231">
        <v>-0.47285023906199503</v>
      </c>
      <c r="V168" s="232">
        <v>-0.47082241608043901</v>
      </c>
      <c r="W168" s="231">
        <v>-0.46434748044188501</v>
      </c>
      <c r="X168" s="231"/>
    </row>
    <row r="169" spans="1:29">
      <c r="C169" s="234"/>
      <c r="D169" s="234"/>
      <c r="E169" s="234"/>
      <c r="F169" s="234"/>
      <c r="G169" s="234"/>
      <c r="H169" s="234"/>
      <c r="I169" s="234"/>
      <c r="J169" s="234"/>
      <c r="K169" s="234"/>
      <c r="L169" s="234"/>
      <c r="M169" s="234"/>
      <c r="N169" s="234"/>
      <c r="O169" s="234"/>
      <c r="P169" s="234"/>
      <c r="Q169" s="234"/>
      <c r="R169" s="234"/>
      <c r="S169" s="234"/>
      <c r="T169" s="234"/>
      <c r="U169" s="234"/>
      <c r="V169" s="234"/>
      <c r="W169" s="234"/>
      <c r="X169" s="234"/>
    </row>
    <row r="170" spans="1:29">
      <c r="A170" s="173" t="s">
        <v>290</v>
      </c>
      <c r="B170" s="183" t="s">
        <v>56</v>
      </c>
      <c r="C170" s="231">
        <v>1.0916E-2</v>
      </c>
      <c r="D170" s="231">
        <v>1.4015E-2</v>
      </c>
      <c r="E170" s="231">
        <v>1.3122E-2</v>
      </c>
      <c r="F170" s="231">
        <v>1.2285000000000001E-2</v>
      </c>
      <c r="G170" s="231">
        <v>1.1587999999999999E-2</v>
      </c>
      <c r="H170" s="231">
        <v>1.2274E-2</v>
      </c>
      <c r="I170" s="231">
        <v>1.4489999999999999E-2</v>
      </c>
      <c r="J170" s="231">
        <v>1.6775999999999999E-2</v>
      </c>
      <c r="K170" s="231">
        <v>1.9401000000000002E-2</v>
      </c>
      <c r="L170" s="231">
        <v>2.4560999999999999E-2</v>
      </c>
      <c r="M170" s="231">
        <v>2.0723999999999999E-2</v>
      </c>
      <c r="N170" s="231">
        <v>2.5432E-2</v>
      </c>
      <c r="O170" s="231">
        <v>2.5877000000000001E-2</v>
      </c>
      <c r="P170" s="231">
        <v>3.1241999999999999E-2</v>
      </c>
      <c r="Q170" s="231">
        <v>3.4974999999999999E-2</v>
      </c>
      <c r="R170" s="231">
        <v>3.5253E-2</v>
      </c>
      <c r="S170" s="231">
        <v>3.7872999999999997E-2</v>
      </c>
      <c r="T170" s="231">
        <v>3.5282000000000001E-2</v>
      </c>
      <c r="U170" s="231">
        <v>3.3637E-2</v>
      </c>
      <c r="V170" s="231">
        <v>3.6355999999999999E-2</v>
      </c>
      <c r="W170" s="231">
        <v>3.8001E-2</v>
      </c>
      <c r="X170" s="231"/>
      <c r="Z170" s="173" t="s">
        <v>291</v>
      </c>
      <c r="AA170" s="6" t="s">
        <v>3</v>
      </c>
      <c r="AB170" s="6">
        <f>-1+(W170/initial_primary_energy_supply_from_waste)^(1/(W115-C115))</f>
        <v>6.4355172135845518E-2</v>
      </c>
      <c r="AC170" s="20" t="s">
        <v>293</v>
      </c>
    </row>
    <row r="171" spans="1:29">
      <c r="C171" s="234"/>
      <c r="D171" s="234"/>
      <c r="E171" s="234"/>
      <c r="F171" s="234"/>
      <c r="G171" s="234"/>
      <c r="H171" s="234"/>
      <c r="I171" s="234"/>
      <c r="J171" s="234"/>
      <c r="K171" s="234"/>
      <c r="L171" s="234"/>
      <c r="M171" s="234"/>
      <c r="N171" s="234"/>
      <c r="O171" s="234"/>
      <c r="P171" s="234"/>
      <c r="Q171" s="234"/>
      <c r="R171" s="234"/>
      <c r="S171" s="234"/>
      <c r="T171" s="234"/>
      <c r="U171" s="234"/>
      <c r="V171" s="234"/>
      <c r="W171" s="234"/>
      <c r="X171" s="234"/>
    </row>
    <row r="172" spans="1:29">
      <c r="A172" s="173" t="s">
        <v>294</v>
      </c>
      <c r="B172" s="6" t="s">
        <v>56</v>
      </c>
      <c r="C172" s="231">
        <v>7.1956859999999997E-2</v>
      </c>
      <c r="D172" s="231">
        <v>6.2646250000000001E-2</v>
      </c>
      <c r="E172" s="231">
        <v>6.3665899999999997E-2</v>
      </c>
      <c r="F172" s="231">
        <v>6.5557500000000005E-2</v>
      </c>
      <c r="G172" s="231">
        <v>6.2213709999999998E-2</v>
      </c>
      <c r="H172" s="231">
        <v>6.5075809999999998E-2</v>
      </c>
      <c r="I172" s="231">
        <v>6.7607689999999998E-2</v>
      </c>
      <c r="J172" s="231">
        <v>7.1948020000000001E-2</v>
      </c>
      <c r="K172" s="231">
        <v>6.8430649999999996E-2</v>
      </c>
      <c r="L172" s="231">
        <v>7.4897459999999999E-2</v>
      </c>
      <c r="M172" s="231">
        <v>8.4646799999999994E-2</v>
      </c>
      <c r="N172" s="231">
        <v>8.3530010000000002E-2</v>
      </c>
      <c r="O172" s="231">
        <v>8.593307E-2</v>
      </c>
      <c r="P172" s="231">
        <v>8.9960470000000001E-2</v>
      </c>
      <c r="Q172" s="231">
        <v>7.0301230000000006E-2</v>
      </c>
      <c r="R172" s="231">
        <v>8.1875390000000006E-2</v>
      </c>
      <c r="S172" s="231">
        <v>8.5262299999999999E-2</v>
      </c>
      <c r="T172" s="231">
        <v>8.3506059999999993E-2</v>
      </c>
      <c r="U172" s="232">
        <v>8.5345359999999995E-2</v>
      </c>
      <c r="V172" s="232">
        <v>8.4092130000000001E-2</v>
      </c>
      <c r="W172" s="232">
        <v>8.0114920000000006E-2</v>
      </c>
      <c r="X172" s="231"/>
    </row>
    <row r="173" spans="1:29">
      <c r="A173" s="166" t="s">
        <v>296</v>
      </c>
      <c r="B173" s="207"/>
    </row>
    <row r="174" spans="1:29">
      <c r="A174" s="173" t="s">
        <v>305</v>
      </c>
      <c r="B174" s="174" t="s">
        <v>56</v>
      </c>
      <c r="C174" s="218">
        <v>4.4986999999999999E-2</v>
      </c>
      <c r="D174" s="218">
        <v>4.3888000000000003E-2</v>
      </c>
      <c r="E174" s="218">
        <v>4.3365000000000001E-2</v>
      </c>
      <c r="F174" s="218">
        <v>4.3804000000000003E-2</v>
      </c>
      <c r="G174" s="218">
        <v>4.3746E-2</v>
      </c>
      <c r="H174" s="218">
        <v>4.4733000000000002E-2</v>
      </c>
      <c r="I174" s="218">
        <v>4.1799999999999997E-2</v>
      </c>
      <c r="J174" s="218">
        <v>4.3478000000000003E-2</v>
      </c>
      <c r="K174" s="218">
        <v>4.2155999999999999E-2</v>
      </c>
      <c r="L174" s="218">
        <v>4.4933000000000001E-2</v>
      </c>
      <c r="M174" s="218">
        <v>4.0663999999999999E-2</v>
      </c>
      <c r="N174" s="218">
        <v>4.1445000000000003E-2</v>
      </c>
      <c r="O174" s="218">
        <v>4.1102E-2</v>
      </c>
      <c r="P174" s="218">
        <v>4.1326000000000002E-2</v>
      </c>
      <c r="Q174" s="218">
        <v>4.3466999999999999E-2</v>
      </c>
      <c r="R174" s="218">
        <v>4.1898999999999999E-2</v>
      </c>
      <c r="S174" s="218">
        <v>3.9510000000000003E-2</v>
      </c>
      <c r="T174" s="218">
        <v>3.8247000000000003E-2</v>
      </c>
      <c r="U174" s="218">
        <v>3.6415999999999997E-2</v>
      </c>
      <c r="V174" s="218">
        <v>4.0619000000000002E-2</v>
      </c>
      <c r="W174" s="218">
        <v>3.6305999999999998E-2</v>
      </c>
      <c r="X174" s="218">
        <v>3.2874E-2</v>
      </c>
      <c r="Y174" s="252"/>
      <c r="Z174" s="252"/>
    </row>
    <row r="175" spans="1:29">
      <c r="A175" s="173" t="s">
        <v>306</v>
      </c>
      <c r="B175" s="174" t="s">
        <v>56</v>
      </c>
      <c r="C175" s="218">
        <v>0</v>
      </c>
      <c r="D175" s="218">
        <v>0</v>
      </c>
      <c r="E175" s="218">
        <v>0</v>
      </c>
      <c r="F175" s="218">
        <v>0</v>
      </c>
      <c r="G175" s="218">
        <v>0</v>
      </c>
      <c r="H175" s="218">
        <v>0</v>
      </c>
      <c r="I175" s="218">
        <v>0</v>
      </c>
      <c r="J175" s="218">
        <v>0</v>
      </c>
      <c r="K175" s="218">
        <v>0</v>
      </c>
      <c r="L175" s="218">
        <v>0</v>
      </c>
      <c r="M175" s="218">
        <v>0</v>
      </c>
      <c r="N175" s="218">
        <v>0</v>
      </c>
      <c r="O175" s="218">
        <v>0</v>
      </c>
      <c r="P175" s="218">
        <v>0</v>
      </c>
      <c r="Q175" s="218">
        <v>0</v>
      </c>
      <c r="R175" s="218">
        <v>0</v>
      </c>
      <c r="S175" s="218">
        <v>0</v>
      </c>
      <c r="T175" s="218">
        <v>0</v>
      </c>
      <c r="U175" s="218">
        <v>0</v>
      </c>
      <c r="V175" s="218">
        <v>0</v>
      </c>
      <c r="W175" s="218">
        <v>0</v>
      </c>
      <c r="X175" s="218">
        <v>0</v>
      </c>
      <c r="Y175" s="252"/>
      <c r="Z175" s="252"/>
    </row>
    <row r="176" spans="1:29">
      <c r="A176" s="173" t="s">
        <v>307</v>
      </c>
      <c r="B176" s="174" t="s">
        <v>56</v>
      </c>
      <c r="C176" s="218">
        <v>5.3333999999999999E-2</v>
      </c>
      <c r="D176" s="218">
        <v>5.3698999999999997E-2</v>
      </c>
      <c r="E176" s="218">
        <v>5.1403999999999998E-2</v>
      </c>
      <c r="F176" s="218">
        <v>5.6439999999999997E-2</v>
      </c>
      <c r="G176" s="218">
        <v>6.2522999999999995E-2</v>
      </c>
      <c r="H176" s="218">
        <v>6.4826999999999996E-2</v>
      </c>
      <c r="I176" s="218">
        <v>6.2193999999999999E-2</v>
      </c>
      <c r="J176" s="218">
        <v>6.6711000000000006E-2</v>
      </c>
      <c r="K176" s="218">
        <v>6.9220000000000004E-2</v>
      </c>
      <c r="L176" s="218">
        <v>6.6991999999999996E-2</v>
      </c>
      <c r="M176" s="218">
        <v>5.5719999999999999E-2</v>
      </c>
      <c r="N176" s="218">
        <v>6.1682000000000001E-2</v>
      </c>
      <c r="O176" s="218">
        <v>6.2682000000000002E-2</v>
      </c>
      <c r="P176" s="218">
        <v>5.1686000000000003E-2</v>
      </c>
      <c r="Q176" s="218">
        <v>5.6266999999999998E-2</v>
      </c>
      <c r="R176" s="218">
        <v>5.8494999999999998E-2</v>
      </c>
      <c r="S176" s="218">
        <v>5.7638000000000002E-2</v>
      </c>
      <c r="T176" s="218">
        <v>6.1946000000000001E-2</v>
      </c>
      <c r="U176" s="218">
        <v>4.9848999999999997E-2</v>
      </c>
      <c r="V176" s="218">
        <v>4.5428000000000003E-2</v>
      </c>
      <c r="W176" s="218">
        <v>4.3437000000000003E-2</v>
      </c>
      <c r="X176" s="218">
        <v>4.0804E-2</v>
      </c>
      <c r="Y176" s="252"/>
      <c r="Z176" s="252"/>
    </row>
    <row r="177" spans="1:26">
      <c r="A177" s="173" t="s">
        <v>308</v>
      </c>
      <c r="B177" s="174" t="s">
        <v>56</v>
      </c>
      <c r="C177" s="218">
        <v>0</v>
      </c>
      <c r="D177" s="218">
        <v>0</v>
      </c>
      <c r="E177" s="218">
        <v>0</v>
      </c>
      <c r="F177" s="218">
        <v>0</v>
      </c>
      <c r="G177" s="218">
        <v>0</v>
      </c>
      <c r="H177" s="218">
        <v>0</v>
      </c>
      <c r="I177" s="218">
        <v>0</v>
      </c>
      <c r="J177" s="218">
        <v>0</v>
      </c>
      <c r="K177" s="218">
        <v>0</v>
      </c>
      <c r="L177" s="218">
        <v>0</v>
      </c>
      <c r="M177" s="218">
        <v>0</v>
      </c>
      <c r="N177" s="218">
        <v>0</v>
      </c>
      <c r="O177" s="218">
        <v>0</v>
      </c>
      <c r="P177" s="218">
        <v>0</v>
      </c>
      <c r="Q177" s="218">
        <v>0</v>
      </c>
      <c r="R177" s="218">
        <v>0</v>
      </c>
      <c r="S177" s="218">
        <v>0</v>
      </c>
      <c r="T177" s="218">
        <v>0</v>
      </c>
      <c r="U177" s="218">
        <v>0</v>
      </c>
      <c r="V177" s="218">
        <v>0</v>
      </c>
      <c r="W177" s="218">
        <v>0</v>
      </c>
      <c r="X177" s="218">
        <v>0</v>
      </c>
      <c r="Y177" s="252"/>
      <c r="Z177" s="252"/>
    </row>
    <row r="178" spans="1:26">
      <c r="A178" s="173" t="s">
        <v>309</v>
      </c>
      <c r="B178" s="174" t="s">
        <v>56</v>
      </c>
      <c r="C178" s="218">
        <v>1.4174000000000001E-2</v>
      </c>
      <c r="D178" s="218">
        <v>1.0978E-2</v>
      </c>
      <c r="E178" s="218">
        <v>1.1195999999999999E-2</v>
      </c>
      <c r="F178" s="218">
        <v>1.1294999999999999E-2</v>
      </c>
      <c r="G178" s="218">
        <v>1.1117E-2</v>
      </c>
      <c r="H178" s="218">
        <v>1.2248999999999999E-2</v>
      </c>
      <c r="I178" s="218">
        <v>1.1852E-2</v>
      </c>
      <c r="J178" s="218">
        <v>1.3875E-2</v>
      </c>
      <c r="K178" s="218">
        <v>1.1322E-2</v>
      </c>
      <c r="L178" s="218">
        <v>2.3119999999999998E-3</v>
      </c>
      <c r="M178" s="218">
        <v>9.0000000000000002E-6</v>
      </c>
      <c r="N178" s="218">
        <v>9.0000000000000002E-6</v>
      </c>
      <c r="O178" s="218">
        <v>7.9999999999999996E-6</v>
      </c>
      <c r="P178" s="218">
        <v>7.9999999999999996E-6</v>
      </c>
      <c r="Q178" s="218">
        <v>7.9999999999999996E-6</v>
      </c>
      <c r="R178" s="218">
        <v>9.0000000000000002E-6</v>
      </c>
      <c r="S178" s="218">
        <v>9.0000000000000002E-6</v>
      </c>
      <c r="T178" s="218">
        <v>9.0000000000000002E-6</v>
      </c>
      <c r="U178" s="218">
        <v>9.0000000000000002E-6</v>
      </c>
      <c r="V178" s="218">
        <v>9.0000000000000002E-6</v>
      </c>
      <c r="W178" s="218">
        <v>9.0000000000000002E-6</v>
      </c>
      <c r="X178" s="218">
        <v>0</v>
      </c>
      <c r="Y178" s="253"/>
      <c r="Z178" s="254" t="s">
        <v>304</v>
      </c>
    </row>
    <row r="179" spans="1:26">
      <c r="A179" s="173" t="s">
        <v>310</v>
      </c>
      <c r="B179" s="174" t="s">
        <v>303</v>
      </c>
      <c r="C179" s="218">
        <v>0</v>
      </c>
      <c r="D179" s="218">
        <v>0</v>
      </c>
      <c r="E179" s="218">
        <v>0</v>
      </c>
      <c r="F179" s="218">
        <v>0</v>
      </c>
      <c r="G179" s="218">
        <v>0</v>
      </c>
      <c r="H179" s="218">
        <v>0</v>
      </c>
      <c r="I179" s="218">
        <v>0</v>
      </c>
      <c r="J179" s="218">
        <v>0</v>
      </c>
      <c r="K179" s="218">
        <v>0</v>
      </c>
      <c r="L179" s="218">
        <v>0</v>
      </c>
      <c r="M179" s="218">
        <v>0</v>
      </c>
      <c r="N179" s="218">
        <v>0</v>
      </c>
      <c r="O179" s="218">
        <v>0</v>
      </c>
      <c r="P179" s="218">
        <v>0</v>
      </c>
      <c r="Q179" s="218">
        <v>0</v>
      </c>
      <c r="R179" s="218">
        <v>0</v>
      </c>
      <c r="S179" s="218">
        <v>0</v>
      </c>
      <c r="T179" s="218">
        <v>0</v>
      </c>
      <c r="U179" s="218">
        <v>0</v>
      </c>
      <c r="V179" s="218">
        <v>0</v>
      </c>
      <c r="W179" s="218">
        <v>0</v>
      </c>
      <c r="X179" s="218">
        <v>0</v>
      </c>
      <c r="Y179" s="253"/>
      <c r="Z179" s="254">
        <f>AVERAGE(R179:W179)</f>
        <v>0</v>
      </c>
    </row>
    <row r="182" spans="1:26">
      <c r="A182" s="255" t="s">
        <v>311</v>
      </c>
      <c r="B182" s="260" t="s">
        <v>319</v>
      </c>
      <c r="C182" s="261" t="s">
        <v>320</v>
      </c>
      <c r="D182" s="261" t="s">
        <v>321</v>
      </c>
      <c r="E182" s="261" t="s">
        <v>322</v>
      </c>
      <c r="F182" s="261" t="s">
        <v>323</v>
      </c>
      <c r="G182" s="261" t="s">
        <v>324</v>
      </c>
      <c r="H182" s="261" t="s">
        <v>325</v>
      </c>
      <c r="I182" s="261" t="s">
        <v>326</v>
      </c>
      <c r="J182" s="261" t="s">
        <v>327</v>
      </c>
      <c r="K182" s="261" t="s">
        <v>328</v>
      </c>
      <c r="L182" s="261" t="s">
        <v>329</v>
      </c>
      <c r="M182" s="261" t="s">
        <v>330</v>
      </c>
      <c r="N182" s="261" t="s">
        <v>331</v>
      </c>
      <c r="O182" s="261" t="s">
        <v>332</v>
      </c>
      <c r="P182" s="261" t="s">
        <v>333</v>
      </c>
    </row>
    <row r="183" spans="1:26">
      <c r="A183" s="256" t="s">
        <v>312</v>
      </c>
      <c r="B183" s="20">
        <v>3.19497005188102E-3</v>
      </c>
      <c r="C183" s="20">
        <v>2.3159083596356579E-2</v>
      </c>
      <c r="D183" s="20">
        <v>2.3159083596356579E-2</v>
      </c>
      <c r="E183" s="20">
        <v>2.3159083596356579E-2</v>
      </c>
      <c r="F183" s="20">
        <v>2.3159083596356579E-2</v>
      </c>
      <c r="G183" s="20">
        <v>2.3159083596356579E-2</v>
      </c>
      <c r="H183" s="20">
        <v>2.3159083596356579E-2</v>
      </c>
      <c r="I183" s="20">
        <v>2.3159083596356579E-2</v>
      </c>
      <c r="J183" s="20">
        <v>2.3159083596356579E-2</v>
      </c>
      <c r="K183" s="20">
        <v>2.3159083596356579E-2</v>
      </c>
      <c r="L183" s="20">
        <v>2.3159083596356579E-2</v>
      </c>
      <c r="M183" s="20">
        <v>2.3159083596356579E-2</v>
      </c>
      <c r="N183" s="20">
        <v>2.3159083596356579E-2</v>
      </c>
      <c r="O183" s="20">
        <v>2.3159083596356579E-2</v>
      </c>
      <c r="P183" s="20">
        <v>2.3159083596356579E-2</v>
      </c>
    </row>
    <row r="184" spans="1:26">
      <c r="A184" s="256" t="s">
        <v>313</v>
      </c>
      <c r="B184" s="20">
        <v>7.8374948309083606E-2</v>
      </c>
      <c r="C184" s="20">
        <v>7.2226868088293109E-2</v>
      </c>
      <c r="D184" s="20">
        <v>7.2226868088293109E-2</v>
      </c>
      <c r="E184" s="20">
        <v>7.2226868088293109E-2</v>
      </c>
      <c r="F184" s="20">
        <v>7.2226868088293109E-2</v>
      </c>
      <c r="G184" s="20">
        <v>7.2226868088293109E-2</v>
      </c>
      <c r="H184" s="20">
        <v>7.2226868088293109E-2</v>
      </c>
      <c r="I184" s="20">
        <v>7.2226868088293109E-2</v>
      </c>
      <c r="J184" s="20">
        <v>7.2226868088293109E-2</v>
      </c>
      <c r="K184" s="20">
        <v>7.2226868088293109E-2</v>
      </c>
      <c r="L184" s="20">
        <v>7.2226868088293109E-2</v>
      </c>
      <c r="M184" s="20">
        <v>7.2226868088293109E-2</v>
      </c>
      <c r="N184" s="20">
        <v>7.2226868088293109E-2</v>
      </c>
      <c r="O184" s="20">
        <v>7.2226868088293109E-2</v>
      </c>
      <c r="P184" s="20">
        <v>7.2226868088293109E-2</v>
      </c>
    </row>
    <row r="185" spans="1:26">
      <c r="A185" s="256" t="s">
        <v>314</v>
      </c>
      <c r="B185" s="20">
        <v>8.59462824392432E-3</v>
      </c>
      <c r="C185" s="20">
        <v>5.4527601960244108E-2</v>
      </c>
      <c r="D185" s="20">
        <v>5.4527601960244108E-2</v>
      </c>
      <c r="E185" s="20">
        <v>5.4527601960244108E-2</v>
      </c>
      <c r="F185" s="20">
        <v>5.4527601960244108E-2</v>
      </c>
      <c r="G185" s="20">
        <v>5.4527601960244108E-2</v>
      </c>
      <c r="H185" s="20">
        <v>5.4527601960244108E-2</v>
      </c>
      <c r="I185" s="20">
        <v>5.4527601960244108E-2</v>
      </c>
      <c r="J185" s="20">
        <v>5.4527601960244108E-2</v>
      </c>
      <c r="K185" s="20">
        <v>5.4527601960244108E-2</v>
      </c>
      <c r="L185" s="20">
        <v>5.4527601960244108E-2</v>
      </c>
      <c r="M185" s="20">
        <v>5.4527601960244108E-2</v>
      </c>
      <c r="N185" s="20">
        <v>5.4527601960244108E-2</v>
      </c>
      <c r="O185" s="20">
        <v>5.4527601960244108E-2</v>
      </c>
      <c r="P185" s="20">
        <v>5.4527601960244108E-2</v>
      </c>
    </row>
    <row r="186" spans="1:26">
      <c r="A186" s="256" t="s">
        <v>315</v>
      </c>
      <c r="B186" s="20">
        <v>1.94235679619079E-2</v>
      </c>
      <c r="C186" s="20">
        <v>4.4122207848037644E-2</v>
      </c>
      <c r="D186" s="20">
        <v>4.4122207848037644E-2</v>
      </c>
      <c r="E186" s="20">
        <v>4.4122207848037644E-2</v>
      </c>
      <c r="F186" s="20">
        <v>4.4122207848037644E-2</v>
      </c>
      <c r="G186" s="20">
        <v>4.4122207848037644E-2</v>
      </c>
      <c r="H186" s="20">
        <v>4.4122207848037644E-2</v>
      </c>
      <c r="I186" s="20">
        <v>4.4122207848037644E-2</v>
      </c>
      <c r="J186" s="20">
        <v>4.4122207848037644E-2</v>
      </c>
      <c r="K186" s="20">
        <v>4.4122207848037644E-2</v>
      </c>
      <c r="L186" s="20">
        <v>4.4122207848037644E-2</v>
      </c>
      <c r="M186" s="20">
        <v>4.4122207848037644E-2</v>
      </c>
      <c r="N186" s="20">
        <v>4.4122207848037644E-2</v>
      </c>
      <c r="O186" s="20">
        <v>4.4122207848037644E-2</v>
      </c>
      <c r="P186" s="20">
        <v>4.4122207848037644E-2</v>
      </c>
    </row>
    <row r="187" spans="1:26">
      <c r="A187" s="256" t="s">
        <v>316</v>
      </c>
      <c r="B187" s="20">
        <v>3.9873808391657203E-2</v>
      </c>
      <c r="C187" s="20">
        <v>7.1541239240185919E-2</v>
      </c>
      <c r="D187" s="20">
        <v>7.1541239240185919E-2</v>
      </c>
      <c r="E187" s="20">
        <v>7.1541239240185919E-2</v>
      </c>
      <c r="F187" s="20">
        <v>7.1541239240185919E-2</v>
      </c>
      <c r="G187" s="20">
        <v>7.1541239240185919E-2</v>
      </c>
      <c r="H187" s="20">
        <v>7.1541239240185919E-2</v>
      </c>
      <c r="I187" s="20">
        <v>7.1541239240185919E-2</v>
      </c>
      <c r="J187" s="20">
        <v>7.1541239240185919E-2</v>
      </c>
      <c r="K187" s="20">
        <v>7.1541239240185919E-2</v>
      </c>
      <c r="L187" s="20">
        <v>7.1541239240185919E-2</v>
      </c>
      <c r="M187" s="20">
        <v>7.1541239240185919E-2</v>
      </c>
      <c r="N187" s="20">
        <v>7.1541239240185919E-2</v>
      </c>
      <c r="O187" s="20">
        <v>7.1541239240185919E-2</v>
      </c>
      <c r="P187" s="20">
        <v>7.1541239240185919E-2</v>
      </c>
    </row>
    <row r="188" spans="1:26">
      <c r="A188" s="255" t="s">
        <v>317</v>
      </c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</row>
    <row r="189" spans="1:26">
      <c r="A189" s="257" t="s">
        <v>312</v>
      </c>
      <c r="B189" s="20">
        <v>0</v>
      </c>
      <c r="C189" s="20">
        <v>0</v>
      </c>
      <c r="D189" s="20">
        <v>0</v>
      </c>
      <c r="E189" s="20">
        <v>0</v>
      </c>
      <c r="F189" s="20">
        <v>0</v>
      </c>
      <c r="G189" s="20">
        <v>0</v>
      </c>
      <c r="H189" s="20">
        <v>0</v>
      </c>
      <c r="I189" s="20">
        <v>0</v>
      </c>
      <c r="J189" s="20">
        <v>0</v>
      </c>
      <c r="K189" s="20">
        <v>0</v>
      </c>
      <c r="L189" s="20">
        <v>0</v>
      </c>
      <c r="M189" s="20">
        <v>0</v>
      </c>
      <c r="N189" s="20">
        <v>0</v>
      </c>
      <c r="O189" s="20">
        <v>0</v>
      </c>
      <c r="P189" s="20">
        <v>0</v>
      </c>
    </row>
    <row r="190" spans="1:26">
      <c r="A190" s="257" t="s">
        <v>313</v>
      </c>
      <c r="B190" s="20">
        <v>0</v>
      </c>
      <c r="C190" s="20">
        <v>0</v>
      </c>
      <c r="D190" s="20">
        <v>0</v>
      </c>
      <c r="E190" s="20">
        <v>0</v>
      </c>
      <c r="F190" s="20">
        <v>0</v>
      </c>
      <c r="G190" s="20">
        <v>0</v>
      </c>
      <c r="H190" s="20">
        <v>0</v>
      </c>
      <c r="I190" s="20">
        <v>0</v>
      </c>
      <c r="J190" s="20">
        <v>0</v>
      </c>
      <c r="K190" s="20">
        <v>0</v>
      </c>
      <c r="L190" s="20">
        <v>0</v>
      </c>
      <c r="M190" s="20">
        <v>0</v>
      </c>
      <c r="N190" s="20">
        <v>0</v>
      </c>
      <c r="O190" s="20">
        <v>0</v>
      </c>
      <c r="P190" s="20">
        <v>0</v>
      </c>
    </row>
    <row r="191" spans="1:26">
      <c r="A191" s="257" t="s">
        <v>314</v>
      </c>
      <c r="B191" s="20">
        <v>0</v>
      </c>
      <c r="C191" s="20">
        <v>0</v>
      </c>
      <c r="D191" s="20">
        <v>0</v>
      </c>
      <c r="E191" s="20">
        <v>0</v>
      </c>
      <c r="F191" s="20">
        <v>0</v>
      </c>
      <c r="G191" s="20">
        <v>0</v>
      </c>
      <c r="H191" s="20">
        <v>0</v>
      </c>
      <c r="I191" s="20">
        <v>0</v>
      </c>
      <c r="J191" s="20">
        <v>0</v>
      </c>
      <c r="K191" s="20">
        <v>0</v>
      </c>
      <c r="L191" s="20">
        <v>0</v>
      </c>
      <c r="M191" s="20">
        <v>0</v>
      </c>
      <c r="N191" s="20">
        <v>0</v>
      </c>
      <c r="O191" s="20">
        <v>0</v>
      </c>
      <c r="P191" s="20">
        <v>0</v>
      </c>
    </row>
    <row r="192" spans="1:26">
      <c r="A192" s="257" t="s">
        <v>315</v>
      </c>
      <c r="B192" s="20">
        <v>0</v>
      </c>
      <c r="C192" s="20">
        <v>0</v>
      </c>
      <c r="D192" s="20">
        <v>0</v>
      </c>
      <c r="E192" s="20">
        <v>0</v>
      </c>
      <c r="F192" s="20">
        <v>0</v>
      </c>
      <c r="G192" s="20">
        <v>0</v>
      </c>
      <c r="H192" s="20">
        <v>0</v>
      </c>
      <c r="I192" s="20">
        <v>0</v>
      </c>
      <c r="J192" s="20">
        <v>0</v>
      </c>
      <c r="K192" s="20">
        <v>0</v>
      </c>
      <c r="L192" s="20">
        <v>0</v>
      </c>
      <c r="M192" s="20">
        <v>0</v>
      </c>
      <c r="N192" s="20">
        <v>0</v>
      </c>
      <c r="O192" s="20">
        <v>0</v>
      </c>
      <c r="P192" s="20">
        <v>0</v>
      </c>
    </row>
    <row r="193" spans="1:16">
      <c r="A193" s="257" t="s">
        <v>316</v>
      </c>
      <c r="B193" s="20">
        <v>0</v>
      </c>
      <c r="C193" s="20">
        <v>0</v>
      </c>
      <c r="D193" s="20">
        <v>0</v>
      </c>
      <c r="E193" s="20">
        <v>0</v>
      </c>
      <c r="F193" s="20">
        <v>0</v>
      </c>
      <c r="G193" s="20">
        <v>0</v>
      </c>
      <c r="H193" s="20">
        <v>0</v>
      </c>
      <c r="I193" s="20">
        <v>0</v>
      </c>
      <c r="J193" s="20">
        <v>0</v>
      </c>
      <c r="K193" s="20">
        <v>0</v>
      </c>
      <c r="L193" s="20">
        <v>0</v>
      </c>
      <c r="M193" s="20">
        <v>0</v>
      </c>
      <c r="N193" s="20">
        <v>0</v>
      </c>
      <c r="O193" s="20">
        <v>0</v>
      </c>
      <c r="P193" s="20">
        <v>0</v>
      </c>
    </row>
    <row r="194" spans="1:16">
      <c r="A194" s="258" t="s">
        <v>318</v>
      </c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</row>
    <row r="195" spans="1:16">
      <c r="A195" s="257" t="s">
        <v>312</v>
      </c>
      <c r="B195" s="20">
        <v>4.33427061003459E-3</v>
      </c>
      <c r="C195" s="20">
        <v>9.780530937015891E-3</v>
      </c>
      <c r="D195" s="20">
        <v>9.780530937015891E-3</v>
      </c>
      <c r="E195" s="20">
        <v>9.780530937015891E-3</v>
      </c>
      <c r="F195" s="20">
        <v>9.780530937015891E-3</v>
      </c>
      <c r="G195" s="20">
        <v>9.780530937015891E-3</v>
      </c>
      <c r="H195" s="20">
        <v>9.780530937015891E-3</v>
      </c>
      <c r="I195" s="20">
        <v>9.780530937015891E-3</v>
      </c>
      <c r="J195" s="20">
        <v>9.780530937015891E-3</v>
      </c>
      <c r="K195" s="20">
        <v>9.780530937015891E-3</v>
      </c>
      <c r="L195" s="20">
        <v>9.780530937015891E-3</v>
      </c>
      <c r="M195" s="20">
        <v>9.780530937015891E-3</v>
      </c>
      <c r="N195" s="20">
        <v>9.780530937015891E-3</v>
      </c>
      <c r="O195" s="20">
        <v>9.780530937015891E-3</v>
      </c>
      <c r="P195" s="20">
        <v>9.780530937015891E-3</v>
      </c>
    </row>
    <row r="196" spans="1:16">
      <c r="A196" s="257" t="s">
        <v>313</v>
      </c>
      <c r="B196" s="20">
        <v>2.1953290779956499E-2</v>
      </c>
      <c r="C196" s="20">
        <v>3.0545795800415602E-2</v>
      </c>
      <c r="D196" s="20">
        <v>3.0545795800415602E-2</v>
      </c>
      <c r="E196" s="20">
        <v>3.0545795800415602E-2</v>
      </c>
      <c r="F196" s="20">
        <v>3.0545795800415602E-2</v>
      </c>
      <c r="G196" s="20">
        <v>3.0545795800415602E-2</v>
      </c>
      <c r="H196" s="20">
        <v>3.0545795800415602E-2</v>
      </c>
      <c r="I196" s="20">
        <v>3.0545795800415602E-2</v>
      </c>
      <c r="J196" s="20">
        <v>3.0545795800415602E-2</v>
      </c>
      <c r="K196" s="20">
        <v>3.0545795800415602E-2</v>
      </c>
      <c r="L196" s="20">
        <v>3.0545795800415602E-2</v>
      </c>
      <c r="M196" s="20">
        <v>3.0545795800415602E-2</v>
      </c>
      <c r="N196" s="20">
        <v>3.0545795800415602E-2</v>
      </c>
      <c r="O196" s="20">
        <v>3.0545795800415602E-2</v>
      </c>
      <c r="P196" s="20">
        <v>3.0545795800415602E-2</v>
      </c>
    </row>
    <row r="197" spans="1:16">
      <c r="A197" s="257" t="s">
        <v>314</v>
      </c>
      <c r="B197" s="20">
        <v>2.5375451485255999E-2</v>
      </c>
      <c r="C197" s="20">
        <v>1.5085281250837034E-2</v>
      </c>
      <c r="D197" s="20">
        <v>1.5085281250837034E-2</v>
      </c>
      <c r="E197" s="20">
        <v>1.5085281250837034E-2</v>
      </c>
      <c r="F197" s="20">
        <v>1.5085281250837034E-2</v>
      </c>
      <c r="G197" s="20">
        <v>1.5085281250837034E-2</v>
      </c>
      <c r="H197" s="20">
        <v>1.5085281250837034E-2</v>
      </c>
      <c r="I197" s="20">
        <v>1.5085281250837034E-2</v>
      </c>
      <c r="J197" s="20">
        <v>1.5085281250837034E-2</v>
      </c>
      <c r="K197" s="20">
        <v>1.5085281250837034E-2</v>
      </c>
      <c r="L197" s="20">
        <v>1.5085281250837034E-2</v>
      </c>
      <c r="M197" s="20">
        <v>1.5085281250837034E-2</v>
      </c>
      <c r="N197" s="20">
        <v>1.5085281250837034E-2</v>
      </c>
      <c r="O197" s="20">
        <v>1.5085281250837034E-2</v>
      </c>
      <c r="P197" s="20">
        <v>1.5085281250837034E-2</v>
      </c>
    </row>
    <row r="198" spans="1:16">
      <c r="A198" s="257" t="s">
        <v>315</v>
      </c>
      <c r="B198" s="20">
        <v>1.08158724337356E-2</v>
      </c>
      <c r="C198" s="20">
        <v>1.6321765924539287E-2</v>
      </c>
      <c r="D198" s="20">
        <v>1.6321765924539287E-2</v>
      </c>
      <c r="E198" s="20">
        <v>1.6321765924539287E-2</v>
      </c>
      <c r="F198" s="20">
        <v>1.6321765924539287E-2</v>
      </c>
      <c r="G198" s="20">
        <v>1.6321765924539287E-2</v>
      </c>
      <c r="H198" s="20">
        <v>1.6321765924539287E-2</v>
      </c>
      <c r="I198" s="20">
        <v>1.6321765924539287E-2</v>
      </c>
      <c r="J198" s="20">
        <v>1.6321765924539287E-2</v>
      </c>
      <c r="K198" s="20">
        <v>1.6321765924539287E-2</v>
      </c>
      <c r="L198" s="20">
        <v>1.6321765924539287E-2</v>
      </c>
      <c r="M198" s="20">
        <v>1.6321765924539287E-2</v>
      </c>
      <c r="N198" s="20">
        <v>1.6321765924539287E-2</v>
      </c>
      <c r="O198" s="20">
        <v>1.6321765924539287E-2</v>
      </c>
      <c r="P198" s="20">
        <v>1.6321765924539287E-2</v>
      </c>
    </row>
    <row r="199" spans="1:16">
      <c r="A199" s="257" t="s">
        <v>316</v>
      </c>
      <c r="B199" s="20">
        <v>1.0890999470972801E-2</v>
      </c>
      <c r="C199" s="20">
        <v>2.722018246698538E-2</v>
      </c>
      <c r="D199" s="20">
        <v>2.722018246698538E-2</v>
      </c>
      <c r="E199" s="20">
        <v>2.722018246698538E-2</v>
      </c>
      <c r="F199" s="20">
        <v>2.722018246698538E-2</v>
      </c>
      <c r="G199" s="20">
        <v>2.722018246698538E-2</v>
      </c>
      <c r="H199" s="20">
        <v>2.722018246698538E-2</v>
      </c>
      <c r="I199" s="20">
        <v>2.722018246698538E-2</v>
      </c>
      <c r="J199" s="20">
        <v>2.722018246698538E-2</v>
      </c>
      <c r="K199" s="20">
        <v>2.722018246698538E-2</v>
      </c>
      <c r="L199" s="20">
        <v>2.722018246698538E-2</v>
      </c>
      <c r="M199" s="20">
        <v>2.722018246698538E-2</v>
      </c>
      <c r="N199" s="20">
        <v>2.722018246698538E-2</v>
      </c>
      <c r="O199" s="20">
        <v>2.722018246698538E-2</v>
      </c>
      <c r="P199" s="20">
        <v>2.722018246698538E-2</v>
      </c>
    </row>
    <row r="202" spans="1:16">
      <c r="A202" s="270" t="s">
        <v>343</v>
      </c>
      <c r="B202" s="269"/>
      <c r="C202" s="269"/>
      <c r="D202" s="269"/>
    </row>
    <row r="203" spans="1:16">
      <c r="A203" s="263" t="s">
        <v>342</v>
      </c>
      <c r="B203" s="35" t="s">
        <v>336</v>
      </c>
      <c r="C203" s="262">
        <v>5.0000000000000001E-3</v>
      </c>
      <c r="D203" s="39"/>
    </row>
    <row r="204" spans="1:16">
      <c r="A204" s="263" t="s">
        <v>340</v>
      </c>
      <c r="B204" s="35" t="s">
        <v>252</v>
      </c>
      <c r="C204" s="262">
        <v>0</v>
      </c>
      <c r="D204" s="39"/>
    </row>
    <row r="205" spans="1:16">
      <c r="A205" s="263" t="s">
        <v>341</v>
      </c>
      <c r="B205" s="35" t="s">
        <v>336</v>
      </c>
      <c r="C205" s="262">
        <v>1.25E-3</v>
      </c>
      <c r="D205" s="39"/>
    </row>
    <row r="206" spans="1:16">
      <c r="A206" s="263" t="s">
        <v>339</v>
      </c>
      <c r="B206" s="35" t="s">
        <v>336</v>
      </c>
      <c r="C206" s="262">
        <v>0</v>
      </c>
      <c r="D206" s="39"/>
    </row>
    <row r="207" spans="1:16">
      <c r="A207" s="263" t="s">
        <v>338</v>
      </c>
      <c r="B207" s="35" t="s">
        <v>336</v>
      </c>
      <c r="C207" s="262">
        <v>2.5000000000000001E-2</v>
      </c>
      <c r="D207" s="39"/>
    </row>
    <row r="208" spans="1:16">
      <c r="A208" s="268" t="s">
        <v>337</v>
      </c>
      <c r="B208" s="267" t="s">
        <v>336</v>
      </c>
      <c r="C208" s="266">
        <v>0</v>
      </c>
      <c r="D208" s="39"/>
    </row>
    <row r="209" spans="1:3">
      <c r="A209" s="274" t="s">
        <v>351</v>
      </c>
      <c r="B209" s="275"/>
      <c r="C209" s="275"/>
    </row>
    <row r="210" spans="1:3">
      <c r="A210" s="276" t="s">
        <v>346</v>
      </c>
      <c r="B210" s="277" t="s">
        <v>60</v>
      </c>
      <c r="C210" s="278">
        <v>1.6500000000000001E-2</v>
      </c>
    </row>
    <row r="211" spans="1:3">
      <c r="A211" s="263" t="s">
        <v>352</v>
      </c>
      <c r="B211" s="220" t="s">
        <v>353</v>
      </c>
      <c r="C211" s="262">
        <v>1</v>
      </c>
    </row>
    <row r="212" spans="1:3">
      <c r="A212" s="263" t="s">
        <v>354</v>
      </c>
      <c r="B212" s="279" t="s">
        <v>334</v>
      </c>
      <c r="C212" s="262">
        <v>0.25</v>
      </c>
    </row>
    <row r="213" spans="1:3">
      <c r="A213" s="270" t="s">
        <v>348</v>
      </c>
      <c r="B213" s="269"/>
      <c r="C213" s="269"/>
    </row>
    <row r="214" spans="1:3">
      <c r="A214" s="263" t="s">
        <v>350</v>
      </c>
      <c r="B214" s="35" t="s">
        <v>252</v>
      </c>
      <c r="C214" s="262">
        <v>4.5999999999999999E-3</v>
      </c>
    </row>
  </sheetData>
  <mergeCells count="39">
    <mergeCell ref="A99:B99"/>
    <mergeCell ref="E78:G78"/>
    <mergeCell ref="A67:A68"/>
    <mergeCell ref="B67:B68"/>
    <mergeCell ref="C67:C68"/>
    <mergeCell ref="A72:C72"/>
    <mergeCell ref="A78:C78"/>
    <mergeCell ref="A61:A62"/>
    <mergeCell ref="B61:B62"/>
    <mergeCell ref="C61:C62"/>
    <mergeCell ref="A64:A65"/>
    <mergeCell ref="B64:B65"/>
    <mergeCell ref="C64:C65"/>
    <mergeCell ref="A57:A58"/>
    <mergeCell ref="B57:B58"/>
    <mergeCell ref="C57:C58"/>
    <mergeCell ref="A59:A60"/>
    <mergeCell ref="B59:B60"/>
    <mergeCell ref="C59:C60"/>
    <mergeCell ref="E28:G28"/>
    <mergeCell ref="H28:J28"/>
    <mergeCell ref="A22:C22"/>
    <mergeCell ref="A23:C23"/>
    <mergeCell ref="A24:C24"/>
    <mergeCell ref="A27:C27"/>
    <mergeCell ref="A30:C30"/>
    <mergeCell ref="E30:G30"/>
    <mergeCell ref="E32:G32"/>
    <mergeCell ref="A36:C36"/>
    <mergeCell ref="E36:G36"/>
    <mergeCell ref="A54:A55"/>
    <mergeCell ref="B54:B55"/>
    <mergeCell ref="C54:C55"/>
    <mergeCell ref="A50:A51"/>
    <mergeCell ref="B50:B51"/>
    <mergeCell ref="C50:C51"/>
    <mergeCell ref="A52:A53"/>
    <mergeCell ref="B52:B53"/>
    <mergeCell ref="C52:C53"/>
  </mergeCells>
  <conditionalFormatting sqref="B182:P182">
    <cfRule type="cellIs" dxfId="1" priority="1" operator="lessThan">
      <formula>0</formula>
    </cfRule>
  </conditionalFormatting>
  <dataValidations count="1">
    <dataValidation type="custom" allowBlank="1" showInputMessage="1" showErrorMessage="1" errorTitle="Error" error="Energy intensity for all sectors is selected" sqref="B195:AK199 B183:AK187">
      <formula1>$A$370=1</formula1>
      <formula2>0</formula2>
    </dataValidation>
  </dataValidations>
  <pageMargins left="0.7" right="0.7" top="0.75" bottom="0.75" header="0.51180555555555496" footer="0.51180555555555496"/>
  <pageSetup paperSize="9" orientation="portrait" horizontalDpi="300" verticalDpi="3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595959"/>
  </sheetPr>
  <dimension ref="A2:AM151"/>
  <sheetViews>
    <sheetView topLeftCell="A19" workbookViewId="0">
      <selection activeCell="C2" sqref="C2"/>
    </sheetView>
  </sheetViews>
  <sheetFormatPr baseColWidth="10" defaultColWidth="9.140625" defaultRowHeight="15"/>
  <cols>
    <col min="1" max="1" width="43" customWidth="1"/>
    <col min="4" max="4" width="15" customWidth="1"/>
  </cols>
  <sheetData>
    <row r="2" spans="1:39" ht="15.75" thickBot="1">
      <c r="A2" s="135" t="s">
        <v>156</v>
      </c>
    </row>
    <row r="3" spans="1:39" ht="15.75" thickBot="1">
      <c r="A3" s="95" t="s">
        <v>118</v>
      </c>
      <c r="B3" s="96"/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  <c r="V3" s="96"/>
      <c r="W3" s="96"/>
      <c r="X3" s="96"/>
      <c r="Y3" s="96"/>
      <c r="Z3" s="96"/>
      <c r="AA3" s="96"/>
      <c r="AB3" s="96"/>
      <c r="AC3" s="96"/>
      <c r="AD3" s="96"/>
      <c r="AE3" s="96"/>
      <c r="AF3" s="96"/>
      <c r="AG3" s="96"/>
      <c r="AH3" s="96"/>
      <c r="AI3" s="96"/>
      <c r="AJ3" s="96"/>
      <c r="AK3" s="96"/>
      <c r="AL3" s="96"/>
      <c r="AM3" s="120"/>
    </row>
    <row r="4" spans="1:39" ht="90">
      <c r="A4" s="97" t="s">
        <v>0</v>
      </c>
      <c r="B4" s="98" t="s">
        <v>119</v>
      </c>
      <c r="C4" s="99" t="s">
        <v>120</v>
      </c>
      <c r="D4" s="99"/>
      <c r="E4" s="99"/>
      <c r="F4" s="99"/>
      <c r="G4" s="99"/>
      <c r="H4" s="99"/>
      <c r="I4" s="99"/>
      <c r="J4" s="99"/>
      <c r="K4" s="99"/>
      <c r="L4" s="99"/>
      <c r="M4" s="99"/>
      <c r="N4" s="99"/>
      <c r="O4" s="99"/>
      <c r="P4" s="99"/>
      <c r="Q4" s="99"/>
      <c r="R4" s="99"/>
      <c r="S4" s="99"/>
      <c r="T4" s="99"/>
      <c r="U4" s="100"/>
      <c r="V4" s="100"/>
      <c r="W4" s="100"/>
      <c r="X4" s="100"/>
      <c r="Y4" s="100"/>
      <c r="Z4" s="100"/>
      <c r="AA4" s="101"/>
      <c r="AB4" s="100"/>
      <c r="AC4" s="100"/>
      <c r="AD4" s="100"/>
      <c r="AE4" s="100"/>
      <c r="AF4" s="100"/>
      <c r="AG4" s="100"/>
      <c r="AH4" s="100"/>
      <c r="AI4" s="100"/>
      <c r="AJ4" s="100"/>
      <c r="AK4" s="100"/>
      <c r="AL4" s="100"/>
      <c r="AM4" s="100"/>
    </row>
    <row r="5" spans="1:39" ht="15.75" thickBot="1">
      <c r="A5" s="118" t="s">
        <v>121</v>
      </c>
      <c r="B5" s="102"/>
      <c r="C5" s="103"/>
      <c r="D5" s="104"/>
      <c r="E5" s="104"/>
      <c r="F5" s="104"/>
      <c r="G5" s="104"/>
      <c r="H5" s="104"/>
      <c r="I5" s="104"/>
      <c r="J5" s="104"/>
      <c r="K5" s="104"/>
      <c r="L5" s="104"/>
      <c r="M5" s="104"/>
      <c r="N5" s="104"/>
      <c r="O5" s="104"/>
      <c r="P5" s="104"/>
      <c r="Q5" s="104"/>
      <c r="R5" s="104"/>
      <c r="S5" s="104"/>
      <c r="T5" s="104"/>
      <c r="U5" s="104"/>
      <c r="V5" s="104"/>
      <c r="W5" s="104"/>
      <c r="X5" s="104"/>
      <c r="Y5" s="104"/>
      <c r="Z5" s="104"/>
      <c r="AA5" s="104"/>
      <c r="AB5" s="104"/>
      <c r="AC5" s="104"/>
      <c r="AD5" s="105"/>
      <c r="AE5" s="105"/>
      <c r="AF5" s="105"/>
      <c r="AG5" s="105"/>
      <c r="AH5" s="105"/>
      <c r="AI5" s="105"/>
      <c r="AJ5" s="105"/>
      <c r="AK5" s="105"/>
      <c r="AL5" s="105"/>
      <c r="AM5" s="105"/>
    </row>
    <row r="6" spans="1:39" ht="15.75" thickBot="1">
      <c r="A6" s="284" t="s">
        <v>135</v>
      </c>
      <c r="B6" s="284" t="s">
        <v>6</v>
      </c>
      <c r="C6" s="283">
        <v>12500</v>
      </c>
      <c r="D6" s="106" t="s">
        <v>122</v>
      </c>
      <c r="E6" s="107">
        <v>0</v>
      </c>
      <c r="F6" s="107">
        <v>500</v>
      </c>
      <c r="G6" s="107">
        <v>1000</v>
      </c>
      <c r="H6" s="107">
        <v>1500</v>
      </c>
      <c r="I6" s="107">
        <v>2000</v>
      </c>
      <c r="J6" s="107">
        <v>2500</v>
      </c>
      <c r="K6" s="107">
        <v>3000</v>
      </c>
      <c r="L6" s="107">
        <v>3500</v>
      </c>
      <c r="M6" s="107">
        <v>4000</v>
      </c>
      <c r="N6" s="107">
        <v>4500</v>
      </c>
      <c r="O6" s="107">
        <v>5000</v>
      </c>
      <c r="P6" s="107">
        <v>5500</v>
      </c>
      <c r="Q6" s="107">
        <v>6000</v>
      </c>
      <c r="R6" s="107">
        <v>6500</v>
      </c>
      <c r="S6" s="107">
        <v>7000</v>
      </c>
      <c r="T6" s="108">
        <v>7500</v>
      </c>
      <c r="U6" s="108">
        <v>8000</v>
      </c>
      <c r="V6" s="108">
        <v>8500</v>
      </c>
      <c r="W6" s="108">
        <v>9000</v>
      </c>
      <c r="X6" s="108">
        <v>9500</v>
      </c>
      <c r="Y6" s="108">
        <v>10000</v>
      </c>
      <c r="Z6" s="108">
        <v>10500</v>
      </c>
      <c r="AA6" s="108">
        <v>11000</v>
      </c>
      <c r="AB6" s="108">
        <v>11500</v>
      </c>
      <c r="AC6" s="108">
        <v>12000</v>
      </c>
      <c r="AD6" s="108">
        <v>12500</v>
      </c>
      <c r="AE6" s="108"/>
      <c r="AF6" s="108"/>
      <c r="AG6" s="108"/>
      <c r="AH6" s="108"/>
      <c r="AI6" s="108"/>
      <c r="AJ6" s="108"/>
      <c r="AK6" s="108"/>
      <c r="AL6" s="108"/>
      <c r="AM6" s="121"/>
    </row>
    <row r="7" spans="1:39" ht="15.75" thickBot="1">
      <c r="A7" s="284"/>
      <c r="B7" s="284"/>
      <c r="C7" s="283"/>
      <c r="D7" s="106" t="s">
        <v>123</v>
      </c>
      <c r="E7" s="109">
        <v>0</v>
      </c>
      <c r="F7" s="110">
        <v>31.1925737005045</v>
      </c>
      <c r="G7" s="110">
        <v>55.930367022233497</v>
      </c>
      <c r="H7" s="110">
        <v>78.974273786673805</v>
      </c>
      <c r="I7" s="110">
        <v>98.995419973700706</v>
      </c>
      <c r="J7" s="110">
        <v>112.902389939028</v>
      </c>
      <c r="K7" s="110">
        <v>129.78690300622199</v>
      </c>
      <c r="L7" s="110">
        <v>139.05477860121101</v>
      </c>
      <c r="M7" s="110">
        <v>149.65885530140201</v>
      </c>
      <c r="N7" s="110">
        <v>155.852261581362</v>
      </c>
      <c r="O7" s="110">
        <v>160.21358632267601</v>
      </c>
      <c r="P7" s="110">
        <v>162.53523785999701</v>
      </c>
      <c r="Q7" s="110">
        <v>162.89303662558501</v>
      </c>
      <c r="R7" s="110">
        <v>162.89303662558501</v>
      </c>
      <c r="S7" s="110">
        <v>162.89303662558501</v>
      </c>
      <c r="T7" s="111">
        <v>162.89303662558501</v>
      </c>
      <c r="U7" s="111">
        <v>162.89303662558501</v>
      </c>
      <c r="V7" s="111">
        <v>162.89303662558501</v>
      </c>
      <c r="W7" s="111">
        <v>162.89303662558501</v>
      </c>
      <c r="X7" s="111">
        <v>162.89303662558501</v>
      </c>
      <c r="Y7" s="111">
        <v>162.89303662558501</v>
      </c>
      <c r="Z7" s="111">
        <v>162.89303662558501</v>
      </c>
      <c r="AA7" s="111">
        <v>162.89303662558501</v>
      </c>
      <c r="AB7" s="111">
        <v>162.89303662558501</v>
      </c>
      <c r="AC7" s="111">
        <v>162.89303662558501</v>
      </c>
      <c r="AD7" s="111">
        <v>162.89303662558501</v>
      </c>
      <c r="AE7" s="111"/>
      <c r="AF7" s="111"/>
      <c r="AG7" s="111"/>
      <c r="AH7" s="111"/>
      <c r="AI7" s="111"/>
      <c r="AJ7" s="111"/>
      <c r="AK7" s="111"/>
      <c r="AL7" s="111"/>
      <c r="AM7" s="122"/>
    </row>
    <row r="8" spans="1:39" ht="15.75" thickBot="1">
      <c r="A8" s="297" t="s">
        <v>136</v>
      </c>
      <c r="B8" s="284" t="s">
        <v>6</v>
      </c>
      <c r="C8" s="298">
        <v>14500</v>
      </c>
      <c r="D8" s="106" t="s">
        <v>122</v>
      </c>
      <c r="E8" s="112">
        <v>0</v>
      </c>
      <c r="F8" s="112">
        <v>500</v>
      </c>
      <c r="G8" s="112">
        <v>1000</v>
      </c>
      <c r="H8" s="112">
        <v>1500</v>
      </c>
      <c r="I8" s="112">
        <v>2000</v>
      </c>
      <c r="J8" s="112">
        <v>2500</v>
      </c>
      <c r="K8" s="112">
        <v>3000</v>
      </c>
      <c r="L8" s="112">
        <v>3500</v>
      </c>
      <c r="M8" s="112">
        <v>4000</v>
      </c>
      <c r="N8" s="112">
        <v>4500</v>
      </c>
      <c r="O8" s="112">
        <v>5000</v>
      </c>
      <c r="P8" s="112">
        <v>5500</v>
      </c>
      <c r="Q8" s="112">
        <v>6000</v>
      </c>
      <c r="R8" s="112">
        <v>6500</v>
      </c>
      <c r="S8" s="112">
        <v>7000</v>
      </c>
      <c r="T8" s="112">
        <v>7500</v>
      </c>
      <c r="U8" s="112">
        <v>8000</v>
      </c>
      <c r="V8" s="112">
        <v>8500</v>
      </c>
      <c r="W8" s="112">
        <v>9000</v>
      </c>
      <c r="X8" s="112">
        <v>9500</v>
      </c>
      <c r="Y8" s="112">
        <v>10000</v>
      </c>
      <c r="Z8" s="112">
        <v>10500</v>
      </c>
      <c r="AA8" s="113">
        <v>11000</v>
      </c>
      <c r="AB8" s="112">
        <v>11500</v>
      </c>
      <c r="AC8" s="112">
        <v>12000</v>
      </c>
      <c r="AD8" s="112">
        <v>12500</v>
      </c>
      <c r="AE8" s="112">
        <v>13000</v>
      </c>
      <c r="AF8" s="112">
        <v>13500</v>
      </c>
      <c r="AG8" s="112">
        <v>14000</v>
      </c>
      <c r="AH8" s="113">
        <v>14500</v>
      </c>
      <c r="AI8" s="123"/>
      <c r="AJ8" s="123"/>
      <c r="AK8" s="123"/>
      <c r="AL8" s="123"/>
      <c r="AM8" s="124"/>
    </row>
    <row r="9" spans="1:39" ht="15.75" thickBot="1">
      <c r="A9" s="297"/>
      <c r="B9" s="297"/>
      <c r="C9" s="298"/>
      <c r="D9" s="106" t="s">
        <v>123</v>
      </c>
      <c r="E9" s="109">
        <v>0</v>
      </c>
      <c r="F9" s="110">
        <v>29.4861</v>
      </c>
      <c r="G9" s="110">
        <v>56.059699999999999</v>
      </c>
      <c r="H9" s="110">
        <v>77</v>
      </c>
      <c r="I9" s="110">
        <v>94.709800000000001</v>
      </c>
      <c r="J9" s="110">
        <v>111.19799999999999</v>
      </c>
      <c r="K9" s="110">
        <v>124.131</v>
      </c>
      <c r="L9" s="110">
        <v>136.26</v>
      </c>
      <c r="M9" s="110">
        <v>147.07300000000001</v>
      </c>
      <c r="N9" s="110">
        <v>154.041</v>
      </c>
      <c r="O9" s="110">
        <v>160.5</v>
      </c>
      <c r="P9" s="110">
        <v>165.566</v>
      </c>
      <c r="Q9" s="110">
        <v>167.49600000000001</v>
      </c>
      <c r="R9" s="110">
        <v>169.17599999999999</v>
      </c>
      <c r="S9" s="110">
        <v>169.47399999999999</v>
      </c>
      <c r="T9" s="110">
        <v>169.47399999999999</v>
      </c>
      <c r="U9" s="110">
        <v>169.47399999999999</v>
      </c>
      <c r="V9" s="110">
        <v>169.47399999999999</v>
      </c>
      <c r="W9" s="110">
        <v>169.47399999999999</v>
      </c>
      <c r="X9" s="110">
        <v>169.47399999999999</v>
      </c>
      <c r="Y9" s="110">
        <v>169.47399999999999</v>
      </c>
      <c r="Z9" s="110">
        <v>169.47399999999999</v>
      </c>
      <c r="AA9" s="114">
        <v>169.47399999999999</v>
      </c>
      <c r="AB9" s="110">
        <v>169.47399999999999</v>
      </c>
      <c r="AC9" s="110">
        <v>169.47399999999999</v>
      </c>
      <c r="AD9" s="110">
        <v>169.47399999999999</v>
      </c>
      <c r="AE9" s="110">
        <v>169.47399999999999</v>
      </c>
      <c r="AF9" s="110">
        <v>169.47399999999999</v>
      </c>
      <c r="AG9" s="110">
        <v>169.47399999999999</v>
      </c>
      <c r="AH9" s="114">
        <v>169.47399999999999</v>
      </c>
      <c r="AI9" s="111"/>
      <c r="AJ9" s="111"/>
      <c r="AK9" s="111"/>
      <c r="AL9" s="111"/>
      <c r="AM9" s="122"/>
    </row>
    <row r="10" spans="1:39" ht="15.75" thickBot="1">
      <c r="A10" s="285" t="s">
        <v>137</v>
      </c>
      <c r="B10" s="284" t="s">
        <v>6</v>
      </c>
      <c r="C10" s="296">
        <v>16700</v>
      </c>
      <c r="D10" s="106" t="s">
        <v>122</v>
      </c>
      <c r="E10" s="107">
        <v>0</v>
      </c>
      <c r="F10" s="107">
        <v>500</v>
      </c>
      <c r="G10" s="107">
        <v>1000</v>
      </c>
      <c r="H10" s="107">
        <v>1500</v>
      </c>
      <c r="I10" s="107">
        <v>2000</v>
      </c>
      <c r="J10" s="107">
        <v>2500</v>
      </c>
      <c r="K10" s="107">
        <v>3000</v>
      </c>
      <c r="L10" s="107">
        <v>3500</v>
      </c>
      <c r="M10" s="107">
        <v>4000</v>
      </c>
      <c r="N10" s="107">
        <v>4500</v>
      </c>
      <c r="O10" s="107">
        <v>5000</v>
      </c>
      <c r="P10" s="107">
        <v>5500</v>
      </c>
      <c r="Q10" s="107">
        <v>6000</v>
      </c>
      <c r="R10" s="107">
        <v>6500</v>
      </c>
      <c r="S10" s="107">
        <v>7000</v>
      </c>
      <c r="T10" s="107">
        <v>7500</v>
      </c>
      <c r="U10" s="107">
        <v>8000</v>
      </c>
      <c r="V10" s="107">
        <v>8500</v>
      </c>
      <c r="W10" s="107">
        <v>9000</v>
      </c>
      <c r="X10" s="107">
        <v>9500</v>
      </c>
      <c r="Y10" s="107">
        <v>10000</v>
      </c>
      <c r="Z10" s="107">
        <v>10500</v>
      </c>
      <c r="AA10" s="107">
        <v>11000</v>
      </c>
      <c r="AB10" s="107">
        <v>11500</v>
      </c>
      <c r="AC10" s="107">
        <v>12000</v>
      </c>
      <c r="AD10" s="107">
        <v>12500</v>
      </c>
      <c r="AE10" s="107">
        <v>13000</v>
      </c>
      <c r="AF10" s="107">
        <v>13500</v>
      </c>
      <c r="AG10" s="107">
        <v>14000</v>
      </c>
      <c r="AH10" s="107">
        <v>14500</v>
      </c>
      <c r="AI10" s="107">
        <v>15000</v>
      </c>
      <c r="AJ10" s="107">
        <v>15500</v>
      </c>
      <c r="AK10" s="107">
        <v>16000</v>
      </c>
      <c r="AL10" s="107">
        <v>16500</v>
      </c>
      <c r="AM10" s="125">
        <v>17000</v>
      </c>
    </row>
    <row r="11" spans="1:39" ht="15.75" thickBot="1">
      <c r="A11" s="285"/>
      <c r="B11" s="284"/>
      <c r="C11" s="296"/>
      <c r="D11" s="106" t="s">
        <v>123</v>
      </c>
      <c r="E11" s="115">
        <v>0</v>
      </c>
      <c r="F11" s="116">
        <v>15.638400000000001</v>
      </c>
      <c r="G11" s="116">
        <v>43.7316</v>
      </c>
      <c r="H11" s="116">
        <v>66.2483</v>
      </c>
      <c r="I11" s="116">
        <v>87.347200000000001</v>
      </c>
      <c r="J11" s="116">
        <v>103.416</v>
      </c>
      <c r="K11" s="116">
        <v>119.408</v>
      </c>
      <c r="L11" s="116">
        <v>131.57</v>
      </c>
      <c r="M11" s="116">
        <v>140.05699999999999</v>
      </c>
      <c r="N11" s="116">
        <v>150.25700000000001</v>
      </c>
      <c r="O11" s="116">
        <v>156.93199999999999</v>
      </c>
      <c r="P11" s="116">
        <v>162.68299999999999</v>
      </c>
      <c r="Q11" s="116">
        <v>167.46199999999999</v>
      </c>
      <c r="R11" s="116">
        <v>171.239</v>
      </c>
      <c r="S11" s="116">
        <v>173.99799999999999</v>
      </c>
      <c r="T11" s="116">
        <v>175.733</v>
      </c>
      <c r="U11" s="116">
        <v>176.452</v>
      </c>
      <c r="V11" s="116">
        <v>176.452</v>
      </c>
      <c r="W11" s="116">
        <v>176.452</v>
      </c>
      <c r="X11" s="116">
        <v>176.452</v>
      </c>
      <c r="Y11" s="116">
        <v>176.452</v>
      </c>
      <c r="Z11" s="116">
        <v>176.452</v>
      </c>
      <c r="AA11" s="116">
        <v>176.452</v>
      </c>
      <c r="AB11" s="116">
        <v>176.452</v>
      </c>
      <c r="AC11" s="116">
        <v>176.452</v>
      </c>
      <c r="AD11" s="116">
        <v>176.452</v>
      </c>
      <c r="AE11" s="116">
        <v>176.452</v>
      </c>
      <c r="AF11" s="116">
        <v>176.452</v>
      </c>
      <c r="AG11" s="116">
        <v>176.452</v>
      </c>
      <c r="AH11" s="116">
        <v>176.452</v>
      </c>
      <c r="AI11" s="116">
        <v>176.452</v>
      </c>
      <c r="AJ11" s="116">
        <v>176.452</v>
      </c>
      <c r="AK11" s="116">
        <v>176.452</v>
      </c>
      <c r="AL11" s="116">
        <v>176.452</v>
      </c>
      <c r="AM11" s="126">
        <v>176.452</v>
      </c>
    </row>
    <row r="12" spans="1:39" ht="15.75" thickBot="1">
      <c r="A12" s="285" t="s">
        <v>138</v>
      </c>
      <c r="B12" s="284" t="s">
        <v>6</v>
      </c>
      <c r="C12" s="296">
        <v>10500</v>
      </c>
      <c r="D12" s="106" t="s">
        <v>122</v>
      </c>
      <c r="E12" s="107">
        <v>0</v>
      </c>
      <c r="F12" s="107">
        <v>500</v>
      </c>
      <c r="G12" s="107">
        <v>1000</v>
      </c>
      <c r="H12" s="107">
        <v>1500</v>
      </c>
      <c r="I12" s="107">
        <v>2000</v>
      </c>
      <c r="J12" s="107">
        <v>2500</v>
      </c>
      <c r="K12" s="107">
        <v>3000</v>
      </c>
      <c r="L12" s="107">
        <v>3500</v>
      </c>
      <c r="M12" s="107">
        <v>4000</v>
      </c>
      <c r="N12" s="107">
        <v>4500</v>
      </c>
      <c r="O12" s="107">
        <v>5000</v>
      </c>
      <c r="P12" s="107">
        <v>5500</v>
      </c>
      <c r="Q12" s="107">
        <v>6000</v>
      </c>
      <c r="R12" s="107">
        <v>6500</v>
      </c>
      <c r="S12" s="107">
        <v>7000</v>
      </c>
      <c r="T12" s="107">
        <v>7500</v>
      </c>
      <c r="U12" s="107">
        <v>8000</v>
      </c>
      <c r="V12" s="107">
        <v>8500</v>
      </c>
      <c r="W12" s="107">
        <v>9000</v>
      </c>
      <c r="X12" s="107">
        <v>9500</v>
      </c>
      <c r="Y12" s="107">
        <v>10000</v>
      </c>
      <c r="Z12" s="107">
        <v>10500</v>
      </c>
      <c r="AA12" s="107"/>
      <c r="AB12" s="107"/>
      <c r="AC12" s="107"/>
      <c r="AD12" s="107"/>
      <c r="AE12" s="107"/>
      <c r="AF12" s="108"/>
      <c r="AG12" s="108"/>
      <c r="AH12" s="108"/>
      <c r="AI12" s="108"/>
      <c r="AJ12" s="108"/>
      <c r="AK12" s="108"/>
      <c r="AL12" s="108"/>
      <c r="AM12" s="121"/>
    </row>
    <row r="13" spans="1:39" ht="15.75" thickBot="1">
      <c r="A13" s="285"/>
      <c r="B13" s="284"/>
      <c r="C13" s="296"/>
      <c r="D13" s="106" t="s">
        <v>123</v>
      </c>
      <c r="E13" s="115">
        <v>0</v>
      </c>
      <c r="F13" s="116">
        <v>11.1694</v>
      </c>
      <c r="G13" s="116">
        <v>20.726199999999999</v>
      </c>
      <c r="H13" s="116">
        <v>46.136400000000002</v>
      </c>
      <c r="I13" s="116">
        <v>67.468900000000005</v>
      </c>
      <c r="J13" s="116">
        <v>93.039400000000001</v>
      </c>
      <c r="K13" s="116">
        <v>111.958</v>
      </c>
      <c r="L13" s="116">
        <v>122.983</v>
      </c>
      <c r="M13" s="116">
        <v>129.80199999999999</v>
      </c>
      <c r="N13" s="116">
        <v>134.90600000000001</v>
      </c>
      <c r="O13" s="116">
        <v>138.73500000000001</v>
      </c>
      <c r="P13" s="116">
        <v>138.73500000000001</v>
      </c>
      <c r="Q13" s="116">
        <v>138.73500000000001</v>
      </c>
      <c r="R13" s="116">
        <v>138.73500000000001</v>
      </c>
      <c r="S13" s="116">
        <v>138.73500000000001</v>
      </c>
      <c r="T13" s="116">
        <v>138.73500000000001</v>
      </c>
      <c r="U13" s="116">
        <v>138.73500000000001</v>
      </c>
      <c r="V13" s="116">
        <v>138.73500000000001</v>
      </c>
      <c r="W13" s="116">
        <v>138.73500000000001</v>
      </c>
      <c r="X13" s="116">
        <v>138.73500000000001</v>
      </c>
      <c r="Y13" s="116">
        <v>138.73500000000001</v>
      </c>
      <c r="Z13" s="116">
        <v>138.73500000000001</v>
      </c>
      <c r="AA13" s="116"/>
      <c r="AB13" s="116"/>
      <c r="AC13" s="116"/>
      <c r="AD13" s="116"/>
      <c r="AE13" s="116"/>
      <c r="AF13" s="117"/>
      <c r="AG13" s="117"/>
      <c r="AH13" s="117"/>
      <c r="AI13" s="117"/>
      <c r="AJ13" s="117"/>
      <c r="AK13" s="117"/>
      <c r="AL13" s="117"/>
      <c r="AM13" s="127"/>
    </row>
    <row r="14" spans="1:39" ht="15.75" thickBot="1">
      <c r="A14" s="285" t="s">
        <v>139</v>
      </c>
      <c r="B14" s="284" t="s">
        <v>6</v>
      </c>
      <c r="C14" s="296">
        <v>22000</v>
      </c>
      <c r="D14" s="106" t="s">
        <v>122</v>
      </c>
      <c r="E14" s="107">
        <v>0</v>
      </c>
      <c r="F14" s="107">
        <v>1000</v>
      </c>
      <c r="G14" s="107">
        <v>2000</v>
      </c>
      <c r="H14" s="107">
        <v>3000</v>
      </c>
      <c r="I14" s="107">
        <v>4000</v>
      </c>
      <c r="J14" s="107">
        <v>5000</v>
      </c>
      <c r="K14" s="107">
        <v>6000</v>
      </c>
      <c r="L14" s="107">
        <v>7000</v>
      </c>
      <c r="M14" s="107">
        <v>8000</v>
      </c>
      <c r="N14" s="107">
        <v>9000</v>
      </c>
      <c r="O14" s="107">
        <v>10000</v>
      </c>
      <c r="P14" s="107">
        <v>11000</v>
      </c>
      <c r="Q14" s="107">
        <v>12000</v>
      </c>
      <c r="R14" s="107">
        <v>13000</v>
      </c>
      <c r="S14" s="107">
        <v>14000</v>
      </c>
      <c r="T14" s="107">
        <v>15000</v>
      </c>
      <c r="U14" s="107">
        <v>16000</v>
      </c>
      <c r="V14" s="107">
        <v>17000</v>
      </c>
      <c r="W14" s="107">
        <v>18000</v>
      </c>
      <c r="X14" s="107">
        <v>19000</v>
      </c>
      <c r="Y14" s="107">
        <v>20000</v>
      </c>
      <c r="Z14" s="108">
        <v>21000</v>
      </c>
      <c r="AA14" s="108">
        <v>22000</v>
      </c>
      <c r="AB14" s="108"/>
      <c r="AC14" s="108"/>
      <c r="AD14" s="108"/>
      <c r="AE14" s="108"/>
      <c r="AF14" s="108"/>
      <c r="AG14" s="108"/>
      <c r="AH14" s="108"/>
      <c r="AI14" s="108"/>
      <c r="AJ14" s="108"/>
      <c r="AK14" s="108"/>
      <c r="AL14" s="108"/>
      <c r="AM14" s="121"/>
    </row>
    <row r="15" spans="1:39" ht="15.75" thickBot="1">
      <c r="A15" s="285"/>
      <c r="B15" s="284"/>
      <c r="C15" s="296"/>
      <c r="D15" s="106" t="s">
        <v>123</v>
      </c>
      <c r="E15" s="115">
        <v>0</v>
      </c>
      <c r="F15" s="116">
        <v>24.283000000000001</v>
      </c>
      <c r="G15" s="116">
        <v>74.183800000000005</v>
      </c>
      <c r="H15" s="116">
        <v>112.563</v>
      </c>
      <c r="I15" s="116">
        <v>141.53700000000001</v>
      </c>
      <c r="J15" s="116">
        <v>163.822</v>
      </c>
      <c r="K15" s="116">
        <v>181.81899999999999</v>
      </c>
      <c r="L15" s="116">
        <v>196.62899999999999</v>
      </c>
      <c r="M15" s="116">
        <v>208.17099999999999</v>
      </c>
      <c r="N15" s="116">
        <v>221.49</v>
      </c>
      <c r="O15" s="116">
        <v>231.626</v>
      </c>
      <c r="P15" s="116">
        <v>241.85599999999999</v>
      </c>
      <c r="Q15" s="116">
        <v>246.53899999999999</v>
      </c>
      <c r="R15" s="116">
        <v>246.53899999999999</v>
      </c>
      <c r="S15" s="116">
        <v>246.53899999999999</v>
      </c>
      <c r="T15" s="116">
        <v>246.53899999999999</v>
      </c>
      <c r="U15" s="116">
        <v>246.53899999999999</v>
      </c>
      <c r="V15" s="116">
        <v>246.53899999999999</v>
      </c>
      <c r="W15" s="116">
        <v>246.53899999999999</v>
      </c>
      <c r="X15" s="116">
        <v>246.53899999999999</v>
      </c>
      <c r="Y15" s="116">
        <v>246.53899999999999</v>
      </c>
      <c r="Z15" s="117">
        <v>246.53899999999999</v>
      </c>
      <c r="AA15" s="117">
        <v>246.53899999999999</v>
      </c>
      <c r="AB15" s="117"/>
      <c r="AC15" s="117"/>
      <c r="AD15" s="117"/>
      <c r="AE15" s="117"/>
      <c r="AF15" s="117"/>
      <c r="AG15" s="117"/>
      <c r="AH15" s="117"/>
      <c r="AI15" s="117"/>
      <c r="AJ15" s="117"/>
      <c r="AK15" s="117"/>
      <c r="AL15" s="117"/>
      <c r="AM15" s="127"/>
    </row>
    <row r="16" spans="1:39" ht="15.75" thickBot="1">
      <c r="A16" s="285" t="s">
        <v>140</v>
      </c>
      <c r="B16" s="284" t="s">
        <v>6</v>
      </c>
      <c r="C16" s="296">
        <v>6000</v>
      </c>
      <c r="D16" s="106" t="s">
        <v>122</v>
      </c>
      <c r="E16" s="107">
        <v>0</v>
      </c>
      <c r="F16" s="107">
        <v>500</v>
      </c>
      <c r="G16" s="107">
        <v>1000</v>
      </c>
      <c r="H16" s="107">
        <v>1500</v>
      </c>
      <c r="I16" s="107">
        <v>2000</v>
      </c>
      <c r="J16" s="107">
        <v>2500</v>
      </c>
      <c r="K16" s="107">
        <v>3000</v>
      </c>
      <c r="L16" s="107">
        <v>3500</v>
      </c>
      <c r="M16" s="107">
        <v>4000</v>
      </c>
      <c r="N16" s="107">
        <v>4500</v>
      </c>
      <c r="O16" s="107">
        <v>5000</v>
      </c>
      <c r="P16" s="107">
        <v>5500</v>
      </c>
      <c r="Q16" s="107">
        <v>6000</v>
      </c>
      <c r="R16" s="107"/>
      <c r="S16" s="107"/>
      <c r="T16" s="107"/>
      <c r="U16" s="107"/>
      <c r="V16" s="107"/>
      <c r="W16" s="107"/>
      <c r="X16" s="107"/>
      <c r="Y16" s="108"/>
      <c r="Z16" s="108"/>
      <c r="AA16" s="108"/>
      <c r="AB16" s="108"/>
      <c r="AC16" s="108"/>
      <c r="AD16" s="108"/>
      <c r="AE16" s="108"/>
      <c r="AF16" s="108"/>
      <c r="AG16" s="108"/>
      <c r="AH16" s="108"/>
      <c r="AI16" s="108"/>
      <c r="AJ16" s="108"/>
      <c r="AK16" s="108"/>
      <c r="AL16" s="108"/>
      <c r="AM16" s="121"/>
    </row>
    <row r="17" spans="1:39" ht="15.75" thickBot="1">
      <c r="A17" s="285"/>
      <c r="B17" s="284"/>
      <c r="C17" s="296"/>
      <c r="D17" s="106" t="s">
        <v>123</v>
      </c>
      <c r="E17" s="115">
        <v>0</v>
      </c>
      <c r="F17" s="116">
        <v>43.780500000000004</v>
      </c>
      <c r="G17" s="116">
        <v>76.089699999999993</v>
      </c>
      <c r="H17" s="116">
        <v>88.841399999999993</v>
      </c>
      <c r="I17" s="116">
        <v>94.874799999999993</v>
      </c>
      <c r="J17" s="116">
        <v>97.1327</v>
      </c>
      <c r="K17" s="116">
        <v>97.1327</v>
      </c>
      <c r="L17" s="116">
        <v>97.1327</v>
      </c>
      <c r="M17" s="116">
        <v>97.1327</v>
      </c>
      <c r="N17" s="116">
        <v>97.1327</v>
      </c>
      <c r="O17" s="116">
        <v>97.1327</v>
      </c>
      <c r="P17" s="116">
        <v>97.1327</v>
      </c>
      <c r="Q17" s="116">
        <v>97.1327</v>
      </c>
      <c r="R17" s="116"/>
      <c r="S17" s="116"/>
      <c r="T17" s="116"/>
      <c r="U17" s="116"/>
      <c r="V17" s="116"/>
      <c r="W17" s="116"/>
      <c r="X17" s="116"/>
      <c r="Y17" s="117"/>
      <c r="Z17" s="117"/>
      <c r="AA17" s="117"/>
      <c r="AB17" s="117"/>
      <c r="AC17" s="117"/>
      <c r="AD17" s="117"/>
      <c r="AE17" s="117"/>
      <c r="AF17" s="117"/>
      <c r="AG17" s="117"/>
      <c r="AH17" s="117"/>
      <c r="AI17" s="117"/>
      <c r="AJ17" s="117"/>
      <c r="AK17" s="117"/>
      <c r="AL17" s="117"/>
      <c r="AM17" s="127"/>
    </row>
    <row r="18" spans="1:39" ht="15.75" thickBot="1">
      <c r="A18" s="284" t="s">
        <v>141</v>
      </c>
      <c r="B18" s="282">
        <v>0.5</v>
      </c>
      <c r="C18" s="283">
        <v>16800</v>
      </c>
      <c r="D18" s="106" t="s">
        <v>122</v>
      </c>
      <c r="E18" s="107">
        <v>0</v>
      </c>
      <c r="F18" s="107">
        <v>600</v>
      </c>
      <c r="G18" s="107">
        <v>1200</v>
      </c>
      <c r="H18" s="107">
        <v>1800</v>
      </c>
      <c r="I18" s="107">
        <v>2400</v>
      </c>
      <c r="J18" s="107">
        <v>3000</v>
      </c>
      <c r="K18" s="107">
        <v>3600</v>
      </c>
      <c r="L18" s="107">
        <v>4200</v>
      </c>
      <c r="M18" s="107">
        <v>4800</v>
      </c>
      <c r="N18" s="107">
        <v>5400</v>
      </c>
      <c r="O18" s="107">
        <v>6000</v>
      </c>
      <c r="P18" s="107">
        <v>6600</v>
      </c>
      <c r="Q18" s="107">
        <v>7200</v>
      </c>
      <c r="R18" s="107">
        <v>7800</v>
      </c>
      <c r="S18" s="107">
        <v>8400</v>
      </c>
      <c r="T18" s="108">
        <v>9000</v>
      </c>
      <c r="U18" s="108">
        <v>9600</v>
      </c>
      <c r="V18" s="108">
        <v>10200</v>
      </c>
      <c r="W18" s="108">
        <v>10800</v>
      </c>
      <c r="X18" s="108">
        <v>11400</v>
      </c>
      <c r="Y18" s="108">
        <v>12000</v>
      </c>
      <c r="Z18" s="108">
        <v>12600</v>
      </c>
      <c r="AA18" s="108">
        <v>13200</v>
      </c>
      <c r="AB18" s="108">
        <v>13800</v>
      </c>
      <c r="AC18" s="108">
        <v>14400</v>
      </c>
      <c r="AD18" s="108">
        <v>15000</v>
      </c>
      <c r="AE18" s="108">
        <v>15600</v>
      </c>
      <c r="AF18" s="108">
        <v>16200</v>
      </c>
      <c r="AG18" s="108">
        <v>16800</v>
      </c>
      <c r="AH18" s="108"/>
      <c r="AI18" s="108"/>
      <c r="AJ18" s="108"/>
      <c r="AK18" s="108"/>
      <c r="AL18" s="108"/>
      <c r="AM18" s="121"/>
    </row>
    <row r="19" spans="1:39" ht="15.75" thickBot="1">
      <c r="A19" s="284"/>
      <c r="B19" s="282"/>
      <c r="C19" s="282"/>
      <c r="D19" s="106" t="s">
        <v>123</v>
      </c>
      <c r="E19" s="109">
        <v>0</v>
      </c>
      <c r="F19" s="110">
        <v>54.326237263000003</v>
      </c>
      <c r="G19" s="110">
        <v>77.924362751999993</v>
      </c>
      <c r="H19" s="110">
        <v>98.782756120000002</v>
      </c>
      <c r="I19" s="110">
        <v>115.249672866</v>
      </c>
      <c r="J19" s="110">
        <v>130.06932745700001</v>
      </c>
      <c r="K19" s="110">
        <v>140.49770916899999</v>
      </c>
      <c r="L19" s="110">
        <v>151.47538200899999</v>
      </c>
      <c r="M19" s="110">
        <v>163.45282175</v>
      </c>
      <c r="N19" s="110">
        <v>171</v>
      </c>
      <c r="O19" s="110">
        <v>177.46015299999999</v>
      </c>
      <c r="P19" s="110">
        <v>182.146242</v>
      </c>
      <c r="Q19" s="110">
        <v>187.68642165599999</v>
      </c>
      <c r="R19" s="110">
        <v>189.07350400000001</v>
      </c>
      <c r="S19" s="110">
        <v>189.32492286199999</v>
      </c>
      <c r="T19" s="111">
        <v>189.32492286199999</v>
      </c>
      <c r="U19" s="111">
        <v>189.32492286199999</v>
      </c>
      <c r="V19" s="111">
        <v>189.32492286199999</v>
      </c>
      <c r="W19" s="111">
        <v>189.32492286199999</v>
      </c>
      <c r="X19" s="111">
        <v>189.32492286199999</v>
      </c>
      <c r="Y19" s="111">
        <v>189.32492286199999</v>
      </c>
      <c r="Z19" s="111">
        <v>189.32492286199999</v>
      </c>
      <c r="AA19" s="111">
        <v>189.32492286199999</v>
      </c>
      <c r="AB19" s="111">
        <v>189.32492286199999</v>
      </c>
      <c r="AC19" s="111">
        <v>189.32492286199999</v>
      </c>
      <c r="AD19" s="111">
        <v>189.32492286199999</v>
      </c>
      <c r="AE19" s="111">
        <v>189.32492286199999</v>
      </c>
      <c r="AF19" s="111">
        <v>189.32492286199999</v>
      </c>
      <c r="AG19" s="111">
        <v>189.32492286199999</v>
      </c>
      <c r="AH19" s="111"/>
      <c r="AI19" s="111"/>
      <c r="AJ19" s="111"/>
      <c r="AK19" s="111"/>
      <c r="AL19" s="111"/>
      <c r="AM19" s="122"/>
    </row>
    <row r="20" spans="1:39" ht="15.75" thickBot="1">
      <c r="A20" s="118" t="s">
        <v>124</v>
      </c>
      <c r="B20" s="103"/>
      <c r="C20" s="103"/>
      <c r="D20" s="104"/>
      <c r="E20" s="104"/>
      <c r="F20" s="104"/>
      <c r="G20" s="104"/>
      <c r="H20" s="104"/>
      <c r="I20" s="104"/>
      <c r="J20" s="104"/>
      <c r="K20" s="104"/>
      <c r="L20" s="104"/>
      <c r="M20" s="104"/>
      <c r="N20" s="104"/>
      <c r="O20" s="104"/>
      <c r="P20" s="104"/>
      <c r="Q20" s="104"/>
      <c r="R20" s="104"/>
      <c r="S20" s="104"/>
      <c r="T20" s="104"/>
      <c r="U20" s="104"/>
      <c r="V20" s="104"/>
      <c r="W20" s="104"/>
      <c r="X20" s="104"/>
      <c r="Y20" s="104"/>
      <c r="Z20" s="104"/>
      <c r="AA20" s="104"/>
      <c r="AB20" s="104"/>
      <c r="AC20" s="104"/>
      <c r="AD20" s="105"/>
      <c r="AE20" s="105"/>
      <c r="AF20" s="105"/>
      <c r="AG20" s="105"/>
      <c r="AH20" s="105"/>
      <c r="AI20" s="105"/>
      <c r="AJ20" s="105"/>
      <c r="AK20" s="105"/>
      <c r="AL20" s="105"/>
      <c r="AM20" s="105"/>
    </row>
    <row r="21" spans="1:39" ht="15.75" thickBot="1">
      <c r="A21" s="284" t="s">
        <v>142</v>
      </c>
      <c r="B21" s="284" t="s">
        <v>6</v>
      </c>
      <c r="C21" s="283">
        <v>11000</v>
      </c>
      <c r="D21" s="106" t="s">
        <v>122</v>
      </c>
      <c r="E21" s="107">
        <v>0</v>
      </c>
      <c r="F21" s="107">
        <v>1100</v>
      </c>
      <c r="G21" s="107">
        <v>2200</v>
      </c>
      <c r="H21" s="107">
        <v>3300</v>
      </c>
      <c r="I21" s="107">
        <v>4400</v>
      </c>
      <c r="J21" s="107">
        <v>5500</v>
      </c>
      <c r="K21" s="107">
        <v>6600</v>
      </c>
      <c r="L21" s="107">
        <v>7700</v>
      </c>
      <c r="M21" s="107">
        <v>8800</v>
      </c>
      <c r="N21" s="107">
        <v>9900</v>
      </c>
      <c r="O21" s="107">
        <v>11000</v>
      </c>
      <c r="P21" s="107"/>
      <c r="Q21" s="107"/>
      <c r="R21" s="107"/>
      <c r="S21" s="107"/>
      <c r="T21" s="108"/>
      <c r="U21" s="108"/>
      <c r="V21" s="108"/>
      <c r="W21" s="108"/>
      <c r="X21" s="108"/>
      <c r="Y21" s="108"/>
      <c r="Z21" s="108"/>
      <c r="AA21" s="108"/>
      <c r="AB21" s="108"/>
      <c r="AC21" s="108"/>
      <c r="AD21" s="108"/>
      <c r="AE21" s="108"/>
      <c r="AF21" s="108"/>
      <c r="AG21" s="108"/>
      <c r="AH21" s="108"/>
      <c r="AI21" s="108"/>
      <c r="AJ21" s="108"/>
      <c r="AK21" s="108"/>
      <c r="AL21" s="108"/>
      <c r="AM21" s="121"/>
    </row>
    <row r="22" spans="1:39" ht="15.75" thickBot="1">
      <c r="A22" s="284"/>
      <c r="B22" s="284"/>
      <c r="C22" s="283"/>
      <c r="D22" s="106" t="s">
        <v>123</v>
      </c>
      <c r="E22" s="109">
        <v>0</v>
      </c>
      <c r="F22" s="110">
        <v>49.951631710310799</v>
      </c>
      <c r="G22" s="110">
        <v>93.225415807183296</v>
      </c>
      <c r="H22" s="110">
        <v>118.25322742687899</v>
      </c>
      <c r="I22" s="110">
        <v>122.347666177604</v>
      </c>
      <c r="J22" s="110">
        <v>124.03503097024</v>
      </c>
      <c r="K22" s="110">
        <v>124.03503097024</v>
      </c>
      <c r="L22" s="110">
        <v>124.03503097024</v>
      </c>
      <c r="M22" s="110">
        <v>124.03503097024</v>
      </c>
      <c r="N22" s="110">
        <v>124.03503097024</v>
      </c>
      <c r="O22" s="110">
        <v>124.03503097024</v>
      </c>
      <c r="P22" s="110"/>
      <c r="Q22" s="110"/>
      <c r="R22" s="110"/>
      <c r="S22" s="110"/>
      <c r="T22" s="111"/>
      <c r="U22" s="111"/>
      <c r="V22" s="111"/>
      <c r="W22" s="111"/>
      <c r="X22" s="111"/>
      <c r="Y22" s="111"/>
      <c r="Z22" s="111"/>
      <c r="AA22" s="111"/>
      <c r="AB22" s="111"/>
      <c r="AC22" s="111"/>
      <c r="AD22" s="111"/>
      <c r="AE22" s="111"/>
      <c r="AF22" s="111"/>
      <c r="AG22" s="111"/>
      <c r="AH22" s="111"/>
      <c r="AI22" s="111"/>
      <c r="AJ22" s="111"/>
      <c r="AK22" s="111"/>
      <c r="AL22" s="111"/>
      <c r="AM22" s="122"/>
    </row>
    <row r="23" spans="1:39" ht="15.75" thickBot="1">
      <c r="A23" s="284" t="s">
        <v>143</v>
      </c>
      <c r="B23" s="284" t="s">
        <v>6</v>
      </c>
      <c r="C23" s="283">
        <v>22500</v>
      </c>
      <c r="D23" s="106" t="s">
        <v>122</v>
      </c>
      <c r="E23" s="107">
        <v>0</v>
      </c>
      <c r="F23" s="107">
        <v>1500</v>
      </c>
      <c r="G23" s="107">
        <v>3000</v>
      </c>
      <c r="H23" s="107">
        <v>4500</v>
      </c>
      <c r="I23" s="107">
        <v>6000</v>
      </c>
      <c r="J23" s="107">
        <v>7500</v>
      </c>
      <c r="K23" s="107">
        <v>9000</v>
      </c>
      <c r="L23" s="107">
        <v>10500</v>
      </c>
      <c r="M23" s="107">
        <v>12000</v>
      </c>
      <c r="N23" s="107">
        <v>13500</v>
      </c>
      <c r="O23" s="107">
        <v>15000</v>
      </c>
      <c r="P23" s="107">
        <v>16500</v>
      </c>
      <c r="Q23" s="107">
        <v>18000</v>
      </c>
      <c r="R23" s="107">
        <v>19500</v>
      </c>
      <c r="S23" s="107">
        <v>21000</v>
      </c>
      <c r="T23" s="108">
        <v>22500</v>
      </c>
      <c r="U23" s="108"/>
      <c r="V23" s="108"/>
      <c r="W23" s="108"/>
      <c r="X23" s="108"/>
      <c r="Y23" s="108"/>
      <c r="Z23" s="108"/>
      <c r="AA23" s="108"/>
      <c r="AB23" s="108"/>
      <c r="AC23" s="108"/>
      <c r="AD23" s="108"/>
      <c r="AE23" s="108"/>
      <c r="AF23" s="108"/>
      <c r="AG23" s="108"/>
      <c r="AH23" s="108"/>
      <c r="AI23" s="108"/>
      <c r="AJ23" s="108"/>
      <c r="AK23" s="108"/>
      <c r="AL23" s="108"/>
      <c r="AM23" s="121"/>
    </row>
    <row r="24" spans="1:39" ht="15.75" thickBot="1">
      <c r="A24" s="284"/>
      <c r="B24" s="284"/>
      <c r="C24" s="283"/>
      <c r="D24" s="106" t="s">
        <v>123</v>
      </c>
      <c r="E24" s="109">
        <v>0</v>
      </c>
      <c r="F24" s="110">
        <v>85.110635471687104</v>
      </c>
      <c r="G24" s="110">
        <v>136.89372935090199</v>
      </c>
      <c r="H24" s="110">
        <v>179.49384955001801</v>
      </c>
      <c r="I24" s="110">
        <v>203.86285809423401</v>
      </c>
      <c r="J24" s="110">
        <v>216.27987364278999</v>
      </c>
      <c r="K24" s="110">
        <v>218.76844181844501</v>
      </c>
      <c r="L24" s="110">
        <v>218.76844181844501</v>
      </c>
      <c r="M24" s="110">
        <v>218.76844181844501</v>
      </c>
      <c r="N24" s="110">
        <v>218.76844181844501</v>
      </c>
      <c r="O24" s="110">
        <v>218.76844181844501</v>
      </c>
      <c r="P24" s="110">
        <v>218.76844181844501</v>
      </c>
      <c r="Q24" s="110">
        <v>218.76844181844501</v>
      </c>
      <c r="R24" s="110">
        <v>218.76844181844501</v>
      </c>
      <c r="S24" s="110">
        <v>218.76844181844501</v>
      </c>
      <c r="T24" s="111">
        <v>218.76844181844501</v>
      </c>
      <c r="U24" s="111"/>
      <c r="V24" s="111"/>
      <c r="W24" s="111"/>
      <c r="X24" s="111"/>
      <c r="Y24" s="111"/>
      <c r="Z24" s="111"/>
      <c r="AA24" s="111"/>
      <c r="AB24" s="111"/>
      <c r="AC24" s="111"/>
      <c r="AD24" s="111"/>
      <c r="AE24" s="111"/>
      <c r="AF24" s="111"/>
      <c r="AG24" s="111"/>
      <c r="AH24" s="111"/>
      <c r="AI24" s="111"/>
      <c r="AJ24" s="111"/>
      <c r="AK24" s="111"/>
      <c r="AL24" s="111"/>
      <c r="AM24" s="122"/>
    </row>
    <row r="25" spans="1:39" ht="15.75" thickBot="1">
      <c r="A25" s="284" t="s">
        <v>144</v>
      </c>
      <c r="B25" s="284" t="s">
        <v>6</v>
      </c>
      <c r="C25" s="283">
        <v>13200</v>
      </c>
      <c r="D25" s="106" t="s">
        <v>122</v>
      </c>
      <c r="E25" s="107">
        <v>0</v>
      </c>
      <c r="F25" s="107">
        <v>1200</v>
      </c>
      <c r="G25" s="107">
        <v>2400</v>
      </c>
      <c r="H25" s="107">
        <v>3600</v>
      </c>
      <c r="I25" s="107">
        <v>4800</v>
      </c>
      <c r="J25" s="107">
        <v>6000</v>
      </c>
      <c r="K25" s="107">
        <v>7200</v>
      </c>
      <c r="L25" s="107">
        <v>8400</v>
      </c>
      <c r="M25" s="107">
        <v>9600</v>
      </c>
      <c r="N25" s="107">
        <v>10800</v>
      </c>
      <c r="O25" s="107">
        <v>12000</v>
      </c>
      <c r="P25" s="107">
        <v>13200</v>
      </c>
      <c r="Q25" s="107"/>
      <c r="R25" s="107"/>
      <c r="S25" s="107"/>
      <c r="T25" s="108"/>
      <c r="U25" s="108"/>
      <c r="V25" s="108"/>
      <c r="W25" s="108"/>
      <c r="X25" s="108"/>
      <c r="Y25" s="108"/>
      <c r="Z25" s="108"/>
      <c r="AA25" s="108"/>
      <c r="AB25" s="108"/>
      <c r="AC25" s="108"/>
      <c r="AD25" s="108"/>
      <c r="AE25" s="108"/>
      <c r="AF25" s="108"/>
      <c r="AG25" s="108"/>
      <c r="AH25" s="108"/>
      <c r="AI25" s="108"/>
      <c r="AJ25" s="108"/>
      <c r="AK25" s="108"/>
      <c r="AL25" s="108"/>
      <c r="AM25" s="121"/>
    </row>
    <row r="26" spans="1:39" ht="15.75" thickBot="1">
      <c r="A26" s="284"/>
      <c r="B26" s="284"/>
      <c r="C26" s="283"/>
      <c r="D26" s="106" t="s">
        <v>123</v>
      </c>
      <c r="E26" s="109">
        <v>0</v>
      </c>
      <c r="F26" s="110">
        <v>53.710500000000003</v>
      </c>
      <c r="G26" s="110">
        <v>94.148799999999994</v>
      </c>
      <c r="H26" s="110">
        <v>124.386</v>
      </c>
      <c r="I26" s="110">
        <v>132.465</v>
      </c>
      <c r="J26" s="110">
        <v>134.77000000000001</v>
      </c>
      <c r="K26" s="110">
        <v>134.77000000000001</v>
      </c>
      <c r="L26" s="110">
        <v>134.77000000000001</v>
      </c>
      <c r="M26" s="110">
        <v>134.77000000000001</v>
      </c>
      <c r="N26" s="110">
        <v>134.77000000000001</v>
      </c>
      <c r="O26" s="110">
        <v>134.77000000000001</v>
      </c>
      <c r="P26" s="110">
        <v>134.77000000000001</v>
      </c>
      <c r="Q26" s="110"/>
      <c r="R26" s="110"/>
      <c r="S26" s="110"/>
      <c r="T26" s="111"/>
      <c r="U26" s="111"/>
      <c r="V26" s="111"/>
      <c r="W26" s="111"/>
      <c r="X26" s="111"/>
      <c r="Y26" s="111"/>
      <c r="Z26" s="111"/>
      <c r="AA26" s="111"/>
      <c r="AB26" s="111"/>
      <c r="AC26" s="111"/>
      <c r="AD26" s="111"/>
      <c r="AE26" s="111"/>
      <c r="AF26" s="111"/>
      <c r="AG26" s="111"/>
      <c r="AH26" s="111"/>
      <c r="AI26" s="111"/>
      <c r="AJ26" s="111"/>
      <c r="AK26" s="111"/>
      <c r="AL26" s="111"/>
      <c r="AM26" s="122"/>
    </row>
    <row r="27" spans="1:39" ht="15.75" thickBot="1">
      <c r="A27" s="285" t="s">
        <v>145</v>
      </c>
      <c r="B27" s="284" t="s">
        <v>6</v>
      </c>
      <c r="C27" s="283">
        <v>14500</v>
      </c>
      <c r="D27" s="106" t="s">
        <v>122</v>
      </c>
      <c r="E27" s="107">
        <v>0</v>
      </c>
      <c r="F27" s="107">
        <v>500</v>
      </c>
      <c r="G27" s="107">
        <v>1000</v>
      </c>
      <c r="H27" s="107">
        <v>1500</v>
      </c>
      <c r="I27" s="107">
        <v>2000</v>
      </c>
      <c r="J27" s="107">
        <v>2500</v>
      </c>
      <c r="K27" s="107">
        <v>3000</v>
      </c>
      <c r="L27" s="107">
        <v>3500</v>
      </c>
      <c r="M27" s="107">
        <v>4000</v>
      </c>
      <c r="N27" s="107">
        <v>4500</v>
      </c>
      <c r="O27" s="107">
        <v>5000</v>
      </c>
      <c r="P27" s="107">
        <v>5500</v>
      </c>
      <c r="Q27" s="107">
        <v>6000</v>
      </c>
      <c r="R27" s="107">
        <v>6500</v>
      </c>
      <c r="S27" s="107">
        <v>7000</v>
      </c>
      <c r="T27" s="108">
        <v>7500</v>
      </c>
      <c r="U27" s="108">
        <v>8000</v>
      </c>
      <c r="V27" s="108">
        <v>8500</v>
      </c>
      <c r="W27" s="108">
        <v>9000</v>
      </c>
      <c r="X27" s="108">
        <v>9500</v>
      </c>
      <c r="Y27" s="108">
        <v>10000</v>
      </c>
      <c r="Z27" s="108">
        <v>10500</v>
      </c>
      <c r="AA27" s="108">
        <v>11000</v>
      </c>
      <c r="AB27" s="108">
        <v>11500</v>
      </c>
      <c r="AC27" s="108">
        <v>12000</v>
      </c>
      <c r="AD27" s="108">
        <v>12500</v>
      </c>
      <c r="AE27" s="108">
        <v>13000</v>
      </c>
      <c r="AF27" s="108">
        <v>13500</v>
      </c>
      <c r="AG27" s="108">
        <v>14000</v>
      </c>
      <c r="AH27" s="108">
        <v>14500</v>
      </c>
      <c r="AI27" s="108"/>
      <c r="AJ27" s="108"/>
      <c r="AK27" s="108"/>
      <c r="AL27" s="108"/>
      <c r="AM27" s="121"/>
    </row>
    <row r="28" spans="1:39" ht="15.75" thickBot="1">
      <c r="A28" s="285"/>
      <c r="B28" s="284"/>
      <c r="C28" s="283"/>
      <c r="D28" s="106" t="s">
        <v>123</v>
      </c>
      <c r="E28" s="109">
        <v>0</v>
      </c>
      <c r="F28" s="110">
        <v>36.280999999999999</v>
      </c>
      <c r="G28" s="110">
        <v>59.248199999999997</v>
      </c>
      <c r="H28" s="110">
        <v>79.715599999999995</v>
      </c>
      <c r="I28" s="110">
        <v>92.656199999999998</v>
      </c>
      <c r="J28" s="110">
        <v>104.84</v>
      </c>
      <c r="K28" s="110">
        <v>114.916</v>
      </c>
      <c r="L28" s="110">
        <v>121.97</v>
      </c>
      <c r="M28" s="110">
        <v>128.03700000000001</v>
      </c>
      <c r="N28" s="110">
        <v>132.221</v>
      </c>
      <c r="O28" s="110">
        <v>134.51900000000001</v>
      </c>
      <c r="P28" s="110">
        <v>134.97399999999999</v>
      </c>
      <c r="Q28" s="110">
        <v>134.97399999999999</v>
      </c>
      <c r="R28" s="110">
        <v>134.97399999999999</v>
      </c>
      <c r="S28" s="110">
        <v>134.97399999999999</v>
      </c>
      <c r="T28" s="111">
        <v>134.97399999999999</v>
      </c>
      <c r="U28" s="111">
        <v>134.97399999999999</v>
      </c>
      <c r="V28" s="111">
        <v>134.97399999999999</v>
      </c>
      <c r="W28" s="111">
        <v>134.97399999999999</v>
      </c>
      <c r="X28" s="111">
        <v>134.97399999999999</v>
      </c>
      <c r="Y28" s="111">
        <v>134.97399999999999</v>
      </c>
      <c r="Z28" s="111">
        <v>134.97399999999999</v>
      </c>
      <c r="AA28" s="111">
        <v>134.97399999999999</v>
      </c>
      <c r="AB28" s="111">
        <v>134.97399999999999</v>
      </c>
      <c r="AC28" s="111">
        <v>134.97399999999999</v>
      </c>
      <c r="AD28" s="111">
        <v>134.97399999999999</v>
      </c>
      <c r="AE28" s="111">
        <v>134.97399999999999</v>
      </c>
      <c r="AF28" s="111">
        <v>134.97399999999999</v>
      </c>
      <c r="AG28" s="111">
        <v>134.97399999999999</v>
      </c>
      <c r="AH28" s="111">
        <v>134.97399999999999</v>
      </c>
      <c r="AI28" s="111"/>
      <c r="AJ28" s="111"/>
      <c r="AK28" s="111"/>
      <c r="AL28" s="111"/>
      <c r="AM28" s="122"/>
    </row>
    <row r="29" spans="1:39" ht="15.75" thickBot="1">
      <c r="A29" s="285" t="s">
        <v>146</v>
      </c>
      <c r="B29" s="284" t="s">
        <v>6</v>
      </c>
      <c r="C29" s="283">
        <v>24000</v>
      </c>
      <c r="D29" s="106" t="s">
        <v>122</v>
      </c>
      <c r="E29" s="107">
        <v>0</v>
      </c>
      <c r="F29" s="107">
        <v>1500</v>
      </c>
      <c r="G29" s="107">
        <v>3000</v>
      </c>
      <c r="H29" s="107">
        <v>4500</v>
      </c>
      <c r="I29" s="107">
        <v>6000</v>
      </c>
      <c r="J29" s="107">
        <v>7500</v>
      </c>
      <c r="K29" s="107">
        <v>9000</v>
      </c>
      <c r="L29" s="107">
        <v>10500</v>
      </c>
      <c r="M29" s="107">
        <v>12000</v>
      </c>
      <c r="N29" s="107">
        <v>13500</v>
      </c>
      <c r="O29" s="107">
        <v>15000</v>
      </c>
      <c r="P29" s="107">
        <v>16500</v>
      </c>
      <c r="Q29" s="107">
        <v>18000</v>
      </c>
      <c r="R29" s="107">
        <v>19500</v>
      </c>
      <c r="S29" s="107">
        <v>21000</v>
      </c>
      <c r="T29" s="108">
        <v>22500</v>
      </c>
      <c r="U29" s="108">
        <v>24000</v>
      </c>
      <c r="V29" s="108"/>
      <c r="W29" s="108"/>
      <c r="X29" s="108"/>
      <c r="Y29" s="108"/>
      <c r="Z29" s="108"/>
      <c r="AA29" s="108"/>
      <c r="AB29" s="108"/>
      <c r="AC29" s="108"/>
      <c r="AD29" s="108"/>
      <c r="AE29" s="108"/>
      <c r="AF29" s="108"/>
      <c r="AG29" s="108"/>
      <c r="AH29" s="108"/>
      <c r="AI29" s="108"/>
      <c r="AJ29" s="108"/>
      <c r="AK29" s="108"/>
      <c r="AL29" s="108"/>
      <c r="AM29" s="121"/>
    </row>
    <row r="30" spans="1:39" ht="15.75" thickBot="1">
      <c r="A30" s="285"/>
      <c r="B30" s="284"/>
      <c r="C30" s="283"/>
      <c r="D30" s="106" t="s">
        <v>123</v>
      </c>
      <c r="E30" s="109">
        <v>0</v>
      </c>
      <c r="F30" s="110">
        <v>83.399699999999996</v>
      </c>
      <c r="G30" s="110">
        <v>135.51</v>
      </c>
      <c r="H30" s="110">
        <v>170.83099999999999</v>
      </c>
      <c r="I30" s="110">
        <v>191.804</v>
      </c>
      <c r="J30" s="110">
        <v>202.81700000000001</v>
      </c>
      <c r="K30" s="110">
        <v>205.61500000000001</v>
      </c>
      <c r="L30" s="110">
        <v>205.61500000000001</v>
      </c>
      <c r="M30" s="110">
        <v>205.61500000000001</v>
      </c>
      <c r="N30" s="110">
        <v>205.61500000000001</v>
      </c>
      <c r="O30" s="110">
        <v>205.61500000000001</v>
      </c>
      <c r="P30" s="110">
        <v>205.61500000000001</v>
      </c>
      <c r="Q30" s="110">
        <v>205.61500000000001</v>
      </c>
      <c r="R30" s="110">
        <v>205.61500000000001</v>
      </c>
      <c r="S30" s="110">
        <v>205.61500000000001</v>
      </c>
      <c r="T30" s="111">
        <v>205.61500000000001</v>
      </c>
      <c r="U30" s="111">
        <v>205.61500000000001</v>
      </c>
      <c r="V30" s="111"/>
      <c r="W30" s="111"/>
      <c r="X30" s="111"/>
      <c r="Y30" s="111"/>
      <c r="Z30" s="111"/>
      <c r="AA30" s="111"/>
      <c r="AB30" s="111"/>
      <c r="AC30" s="111"/>
      <c r="AD30" s="111"/>
      <c r="AE30" s="111"/>
      <c r="AF30" s="111"/>
      <c r="AG30" s="111"/>
      <c r="AH30" s="111"/>
      <c r="AI30" s="111"/>
      <c r="AJ30" s="111"/>
      <c r="AK30" s="111"/>
      <c r="AL30" s="111"/>
      <c r="AM30" s="122"/>
    </row>
    <row r="31" spans="1:39" ht="15.75" thickBot="1">
      <c r="A31" s="285" t="s">
        <v>147</v>
      </c>
      <c r="B31" s="284" t="s">
        <v>6</v>
      </c>
      <c r="C31" s="283">
        <v>2800</v>
      </c>
      <c r="D31" s="106" t="s">
        <v>122</v>
      </c>
      <c r="E31" s="107">
        <v>0</v>
      </c>
      <c r="F31" s="107">
        <v>400</v>
      </c>
      <c r="G31" s="107">
        <v>800</v>
      </c>
      <c r="H31" s="107">
        <v>1200</v>
      </c>
      <c r="I31" s="107">
        <v>1600</v>
      </c>
      <c r="J31" s="107">
        <v>2000</v>
      </c>
      <c r="K31" s="107">
        <v>2400</v>
      </c>
      <c r="L31" s="107">
        <v>2800</v>
      </c>
      <c r="M31" s="107"/>
      <c r="N31" s="107"/>
      <c r="O31" s="107"/>
      <c r="P31" s="107"/>
      <c r="Q31" s="107"/>
      <c r="R31" s="107"/>
      <c r="S31" s="107"/>
      <c r="T31" s="108"/>
      <c r="U31" s="108"/>
      <c r="V31" s="108"/>
      <c r="W31" s="108"/>
      <c r="X31" s="108"/>
      <c r="Y31" s="108"/>
      <c r="Z31" s="108"/>
      <c r="AA31" s="108"/>
      <c r="AB31" s="108"/>
      <c r="AC31" s="108"/>
      <c r="AD31" s="108"/>
      <c r="AE31" s="108"/>
      <c r="AF31" s="108"/>
      <c r="AG31" s="108"/>
      <c r="AH31" s="108"/>
      <c r="AI31" s="108"/>
      <c r="AJ31" s="108"/>
      <c r="AK31" s="108"/>
      <c r="AL31" s="108"/>
      <c r="AM31" s="121"/>
    </row>
    <row r="32" spans="1:39" ht="15.75" thickBot="1">
      <c r="A32" s="285"/>
      <c r="B32" s="284"/>
      <c r="C32" s="283"/>
      <c r="D32" s="106" t="s">
        <v>123</v>
      </c>
      <c r="E32" s="109">
        <v>0</v>
      </c>
      <c r="F32" s="110">
        <v>0</v>
      </c>
      <c r="G32" s="110">
        <v>0</v>
      </c>
      <c r="H32" s="110">
        <v>0</v>
      </c>
      <c r="I32" s="110">
        <v>35.983199999999997</v>
      </c>
      <c r="J32" s="110">
        <v>35.983199999999997</v>
      </c>
      <c r="K32" s="110">
        <v>35.983199999999997</v>
      </c>
      <c r="L32" s="110">
        <v>35.983199999999997</v>
      </c>
      <c r="M32" s="110"/>
      <c r="N32" s="110"/>
      <c r="O32" s="110"/>
      <c r="P32" s="110"/>
      <c r="Q32" s="110"/>
      <c r="R32" s="110"/>
      <c r="S32" s="110"/>
      <c r="T32" s="111"/>
      <c r="U32" s="111"/>
      <c r="V32" s="111"/>
      <c r="W32" s="111"/>
      <c r="X32" s="111"/>
      <c r="Y32" s="111"/>
      <c r="Z32" s="111"/>
      <c r="AA32" s="111"/>
      <c r="AB32" s="111"/>
      <c r="AC32" s="111"/>
      <c r="AD32" s="111"/>
      <c r="AE32" s="111"/>
      <c r="AF32" s="111"/>
      <c r="AG32" s="111"/>
      <c r="AH32" s="111"/>
      <c r="AI32" s="111"/>
      <c r="AJ32" s="111"/>
      <c r="AK32" s="111"/>
      <c r="AL32" s="111"/>
      <c r="AM32" s="122"/>
    </row>
    <row r="33" spans="1:39" ht="15.75" thickBot="1">
      <c r="A33" s="284" t="s">
        <v>148</v>
      </c>
      <c r="B33" s="282">
        <v>0.25</v>
      </c>
      <c r="C33" s="283">
        <v>13000</v>
      </c>
      <c r="D33" s="106" t="s">
        <v>122</v>
      </c>
      <c r="E33" s="107">
        <v>0</v>
      </c>
      <c r="F33" s="107">
        <v>500</v>
      </c>
      <c r="G33" s="107">
        <v>1000</v>
      </c>
      <c r="H33" s="107">
        <v>1500</v>
      </c>
      <c r="I33" s="107">
        <v>2000</v>
      </c>
      <c r="J33" s="107">
        <v>2500</v>
      </c>
      <c r="K33" s="107">
        <v>3000</v>
      </c>
      <c r="L33" s="107">
        <v>3500</v>
      </c>
      <c r="M33" s="107">
        <v>4000</v>
      </c>
      <c r="N33" s="107">
        <v>4500</v>
      </c>
      <c r="O33" s="107">
        <v>5000</v>
      </c>
      <c r="P33" s="107">
        <v>5500</v>
      </c>
      <c r="Q33" s="107">
        <v>6000</v>
      </c>
      <c r="R33" s="107">
        <v>6500</v>
      </c>
      <c r="S33" s="107">
        <v>7000</v>
      </c>
      <c r="T33" s="108">
        <v>7500</v>
      </c>
      <c r="U33" s="108">
        <v>8000</v>
      </c>
      <c r="V33" s="108">
        <v>8500</v>
      </c>
      <c r="W33" s="108">
        <v>9000</v>
      </c>
      <c r="X33" s="108">
        <v>9500</v>
      </c>
      <c r="Y33" s="108">
        <v>10000</v>
      </c>
      <c r="Z33" s="108">
        <v>10500</v>
      </c>
      <c r="AA33" s="108">
        <v>11000</v>
      </c>
      <c r="AB33" s="108">
        <v>11500</v>
      </c>
      <c r="AC33" s="108">
        <v>12000</v>
      </c>
      <c r="AD33" s="108">
        <v>12500</v>
      </c>
      <c r="AE33" s="108">
        <v>13000</v>
      </c>
      <c r="AF33" s="108"/>
      <c r="AG33" s="108"/>
      <c r="AH33" s="108"/>
      <c r="AI33" s="108"/>
      <c r="AJ33" s="108"/>
      <c r="AK33" s="108"/>
      <c r="AL33" s="108"/>
      <c r="AM33" s="121"/>
    </row>
    <row r="34" spans="1:39" ht="15.75" thickBot="1">
      <c r="A34" s="284"/>
      <c r="B34" s="282"/>
      <c r="C34" s="282"/>
      <c r="D34" s="106" t="s">
        <v>123</v>
      </c>
      <c r="E34" s="109">
        <v>0</v>
      </c>
      <c r="F34" s="110">
        <v>23.86208767023</v>
      </c>
      <c r="G34" s="110">
        <v>44.631010205819997</v>
      </c>
      <c r="H34" s="110">
        <v>62.306661994739997</v>
      </c>
      <c r="I34" s="110">
        <v>77.772910116060004</v>
      </c>
      <c r="J34" s="110">
        <v>93.889094670000006</v>
      </c>
      <c r="K34" s="110">
        <v>107.8214336676</v>
      </c>
      <c r="L34" s="110">
        <v>119.7524246967</v>
      </c>
      <c r="M34" s="110">
        <v>129.03255377279999</v>
      </c>
      <c r="N34" s="110">
        <v>137.87016844319999</v>
      </c>
      <c r="O34" s="110">
        <v>144.16042095</v>
      </c>
      <c r="P34" s="110">
        <v>148.9171867812</v>
      </c>
      <c r="Q34" s="110">
        <v>151.78032891449999</v>
      </c>
      <c r="R34" s="110">
        <v>152.89453583100001</v>
      </c>
      <c r="S34" s="110">
        <v>152.89453583100001</v>
      </c>
      <c r="T34" s="111">
        <v>152.89453583100001</v>
      </c>
      <c r="U34" s="111">
        <v>152.89453583100001</v>
      </c>
      <c r="V34" s="111">
        <v>152.89453583100001</v>
      </c>
      <c r="W34" s="111">
        <v>152.89453583100001</v>
      </c>
      <c r="X34" s="111">
        <v>152.89453583100001</v>
      </c>
      <c r="Y34" s="111">
        <v>152.89453583100001</v>
      </c>
      <c r="Z34" s="111">
        <v>152.89453583100001</v>
      </c>
      <c r="AA34" s="111">
        <v>152.89453583100001</v>
      </c>
      <c r="AB34" s="111">
        <v>152.89453583100001</v>
      </c>
      <c r="AC34" s="111">
        <v>152.89453583100001</v>
      </c>
      <c r="AD34" s="111">
        <v>152.89453583100001</v>
      </c>
      <c r="AE34" s="111">
        <v>152.89453583100001</v>
      </c>
      <c r="AF34" s="111"/>
      <c r="AG34" s="111"/>
      <c r="AH34" s="111"/>
      <c r="AI34" s="111"/>
      <c r="AJ34" s="111"/>
      <c r="AK34" s="111"/>
      <c r="AL34" s="111"/>
      <c r="AM34" s="122"/>
    </row>
    <row r="35" spans="1:39" ht="15.75" thickBot="1">
      <c r="A35" s="284" t="s">
        <v>149</v>
      </c>
      <c r="B35" s="317">
        <f>40/150</f>
        <v>0.26666666666666666</v>
      </c>
      <c r="C35" s="283">
        <v>20000</v>
      </c>
      <c r="D35" s="106" t="s">
        <v>122</v>
      </c>
      <c r="E35" s="107">
        <v>0</v>
      </c>
      <c r="F35" s="107">
        <v>1000</v>
      </c>
      <c r="G35" s="107">
        <v>2000</v>
      </c>
      <c r="H35" s="107">
        <v>3000</v>
      </c>
      <c r="I35" s="107">
        <v>4000</v>
      </c>
      <c r="J35" s="107">
        <v>5000</v>
      </c>
      <c r="K35" s="107">
        <v>6000</v>
      </c>
      <c r="L35" s="107">
        <v>7000</v>
      </c>
      <c r="M35" s="107">
        <v>8000</v>
      </c>
      <c r="N35" s="107">
        <v>9000</v>
      </c>
      <c r="O35" s="107">
        <v>10000</v>
      </c>
      <c r="P35" s="107">
        <v>11000</v>
      </c>
      <c r="Q35" s="107">
        <v>12000</v>
      </c>
      <c r="R35" s="107">
        <v>13000</v>
      </c>
      <c r="S35" s="107">
        <v>14000</v>
      </c>
      <c r="T35" s="108">
        <v>15000</v>
      </c>
      <c r="U35" s="108">
        <v>16000</v>
      </c>
      <c r="V35" s="108">
        <v>17000</v>
      </c>
      <c r="W35" s="108">
        <v>18000</v>
      </c>
      <c r="X35" s="108">
        <v>19000</v>
      </c>
      <c r="Y35" s="108">
        <v>20000</v>
      </c>
      <c r="Z35" s="108"/>
      <c r="AA35" s="108"/>
      <c r="AB35" s="108"/>
      <c r="AC35" s="108"/>
      <c r="AD35" s="108"/>
      <c r="AE35" s="108"/>
      <c r="AF35" s="108"/>
      <c r="AG35" s="108"/>
      <c r="AH35" s="108"/>
      <c r="AI35" s="108"/>
      <c r="AJ35" s="108"/>
      <c r="AK35" s="108"/>
      <c r="AL35" s="108"/>
      <c r="AM35" s="121"/>
    </row>
    <row r="36" spans="1:39" ht="15.75" thickBot="1">
      <c r="A36" s="284"/>
      <c r="B36" s="317"/>
      <c r="C36" s="283"/>
      <c r="D36" s="106" t="s">
        <v>123</v>
      </c>
      <c r="E36" s="109">
        <v>0</v>
      </c>
      <c r="F36" s="110">
        <v>27.4739</v>
      </c>
      <c r="G36" s="110">
        <v>42.104100000000003</v>
      </c>
      <c r="H36" s="110">
        <v>51.274500000000003</v>
      </c>
      <c r="I36" s="110">
        <v>58.121499999999997</v>
      </c>
      <c r="J36" s="110">
        <v>69.372600000000006</v>
      </c>
      <c r="K36" s="110">
        <v>79.5334</v>
      </c>
      <c r="L36" s="110">
        <v>99.163600000000002</v>
      </c>
      <c r="M36" s="110">
        <v>115.575</v>
      </c>
      <c r="N36" s="110">
        <v>128.798</v>
      </c>
      <c r="O36" s="110">
        <v>138.387</v>
      </c>
      <c r="P36" s="110">
        <v>147.465</v>
      </c>
      <c r="Q36" s="110">
        <v>150.75299999999999</v>
      </c>
      <c r="R36" s="110">
        <v>157.00800000000001</v>
      </c>
      <c r="S36" s="110">
        <v>159.24700000000001</v>
      </c>
      <c r="T36" s="111">
        <v>159.24700000000001</v>
      </c>
      <c r="U36" s="111">
        <v>159.24700000000001</v>
      </c>
      <c r="V36" s="111">
        <v>159.24700000000001</v>
      </c>
      <c r="W36" s="111">
        <v>159.24700000000001</v>
      </c>
      <c r="X36" s="111">
        <v>159.24700000000001</v>
      </c>
      <c r="Y36" s="111">
        <v>159.24700000000001</v>
      </c>
      <c r="Z36" s="111"/>
      <c r="AA36" s="111"/>
      <c r="AB36" s="111"/>
      <c r="AC36" s="111"/>
      <c r="AD36" s="111"/>
      <c r="AE36" s="111"/>
      <c r="AF36" s="111"/>
      <c r="AG36" s="111"/>
      <c r="AH36" s="111"/>
      <c r="AI36" s="111"/>
      <c r="AJ36" s="111"/>
      <c r="AK36" s="111"/>
      <c r="AL36" s="111"/>
      <c r="AM36" s="122"/>
    </row>
    <row r="37" spans="1:39" ht="15.75" thickBot="1">
      <c r="A37" s="118" t="s">
        <v>125</v>
      </c>
      <c r="B37" s="103"/>
      <c r="C37" s="103"/>
      <c r="D37" s="104"/>
      <c r="E37" s="104"/>
      <c r="F37" s="104"/>
      <c r="G37" s="104"/>
      <c r="H37" s="104"/>
      <c r="I37" s="104"/>
      <c r="J37" s="104"/>
      <c r="K37" s="104"/>
      <c r="L37" s="104"/>
      <c r="M37" s="104"/>
      <c r="N37" s="104"/>
      <c r="O37" s="104"/>
      <c r="P37" s="104"/>
      <c r="Q37" s="104"/>
      <c r="R37" s="104"/>
      <c r="S37" s="104"/>
      <c r="T37" s="104"/>
      <c r="U37" s="104"/>
      <c r="V37" s="104"/>
      <c r="W37" s="104"/>
      <c r="X37" s="104"/>
      <c r="Y37" s="104"/>
      <c r="Z37" s="104"/>
      <c r="AA37" s="104"/>
      <c r="AB37" s="104"/>
      <c r="AC37" s="104"/>
      <c r="AD37" s="105"/>
      <c r="AE37" s="105"/>
      <c r="AF37" s="105"/>
      <c r="AG37" s="105"/>
      <c r="AH37" s="105"/>
      <c r="AI37" s="105"/>
      <c r="AJ37" s="105"/>
      <c r="AK37" s="105"/>
      <c r="AL37" s="105"/>
      <c r="AM37" s="105"/>
    </row>
    <row r="38" spans="1:39" ht="15.75" thickBot="1">
      <c r="A38" s="285" t="s">
        <v>150</v>
      </c>
      <c r="B38" s="285" t="s">
        <v>6</v>
      </c>
      <c r="C38" s="296">
        <v>27800</v>
      </c>
      <c r="D38" s="106" t="s">
        <v>122</v>
      </c>
      <c r="E38" s="107">
        <v>0</v>
      </c>
      <c r="F38" s="107">
        <v>2000</v>
      </c>
      <c r="G38" s="107">
        <v>4000</v>
      </c>
      <c r="H38" s="107">
        <v>6000</v>
      </c>
      <c r="I38" s="107">
        <v>8000</v>
      </c>
      <c r="J38" s="107">
        <v>10000</v>
      </c>
      <c r="K38" s="107">
        <v>12000</v>
      </c>
      <c r="L38" s="107">
        <v>14000</v>
      </c>
      <c r="M38" s="107">
        <v>16000</v>
      </c>
      <c r="N38" s="107">
        <v>18000</v>
      </c>
      <c r="O38" s="107">
        <v>20000</v>
      </c>
      <c r="P38" s="107">
        <v>22000</v>
      </c>
      <c r="Q38" s="107">
        <v>24000</v>
      </c>
      <c r="R38" s="107">
        <v>26000</v>
      </c>
      <c r="S38" s="107">
        <v>28000</v>
      </c>
      <c r="T38" s="108"/>
      <c r="U38" s="108"/>
      <c r="V38" s="108"/>
      <c r="W38" s="108"/>
      <c r="X38" s="108"/>
      <c r="Y38" s="108"/>
      <c r="Z38" s="108"/>
      <c r="AA38" s="108"/>
      <c r="AB38" s="108"/>
      <c r="AC38" s="108"/>
      <c r="AD38" s="108"/>
      <c r="AE38" s="108"/>
      <c r="AF38" s="108"/>
      <c r="AG38" s="108"/>
      <c r="AH38" s="108"/>
      <c r="AI38" s="108"/>
      <c r="AJ38" s="108"/>
      <c r="AK38" s="108"/>
      <c r="AL38" s="108"/>
      <c r="AM38" s="121"/>
    </row>
    <row r="39" spans="1:39" ht="15.75" thickBot="1">
      <c r="A39" s="285"/>
      <c r="B39" s="285"/>
      <c r="C39" s="296"/>
      <c r="D39" s="106" t="s">
        <v>123</v>
      </c>
      <c r="E39" s="115">
        <v>0</v>
      </c>
      <c r="F39" s="116">
        <v>50.974299999999999</v>
      </c>
      <c r="G39" s="116">
        <v>81.209999999999994</v>
      </c>
      <c r="H39" s="116">
        <v>91.316500000000005</v>
      </c>
      <c r="I39" s="116">
        <v>96.382300000000001</v>
      </c>
      <c r="J39" s="116">
        <v>109.46</v>
      </c>
      <c r="K39" s="116">
        <v>123.422</v>
      </c>
      <c r="L39" s="116">
        <v>148.17099999999999</v>
      </c>
      <c r="M39" s="116">
        <v>204.22300000000001</v>
      </c>
      <c r="N39" s="116">
        <v>216.291</v>
      </c>
      <c r="O39" s="116">
        <v>216.291</v>
      </c>
      <c r="P39" s="116">
        <v>216.291</v>
      </c>
      <c r="Q39" s="116">
        <v>216.291</v>
      </c>
      <c r="R39" s="116">
        <v>216.291</v>
      </c>
      <c r="S39" s="116">
        <v>216.291</v>
      </c>
      <c r="T39" s="117"/>
      <c r="U39" s="117"/>
      <c r="V39" s="117"/>
      <c r="W39" s="117"/>
      <c r="X39" s="117"/>
      <c r="Y39" s="117"/>
      <c r="Z39" s="117"/>
      <c r="AA39" s="117"/>
      <c r="AB39" s="117"/>
      <c r="AC39" s="117"/>
      <c r="AD39" s="117"/>
      <c r="AE39" s="117"/>
      <c r="AF39" s="117"/>
      <c r="AG39" s="117"/>
      <c r="AH39" s="117"/>
      <c r="AI39" s="117"/>
      <c r="AJ39" s="117"/>
      <c r="AK39" s="117"/>
      <c r="AL39" s="117"/>
      <c r="AM39" s="127"/>
    </row>
    <row r="40" spans="1:39" ht="15.75" thickBot="1">
      <c r="A40" s="284" t="s">
        <v>151</v>
      </c>
      <c r="B40" s="285" t="s">
        <v>6</v>
      </c>
      <c r="C40" s="283">
        <v>14500</v>
      </c>
      <c r="D40" s="106" t="s">
        <v>122</v>
      </c>
      <c r="E40" s="107">
        <v>0</v>
      </c>
      <c r="F40" s="107">
        <v>500</v>
      </c>
      <c r="G40" s="107">
        <v>1000</v>
      </c>
      <c r="H40" s="107">
        <v>1500</v>
      </c>
      <c r="I40" s="107">
        <v>2000</v>
      </c>
      <c r="J40" s="107">
        <v>2500</v>
      </c>
      <c r="K40" s="107">
        <v>3000</v>
      </c>
      <c r="L40" s="107">
        <v>3500</v>
      </c>
      <c r="M40" s="107">
        <v>4000</v>
      </c>
      <c r="N40" s="107">
        <v>4500</v>
      </c>
      <c r="O40" s="107">
        <v>5000</v>
      </c>
      <c r="P40" s="107">
        <v>5500</v>
      </c>
      <c r="Q40" s="107">
        <v>6000</v>
      </c>
      <c r="R40" s="107">
        <v>6500</v>
      </c>
      <c r="S40" s="107">
        <v>7000</v>
      </c>
      <c r="T40" s="108">
        <v>7500</v>
      </c>
      <c r="U40" s="108">
        <v>8000</v>
      </c>
      <c r="V40" s="108">
        <v>8500</v>
      </c>
      <c r="W40" s="108">
        <v>9000</v>
      </c>
      <c r="X40" s="108">
        <v>9500</v>
      </c>
      <c r="Y40" s="108">
        <v>10000</v>
      </c>
      <c r="Z40" s="108">
        <v>10500</v>
      </c>
      <c r="AA40" s="108">
        <v>11000</v>
      </c>
      <c r="AB40" s="108">
        <v>11500</v>
      </c>
      <c r="AC40" s="108">
        <v>12000</v>
      </c>
      <c r="AD40" s="108">
        <v>12500</v>
      </c>
      <c r="AE40" s="108">
        <v>13000</v>
      </c>
      <c r="AF40" s="108">
        <v>13500</v>
      </c>
      <c r="AG40" s="108">
        <v>14000</v>
      </c>
      <c r="AH40" s="108">
        <v>14500</v>
      </c>
      <c r="AI40" s="108"/>
      <c r="AJ40" s="108"/>
      <c r="AK40" s="108"/>
      <c r="AL40" s="108"/>
      <c r="AM40" s="121"/>
    </row>
    <row r="41" spans="1:39" ht="15.75" thickBot="1">
      <c r="A41" s="284"/>
      <c r="B41" s="285"/>
      <c r="C41" s="283"/>
      <c r="D41" s="106" t="s">
        <v>123</v>
      </c>
      <c r="E41" s="109">
        <v>0</v>
      </c>
      <c r="F41" s="110">
        <v>10.7961939</v>
      </c>
      <c r="G41" s="110">
        <v>41.488762601200001</v>
      </c>
      <c r="H41" s="110">
        <v>69.58980656</v>
      </c>
      <c r="I41" s="110">
        <v>94.812562189999994</v>
      </c>
      <c r="J41" s="110">
        <v>106.669085088671</v>
      </c>
      <c r="K41" s="110">
        <v>119.606988</v>
      </c>
      <c r="L41" s="110">
        <v>140.5675799798</v>
      </c>
      <c r="M41" s="110">
        <v>158.592545903</v>
      </c>
      <c r="N41" s="110">
        <v>179.93148888900001</v>
      </c>
      <c r="O41" s="110">
        <v>202.89101044029999</v>
      </c>
      <c r="P41" s="110">
        <v>214.78473021100001</v>
      </c>
      <c r="Q41" s="110">
        <v>224.11729660399999</v>
      </c>
      <c r="R41" s="110">
        <v>224.48622736799999</v>
      </c>
      <c r="S41" s="110">
        <v>224.48622736799999</v>
      </c>
      <c r="T41" s="111">
        <v>224.48622736799999</v>
      </c>
      <c r="U41" s="111">
        <v>224.48622736799999</v>
      </c>
      <c r="V41" s="111">
        <v>224.48622736799999</v>
      </c>
      <c r="W41" s="111">
        <v>224.48622736799999</v>
      </c>
      <c r="X41" s="111">
        <v>224.48622736799999</v>
      </c>
      <c r="Y41" s="111">
        <v>224.48622736799999</v>
      </c>
      <c r="Z41" s="111">
        <v>224.48622736799999</v>
      </c>
      <c r="AA41" s="111">
        <v>224.48622736799999</v>
      </c>
      <c r="AB41" s="111">
        <v>224.48622736799999</v>
      </c>
      <c r="AC41" s="111">
        <v>224.48622736799999</v>
      </c>
      <c r="AD41" s="111">
        <v>224.48622736799999</v>
      </c>
      <c r="AE41" s="111">
        <v>224.48622736799999</v>
      </c>
      <c r="AF41" s="111">
        <v>224.48622736799999</v>
      </c>
      <c r="AG41" s="111">
        <v>224.48622736799999</v>
      </c>
      <c r="AH41" s="111">
        <v>224.48622736799999</v>
      </c>
      <c r="AI41" s="111"/>
      <c r="AJ41" s="111"/>
      <c r="AK41" s="111"/>
      <c r="AL41" s="111"/>
      <c r="AM41" s="122"/>
    </row>
    <row r="42" spans="1:39" ht="15.75" thickBot="1">
      <c r="A42" s="284" t="s">
        <v>152</v>
      </c>
      <c r="B42" s="285" t="s">
        <v>6</v>
      </c>
      <c r="C42" s="283">
        <v>22500</v>
      </c>
      <c r="D42" s="106" t="s">
        <v>122</v>
      </c>
      <c r="E42" s="107">
        <v>0</v>
      </c>
      <c r="F42" s="107">
        <v>1500</v>
      </c>
      <c r="G42" s="107">
        <v>3000</v>
      </c>
      <c r="H42" s="107">
        <v>4500</v>
      </c>
      <c r="I42" s="107">
        <v>6000</v>
      </c>
      <c r="J42" s="107">
        <v>7500</v>
      </c>
      <c r="K42" s="107">
        <v>9000</v>
      </c>
      <c r="L42" s="107">
        <v>10500</v>
      </c>
      <c r="M42" s="107">
        <v>12000</v>
      </c>
      <c r="N42" s="107">
        <v>13500</v>
      </c>
      <c r="O42" s="107">
        <v>15000</v>
      </c>
      <c r="P42" s="107">
        <v>16500</v>
      </c>
      <c r="Q42" s="107">
        <v>18000</v>
      </c>
      <c r="R42" s="107">
        <v>19500</v>
      </c>
      <c r="S42" s="107">
        <v>21000</v>
      </c>
      <c r="T42" s="108">
        <v>22500</v>
      </c>
      <c r="U42" s="108"/>
      <c r="V42" s="108"/>
      <c r="W42" s="108"/>
      <c r="X42" s="108"/>
      <c r="Y42" s="108"/>
      <c r="Z42" s="108"/>
      <c r="AA42" s="108"/>
      <c r="AB42" s="108"/>
      <c r="AC42" s="108"/>
      <c r="AD42" s="108"/>
      <c r="AE42" s="108"/>
      <c r="AF42" s="108"/>
      <c r="AG42" s="108"/>
      <c r="AH42" s="108"/>
      <c r="AI42" s="108"/>
      <c r="AJ42" s="108"/>
      <c r="AK42" s="108"/>
      <c r="AL42" s="108"/>
      <c r="AM42" s="121"/>
    </row>
    <row r="43" spans="1:39" ht="15.75" thickBot="1">
      <c r="A43" s="284"/>
      <c r="B43" s="285"/>
      <c r="C43" s="283"/>
      <c r="D43" s="106" t="s">
        <v>123</v>
      </c>
      <c r="E43" s="109">
        <v>0</v>
      </c>
      <c r="F43" s="110">
        <v>45.806759800000002</v>
      </c>
      <c r="G43" s="110">
        <v>101.4572198</v>
      </c>
      <c r="H43" s="110">
        <v>129.918137083</v>
      </c>
      <c r="I43" s="110">
        <v>129.918137083</v>
      </c>
      <c r="J43" s="110">
        <v>129.918137083</v>
      </c>
      <c r="K43" s="110">
        <v>140.66041523000001</v>
      </c>
      <c r="L43" s="110">
        <v>172.65528881380001</v>
      </c>
      <c r="M43" s="110">
        <v>210.75409943</v>
      </c>
      <c r="N43" s="110">
        <v>245.94171829999999</v>
      </c>
      <c r="O43" s="110">
        <v>245.94171829999999</v>
      </c>
      <c r="P43" s="110">
        <v>245.94171829999999</v>
      </c>
      <c r="Q43" s="110">
        <v>245.94171829999999</v>
      </c>
      <c r="R43" s="110">
        <v>245.94171829999999</v>
      </c>
      <c r="S43" s="110">
        <v>245.94171829999999</v>
      </c>
      <c r="T43" s="111">
        <v>245.94171829999999</v>
      </c>
      <c r="U43" s="111"/>
      <c r="V43" s="111"/>
      <c r="W43" s="111"/>
      <c r="X43" s="111"/>
      <c r="Y43" s="111"/>
      <c r="Z43" s="111"/>
      <c r="AA43" s="111"/>
      <c r="AB43" s="111"/>
      <c r="AC43" s="111"/>
      <c r="AD43" s="111"/>
      <c r="AE43" s="111"/>
      <c r="AF43" s="111"/>
      <c r="AG43" s="111"/>
      <c r="AH43" s="111"/>
      <c r="AI43" s="111"/>
      <c r="AJ43" s="111"/>
      <c r="AK43" s="111"/>
      <c r="AL43" s="111"/>
      <c r="AM43" s="122"/>
    </row>
    <row r="44" spans="1:39" ht="15.75" thickBot="1">
      <c r="A44" s="284" t="s">
        <v>153</v>
      </c>
      <c r="B44" s="285" t="s">
        <v>6</v>
      </c>
      <c r="C44" s="283">
        <v>31500</v>
      </c>
      <c r="D44" s="106" t="s">
        <v>122</v>
      </c>
      <c r="E44" s="107">
        <v>0</v>
      </c>
      <c r="F44" s="107">
        <v>1500</v>
      </c>
      <c r="G44" s="107">
        <v>3000</v>
      </c>
      <c r="H44" s="107">
        <v>4500</v>
      </c>
      <c r="I44" s="107">
        <v>6000</v>
      </c>
      <c r="J44" s="107">
        <v>7500</v>
      </c>
      <c r="K44" s="107">
        <v>9000</v>
      </c>
      <c r="L44" s="107">
        <v>10500</v>
      </c>
      <c r="M44" s="107">
        <v>12000</v>
      </c>
      <c r="N44" s="107">
        <v>13500</v>
      </c>
      <c r="O44" s="107">
        <v>15000</v>
      </c>
      <c r="P44" s="107">
        <v>16500</v>
      </c>
      <c r="Q44" s="107">
        <v>18000</v>
      </c>
      <c r="R44" s="107">
        <v>19500</v>
      </c>
      <c r="S44" s="107">
        <v>21000</v>
      </c>
      <c r="T44" s="108">
        <v>22500</v>
      </c>
      <c r="U44" s="108">
        <v>24000</v>
      </c>
      <c r="V44" s="108">
        <v>25500</v>
      </c>
      <c r="W44" s="108">
        <v>27000</v>
      </c>
      <c r="X44" s="108">
        <v>28500</v>
      </c>
      <c r="Y44" s="108">
        <v>30000</v>
      </c>
      <c r="Z44" s="108">
        <v>31500</v>
      </c>
      <c r="AA44" s="108"/>
      <c r="AB44" s="108"/>
      <c r="AC44" s="108"/>
      <c r="AD44" s="108"/>
      <c r="AE44" s="108"/>
      <c r="AF44" s="108"/>
      <c r="AG44" s="108"/>
      <c r="AH44" s="108"/>
      <c r="AI44" s="108"/>
      <c r="AJ44" s="108"/>
      <c r="AK44" s="108"/>
      <c r="AL44" s="108"/>
      <c r="AM44" s="121"/>
    </row>
    <row r="45" spans="1:39" ht="15.75" thickBot="1">
      <c r="A45" s="284"/>
      <c r="B45" s="285"/>
      <c r="C45" s="283"/>
      <c r="D45" s="106" t="s">
        <v>123</v>
      </c>
      <c r="E45" s="109">
        <v>0</v>
      </c>
      <c r="F45" s="110">
        <v>49.7354913</v>
      </c>
      <c r="G45" s="110">
        <v>91.202228523849996</v>
      </c>
      <c r="H45" s="110">
        <v>93.953281509999997</v>
      </c>
      <c r="I45" s="110">
        <v>120.98636085</v>
      </c>
      <c r="J45" s="110">
        <v>142.60428580609999</v>
      </c>
      <c r="K45" s="110">
        <v>157.27527196899999</v>
      </c>
      <c r="L45" s="110">
        <v>170.16619921</v>
      </c>
      <c r="M45" s="110">
        <v>187.20167642000001</v>
      </c>
      <c r="N45" s="110">
        <v>198.719343116</v>
      </c>
      <c r="O45" s="110">
        <v>213.61074611699999</v>
      </c>
      <c r="P45" s="110">
        <v>228.50740736</v>
      </c>
      <c r="Q45" s="110">
        <v>252.19601094800001</v>
      </c>
      <c r="R45" s="110">
        <v>264.94099527150001</v>
      </c>
      <c r="S45" s="110">
        <v>272.12373009100003</v>
      </c>
      <c r="T45" s="111">
        <v>274.87091482170001</v>
      </c>
      <c r="U45" s="111">
        <v>274.87091482170001</v>
      </c>
      <c r="V45" s="111">
        <v>274.87091482170001</v>
      </c>
      <c r="W45" s="111">
        <v>274.87091482170001</v>
      </c>
      <c r="X45" s="111">
        <v>274.87091482170001</v>
      </c>
      <c r="Y45" s="111">
        <v>274.87091482170001</v>
      </c>
      <c r="Z45" s="111">
        <v>274.87091482170001</v>
      </c>
      <c r="AA45" s="111"/>
      <c r="AB45" s="111"/>
      <c r="AC45" s="111"/>
      <c r="AD45" s="111"/>
      <c r="AE45" s="111"/>
      <c r="AF45" s="111"/>
      <c r="AG45" s="111"/>
      <c r="AH45" s="111"/>
      <c r="AI45" s="111"/>
      <c r="AJ45" s="111"/>
      <c r="AK45" s="111"/>
      <c r="AL45" s="111"/>
      <c r="AM45" s="122"/>
    </row>
    <row r="46" spans="1:39" ht="15.75" thickBot="1">
      <c r="A46" s="118" t="s">
        <v>126</v>
      </c>
      <c r="B46" s="103"/>
      <c r="C46" s="103"/>
      <c r="D46" s="104"/>
      <c r="E46" s="104"/>
      <c r="F46" s="104"/>
      <c r="G46" s="104"/>
      <c r="H46" s="104"/>
      <c r="I46" s="104"/>
      <c r="J46" s="104"/>
      <c r="K46" s="104"/>
      <c r="L46" s="104"/>
      <c r="M46" s="104"/>
      <c r="N46" s="104"/>
      <c r="O46" s="104"/>
      <c r="P46" s="104"/>
      <c r="Q46" s="104"/>
      <c r="R46" s="104"/>
      <c r="S46" s="104"/>
      <c r="T46" s="104"/>
      <c r="U46" s="104"/>
      <c r="V46" s="104"/>
      <c r="W46" s="104"/>
      <c r="X46" s="104"/>
      <c r="Y46" s="104"/>
      <c r="Z46" s="104"/>
      <c r="AA46" s="104"/>
      <c r="AB46" s="104"/>
      <c r="AC46" s="104"/>
      <c r="AD46" s="105"/>
      <c r="AE46" s="105"/>
      <c r="AF46" s="105"/>
      <c r="AG46" s="105"/>
      <c r="AH46" s="105"/>
      <c r="AI46" s="105"/>
      <c r="AJ46" s="105"/>
      <c r="AK46" s="105"/>
      <c r="AL46" s="105"/>
      <c r="AM46" s="105"/>
    </row>
    <row r="47" spans="1:39" ht="15.75" thickBot="1">
      <c r="A47" s="284" t="s">
        <v>154</v>
      </c>
      <c r="B47" s="284" t="s">
        <v>6</v>
      </c>
      <c r="C47" s="283">
        <v>3700</v>
      </c>
      <c r="D47" s="106" t="s">
        <v>122</v>
      </c>
      <c r="E47" s="107">
        <v>0</v>
      </c>
      <c r="F47" s="107">
        <v>300</v>
      </c>
      <c r="G47" s="107">
        <v>600</v>
      </c>
      <c r="H47" s="107">
        <v>900</v>
      </c>
      <c r="I47" s="107">
        <v>1200</v>
      </c>
      <c r="J47" s="107">
        <v>1500</v>
      </c>
      <c r="K47" s="107">
        <v>1800</v>
      </c>
      <c r="L47" s="107">
        <v>2100</v>
      </c>
      <c r="M47" s="107">
        <v>2400</v>
      </c>
      <c r="N47" s="107">
        <v>2700</v>
      </c>
      <c r="O47" s="107">
        <v>3000</v>
      </c>
      <c r="P47" s="107">
        <v>3300</v>
      </c>
      <c r="Q47" s="107">
        <v>3600</v>
      </c>
      <c r="R47" s="107">
        <v>3900</v>
      </c>
      <c r="S47" s="107"/>
      <c r="T47" s="108"/>
      <c r="U47" s="108"/>
      <c r="V47" s="108"/>
      <c r="W47" s="108"/>
      <c r="X47" s="108"/>
      <c r="Y47" s="108"/>
      <c r="Z47" s="108"/>
      <c r="AA47" s="108"/>
      <c r="AB47" s="108"/>
      <c r="AC47" s="108"/>
      <c r="AD47" s="108"/>
      <c r="AE47" s="108"/>
      <c r="AF47" s="108"/>
      <c r="AG47" s="108"/>
      <c r="AH47" s="108"/>
      <c r="AI47" s="108"/>
      <c r="AJ47" s="108"/>
      <c r="AK47" s="108"/>
      <c r="AL47" s="108"/>
      <c r="AM47" s="121"/>
    </row>
    <row r="48" spans="1:39" ht="15.75" thickBot="1">
      <c r="A48" s="284"/>
      <c r="B48" s="284"/>
      <c r="C48" s="283"/>
      <c r="D48" s="106" t="s">
        <v>123</v>
      </c>
      <c r="E48" s="109">
        <v>0</v>
      </c>
      <c r="F48" s="110">
        <v>10.030610640000001</v>
      </c>
      <c r="G48" s="110">
        <v>23.764884120000001</v>
      </c>
      <c r="H48" s="110">
        <v>33.486863159999999</v>
      </c>
      <c r="I48" s="110">
        <v>39.968210399999997</v>
      </c>
      <c r="J48" s="110">
        <v>44</v>
      </c>
      <c r="K48" s="110">
        <v>44</v>
      </c>
      <c r="L48" s="110">
        <v>44</v>
      </c>
      <c r="M48" s="110">
        <v>44</v>
      </c>
      <c r="N48" s="110">
        <v>44</v>
      </c>
      <c r="O48" s="110">
        <v>44</v>
      </c>
      <c r="P48" s="110">
        <v>44</v>
      </c>
      <c r="Q48" s="110">
        <v>44</v>
      </c>
      <c r="R48" s="110">
        <v>44</v>
      </c>
      <c r="S48" s="110"/>
      <c r="T48" s="111"/>
      <c r="U48" s="111"/>
      <c r="V48" s="111"/>
      <c r="W48" s="111"/>
      <c r="X48" s="111"/>
      <c r="Y48" s="111"/>
      <c r="Z48" s="111"/>
      <c r="AA48" s="111"/>
      <c r="AB48" s="111"/>
      <c r="AC48" s="111"/>
      <c r="AD48" s="111"/>
      <c r="AE48" s="111"/>
      <c r="AF48" s="111"/>
      <c r="AG48" s="111"/>
      <c r="AH48" s="111"/>
      <c r="AI48" s="111"/>
      <c r="AJ48" s="111"/>
      <c r="AK48" s="111"/>
      <c r="AL48" s="111"/>
      <c r="AM48" s="122"/>
    </row>
    <row r="49" spans="1:39" ht="15.75" thickBot="1">
      <c r="A49" s="284" t="s">
        <v>155</v>
      </c>
      <c r="B49" s="284" t="s">
        <v>6</v>
      </c>
      <c r="C49" s="283">
        <v>4000</v>
      </c>
      <c r="D49" s="106" t="s">
        <v>122</v>
      </c>
      <c r="E49" s="128">
        <v>0</v>
      </c>
      <c r="F49" s="128">
        <v>300</v>
      </c>
      <c r="G49" s="128">
        <v>600</v>
      </c>
      <c r="H49" s="128">
        <v>900</v>
      </c>
      <c r="I49" s="128">
        <v>1200</v>
      </c>
      <c r="J49" s="128">
        <v>1500</v>
      </c>
      <c r="K49" s="128">
        <v>1800</v>
      </c>
      <c r="L49" s="128">
        <v>2100</v>
      </c>
      <c r="M49" s="128">
        <v>2400</v>
      </c>
      <c r="N49" s="128">
        <v>2700</v>
      </c>
      <c r="O49" s="128">
        <v>3000</v>
      </c>
      <c r="P49" s="128">
        <v>3300</v>
      </c>
      <c r="Q49" s="128">
        <v>3600</v>
      </c>
      <c r="R49" s="128">
        <v>3900</v>
      </c>
      <c r="S49" s="107"/>
      <c r="T49" s="107"/>
      <c r="U49" s="107"/>
      <c r="V49" s="107"/>
      <c r="W49" s="107"/>
      <c r="X49" s="107"/>
      <c r="Y49" s="107"/>
      <c r="Z49" s="107"/>
      <c r="AA49" s="129"/>
      <c r="AB49" s="108"/>
      <c r="AC49" s="108"/>
      <c r="AD49" s="108"/>
      <c r="AE49" s="108"/>
      <c r="AF49" s="108"/>
      <c r="AG49" s="108"/>
      <c r="AH49" s="130"/>
      <c r="AI49" s="108"/>
      <c r="AJ49" s="108"/>
      <c r="AK49" s="108"/>
      <c r="AL49" s="108"/>
      <c r="AM49" s="121"/>
    </row>
    <row r="50" spans="1:39" ht="15.75" thickBot="1">
      <c r="A50" s="284"/>
      <c r="B50" s="284"/>
      <c r="C50" s="283"/>
      <c r="D50" s="106" t="s">
        <v>123</v>
      </c>
      <c r="E50" s="131">
        <v>0</v>
      </c>
      <c r="F50" s="132">
        <v>17.2759</v>
      </c>
      <c r="G50" s="132">
        <v>31.657699999999998</v>
      </c>
      <c r="H50" s="132">
        <v>41.206899999999997</v>
      </c>
      <c r="I50" s="132">
        <v>48.093000000000004</v>
      </c>
      <c r="J50" s="131">
        <v>51.438600000000001</v>
      </c>
      <c r="K50" s="131">
        <v>52.2</v>
      </c>
      <c r="L50" s="131">
        <v>52.2</v>
      </c>
      <c r="M50" s="131">
        <v>52.2</v>
      </c>
      <c r="N50" s="131">
        <v>52.2</v>
      </c>
      <c r="O50" s="131">
        <v>52.2</v>
      </c>
      <c r="P50" s="131">
        <v>52.2</v>
      </c>
      <c r="Q50" s="131">
        <v>52.2</v>
      </c>
      <c r="R50" s="131">
        <v>52.2</v>
      </c>
      <c r="S50" s="109"/>
      <c r="T50" s="109"/>
      <c r="U50" s="109"/>
      <c r="V50" s="109"/>
      <c r="W50" s="109"/>
      <c r="X50" s="109"/>
      <c r="Y50" s="109"/>
      <c r="Z50" s="109"/>
      <c r="AA50" s="133"/>
      <c r="AB50" s="111"/>
      <c r="AC50" s="111"/>
      <c r="AD50" s="111"/>
      <c r="AE50" s="111"/>
      <c r="AF50" s="111"/>
      <c r="AG50" s="111"/>
      <c r="AH50" s="134"/>
      <c r="AI50" s="111"/>
      <c r="AJ50" s="111"/>
      <c r="AK50" s="111"/>
      <c r="AL50" s="111"/>
      <c r="AM50" s="122"/>
    </row>
    <row r="52" spans="1:39" ht="15.75" thickBot="1">
      <c r="A52" s="135" t="s">
        <v>157</v>
      </c>
    </row>
    <row r="53" spans="1:39" ht="15.75" thickBot="1">
      <c r="A53" s="95" t="s">
        <v>118</v>
      </c>
      <c r="B53" s="96"/>
      <c r="C53" s="96"/>
      <c r="D53" s="96"/>
      <c r="E53" s="96"/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  <c r="V53" s="96"/>
      <c r="W53" s="96"/>
      <c r="X53" s="96"/>
      <c r="Y53" s="96"/>
      <c r="Z53" s="96"/>
      <c r="AA53" s="96"/>
      <c r="AB53" s="96"/>
      <c r="AC53" s="96"/>
      <c r="AD53" s="96"/>
      <c r="AE53" s="96"/>
      <c r="AF53" s="96"/>
      <c r="AG53" s="96"/>
      <c r="AH53" s="96"/>
      <c r="AI53" s="96"/>
      <c r="AJ53" s="96"/>
      <c r="AK53" s="96"/>
      <c r="AL53" s="96"/>
      <c r="AM53" s="120"/>
    </row>
    <row r="54" spans="1:39" ht="90">
      <c r="A54" s="97" t="s">
        <v>0</v>
      </c>
      <c r="B54" s="98" t="s">
        <v>119</v>
      </c>
      <c r="C54" s="99" t="s">
        <v>120</v>
      </c>
      <c r="D54" s="99"/>
      <c r="E54" s="99"/>
      <c r="F54" s="99"/>
      <c r="G54" s="99"/>
      <c r="H54" s="99"/>
      <c r="I54" s="99"/>
      <c r="J54" s="99"/>
      <c r="K54" s="99"/>
      <c r="L54" s="99"/>
      <c r="M54" s="99"/>
      <c r="N54" s="99"/>
      <c r="O54" s="99"/>
      <c r="P54" s="99"/>
      <c r="Q54" s="99"/>
      <c r="R54" s="99"/>
      <c r="S54" s="99"/>
      <c r="T54" s="99"/>
      <c r="U54" s="100"/>
      <c r="V54" s="100"/>
      <c r="W54" s="100"/>
      <c r="X54" s="100"/>
      <c r="Y54" s="100"/>
      <c r="Z54" s="100"/>
      <c r="AA54" s="101"/>
      <c r="AB54" s="100"/>
      <c r="AC54" s="100"/>
      <c r="AD54" s="100"/>
      <c r="AE54" s="100"/>
      <c r="AF54" s="100"/>
      <c r="AG54" s="100"/>
      <c r="AH54" s="100"/>
      <c r="AI54" s="100"/>
      <c r="AJ54" s="100"/>
      <c r="AK54" s="100"/>
      <c r="AL54" s="100"/>
      <c r="AM54" s="100"/>
    </row>
    <row r="55" spans="1:39" ht="15.75" thickBot="1">
      <c r="A55" s="119" t="s">
        <v>121</v>
      </c>
      <c r="B55" s="102"/>
      <c r="C55" s="103"/>
      <c r="D55" s="104"/>
      <c r="E55" s="104"/>
      <c r="F55" s="104"/>
      <c r="G55" s="104"/>
      <c r="H55" s="104"/>
      <c r="I55" s="104"/>
      <c r="J55" s="104"/>
      <c r="K55" s="104"/>
      <c r="L55" s="104"/>
      <c r="M55" s="104"/>
      <c r="N55" s="104"/>
      <c r="O55" s="104"/>
      <c r="P55" s="104"/>
      <c r="Q55" s="104"/>
      <c r="R55" s="104"/>
      <c r="S55" s="104"/>
      <c r="T55" s="104"/>
      <c r="U55" s="104"/>
      <c r="V55" s="104"/>
      <c r="W55" s="104"/>
      <c r="X55" s="104"/>
      <c r="Y55" s="104"/>
      <c r="Z55" s="104"/>
      <c r="AA55" s="104"/>
      <c r="AB55" s="104"/>
      <c r="AC55" s="104"/>
    </row>
    <row r="56" spans="1:39" ht="15.75" thickBot="1">
      <c r="A56" s="319" t="s">
        <v>158</v>
      </c>
      <c r="B56" s="284" t="s">
        <v>6</v>
      </c>
      <c r="C56" s="283">
        <f>+E56</f>
        <v>299.97278596475797</v>
      </c>
      <c r="D56" s="106" t="s">
        <v>122</v>
      </c>
      <c r="E56" s="112">
        <v>299.97278596475797</v>
      </c>
      <c r="F56" s="112">
        <v>33.780717713939303</v>
      </c>
      <c r="G56" s="112">
        <v>31.454626524051299</v>
      </c>
      <c r="H56" s="112">
        <v>29.3524384607773</v>
      </c>
      <c r="I56" s="112">
        <v>25.459958598982301</v>
      </c>
      <c r="J56" s="112">
        <v>23.739852670729199</v>
      </c>
      <c r="K56" s="112">
        <v>22.172939953328601</v>
      </c>
      <c r="L56" s="112">
        <v>19.333152577475602</v>
      </c>
      <c r="M56" s="112">
        <v>15.6262716349237</v>
      </c>
      <c r="N56" s="112">
        <v>11.630419951123599</v>
      </c>
      <c r="O56" s="112">
        <v>9.3059991055236004</v>
      </c>
      <c r="P56" s="107">
        <v>6.1009192285335399</v>
      </c>
      <c r="Q56" s="107">
        <v>3.4131897440335601</v>
      </c>
      <c r="R56" s="107">
        <v>0</v>
      </c>
      <c r="S56" s="107"/>
      <c r="T56" s="108"/>
      <c r="U56" s="108"/>
      <c r="V56" s="108"/>
      <c r="W56" s="108"/>
      <c r="X56" s="108"/>
      <c r="Y56" s="108"/>
      <c r="Z56" s="108"/>
      <c r="AA56" s="108"/>
      <c r="AB56" s="108"/>
      <c r="AC56" s="108"/>
      <c r="AD56" s="108"/>
      <c r="AE56" s="108"/>
      <c r="AF56" s="108"/>
      <c r="AG56" s="108"/>
      <c r="AH56" s="108"/>
      <c r="AI56" s="108"/>
      <c r="AJ56" s="108"/>
      <c r="AK56" s="108"/>
      <c r="AL56" s="108"/>
      <c r="AM56" s="121"/>
    </row>
    <row r="57" spans="1:39" ht="15.75" thickBot="1">
      <c r="A57" s="319"/>
      <c r="B57" s="284"/>
      <c r="C57" s="283"/>
      <c r="D57" s="106" t="s">
        <v>123</v>
      </c>
      <c r="E57" s="109">
        <v>2.5707528434009999</v>
      </c>
      <c r="F57" s="110">
        <v>2.5707528434009999</v>
      </c>
      <c r="G57" s="110">
        <v>2.3260911898879999</v>
      </c>
      <c r="H57" s="110">
        <v>2.1021880632740002</v>
      </c>
      <c r="I57" s="110">
        <v>1.865331935156</v>
      </c>
      <c r="J57" s="110">
        <v>1.720105928253</v>
      </c>
      <c r="K57" s="110">
        <v>1.5669127174005999</v>
      </c>
      <c r="L57" s="110">
        <v>1.4070129547629999</v>
      </c>
      <c r="M57" s="110">
        <v>1.151654449</v>
      </c>
      <c r="N57" s="110">
        <v>0.92370272580000001</v>
      </c>
      <c r="O57" s="110">
        <v>0.70312878690000002</v>
      </c>
      <c r="P57" s="110">
        <v>0.44438181011</v>
      </c>
      <c r="Q57" s="110">
        <v>0.26499963234000001</v>
      </c>
      <c r="R57" s="110">
        <v>0</v>
      </c>
      <c r="S57" s="110"/>
      <c r="T57" s="111"/>
      <c r="U57" s="111"/>
      <c r="V57" s="111"/>
      <c r="W57" s="111"/>
      <c r="X57" s="111"/>
      <c r="Y57" s="111"/>
      <c r="Z57" s="111"/>
      <c r="AA57" s="111"/>
      <c r="AB57" s="111"/>
      <c r="AC57" s="111"/>
      <c r="AD57" s="111"/>
      <c r="AE57" s="111"/>
      <c r="AF57" s="111"/>
      <c r="AG57" s="111"/>
      <c r="AH57" s="111"/>
      <c r="AI57" s="111"/>
      <c r="AJ57" s="111"/>
      <c r="AK57" s="111"/>
      <c r="AL57" s="111"/>
      <c r="AM57" s="122"/>
    </row>
    <row r="58" spans="1:39" ht="15.75" thickBot="1">
      <c r="A58" s="319" t="s">
        <v>159</v>
      </c>
      <c r="B58" s="284" t="s">
        <v>6</v>
      </c>
      <c r="C58" s="283">
        <f>+I58</f>
        <v>304.471539948898</v>
      </c>
      <c r="D58" s="106" t="s">
        <v>122</v>
      </c>
      <c r="E58" s="108">
        <v>850</v>
      </c>
      <c r="F58" s="108">
        <v>800</v>
      </c>
      <c r="G58" s="108">
        <v>750</v>
      </c>
      <c r="H58" s="107">
        <v>700</v>
      </c>
      <c r="I58" s="6">
        <v>304.471539948898</v>
      </c>
      <c r="J58" s="6">
        <v>41.663899925669099</v>
      </c>
      <c r="K58" s="6">
        <v>39.292783653921099</v>
      </c>
      <c r="L58" s="6">
        <v>37.155509890187098</v>
      </c>
      <c r="M58" s="6">
        <v>35.174045801338103</v>
      </c>
      <c r="N58" s="6">
        <v>33.402361046482099</v>
      </c>
      <c r="O58" s="6">
        <v>27.532155917338599</v>
      </c>
      <c r="P58" s="6">
        <v>21.807089072338599</v>
      </c>
      <c r="Q58" s="6">
        <v>18.241134616338599</v>
      </c>
      <c r="R58" s="6">
        <v>12.313181216438601</v>
      </c>
      <c r="S58" s="6">
        <v>9.0488164204385804</v>
      </c>
      <c r="T58" s="6">
        <v>5.64950519873861</v>
      </c>
      <c r="U58" s="6">
        <v>2.08529517466854</v>
      </c>
      <c r="V58" s="6">
        <v>0</v>
      </c>
      <c r="AA58" s="113"/>
      <c r="AB58" s="112"/>
      <c r="AC58" s="112"/>
      <c r="AD58" s="112"/>
      <c r="AE58" s="112"/>
      <c r="AF58" s="112"/>
      <c r="AG58" s="112"/>
      <c r="AH58" s="113"/>
      <c r="AI58" s="123"/>
      <c r="AJ58" s="123"/>
      <c r="AK58" s="123"/>
      <c r="AL58" s="123"/>
      <c r="AM58" s="124"/>
    </row>
    <row r="59" spans="1:39" ht="15.75" thickBot="1">
      <c r="A59" s="319"/>
      <c r="B59" s="284"/>
      <c r="C59" s="283"/>
      <c r="D59" s="106" t="s">
        <v>123</v>
      </c>
      <c r="E59" s="111">
        <v>14.975095911</v>
      </c>
      <c r="F59" s="111">
        <v>14.788252941818</v>
      </c>
      <c r="G59" s="111">
        <v>12.861802085760001</v>
      </c>
      <c r="H59" s="110">
        <v>8.8841032915200007</v>
      </c>
      <c r="I59" s="6">
        <v>2.6202499533610002</v>
      </c>
      <c r="J59" s="6">
        <v>2.6202499533610002</v>
      </c>
      <c r="K59" s="6">
        <v>2.3711162717479999</v>
      </c>
      <c r="L59" s="6">
        <v>2.137273763734</v>
      </c>
      <c r="M59" s="6">
        <v>1.981464088849</v>
      </c>
      <c r="N59" s="6">
        <v>1.771684754856</v>
      </c>
      <c r="O59" s="6">
        <v>1.54298392</v>
      </c>
      <c r="P59" s="6">
        <v>1.3446235820000001</v>
      </c>
      <c r="Q59" s="6">
        <v>1.1273841739999999</v>
      </c>
      <c r="R59" s="6">
        <v>0.91883595419999997</v>
      </c>
      <c r="S59" s="6">
        <v>0.72260950759999998</v>
      </c>
      <c r="T59" s="6">
        <v>0.47612216909999999</v>
      </c>
      <c r="U59" s="6">
        <v>0.21505211383</v>
      </c>
      <c r="V59" s="6">
        <v>0</v>
      </c>
      <c r="AA59" s="114"/>
      <c r="AB59" s="110"/>
      <c r="AC59" s="110"/>
      <c r="AD59" s="110"/>
      <c r="AE59" s="110"/>
      <c r="AF59" s="110"/>
      <c r="AG59" s="110"/>
      <c r="AH59" s="114"/>
      <c r="AI59" s="111"/>
      <c r="AJ59" s="111"/>
      <c r="AK59" s="111"/>
      <c r="AL59" s="111"/>
      <c r="AM59" s="122"/>
    </row>
    <row r="60" spans="1:39" ht="15.75" thickBot="1">
      <c r="A60" s="319" t="s">
        <v>160</v>
      </c>
      <c r="B60" s="284" t="s">
        <v>6</v>
      </c>
      <c r="C60" s="283">
        <f>+K60</f>
        <v>411.48014529125697</v>
      </c>
      <c r="D60" s="106" t="s">
        <v>122</v>
      </c>
      <c r="E60" s="108">
        <v>850</v>
      </c>
      <c r="F60" s="108">
        <v>800</v>
      </c>
      <c r="G60" s="108">
        <v>750</v>
      </c>
      <c r="H60" s="107">
        <v>700</v>
      </c>
      <c r="I60" s="112">
        <v>650</v>
      </c>
      <c r="J60" s="112">
        <v>600</v>
      </c>
      <c r="K60" s="112">
        <v>411.48014529125697</v>
      </c>
      <c r="L60" s="112">
        <v>99.192745526271395</v>
      </c>
      <c r="M60" s="112">
        <v>79.2162967354204</v>
      </c>
      <c r="N60" s="112">
        <v>64.857834369938502</v>
      </c>
      <c r="O60" s="112">
        <v>49.148073406878403</v>
      </c>
      <c r="P60" s="112">
        <v>37.826615359104402</v>
      </c>
      <c r="Q60" s="112">
        <v>30.897628215612801</v>
      </c>
      <c r="R60" s="112">
        <v>21.648310075412098</v>
      </c>
      <c r="S60" s="112">
        <v>14.5622742194801</v>
      </c>
      <c r="T60" s="112">
        <v>9.2459574542550609</v>
      </c>
      <c r="U60" s="112">
        <v>5.15514871123509</v>
      </c>
      <c r="V60" s="112">
        <v>0</v>
      </c>
      <c r="AC60" s="107"/>
      <c r="AD60" s="107"/>
      <c r="AE60" s="107"/>
      <c r="AF60" s="107"/>
      <c r="AG60" s="107"/>
      <c r="AH60" s="107"/>
      <c r="AI60" s="107"/>
      <c r="AJ60" s="107"/>
      <c r="AK60" s="107"/>
      <c r="AL60" s="107"/>
      <c r="AM60" s="125"/>
    </row>
    <row r="61" spans="1:39" ht="15.75" thickBot="1">
      <c r="A61" s="319"/>
      <c r="B61" s="284"/>
      <c r="C61" s="283"/>
      <c r="D61" s="106" t="s">
        <v>123</v>
      </c>
      <c r="E61" s="111">
        <v>14.975095911</v>
      </c>
      <c r="F61" s="111">
        <v>14.788252941818</v>
      </c>
      <c r="G61" s="111">
        <v>12.861802085760001</v>
      </c>
      <c r="H61" s="110">
        <v>8.8841032915200007</v>
      </c>
      <c r="I61" s="110">
        <v>8.2334972453847008</v>
      </c>
      <c r="J61" s="110">
        <v>8.2334972453847008</v>
      </c>
      <c r="K61" s="109">
        <v>4.197925029286</v>
      </c>
      <c r="L61" s="110">
        <v>4.197925029286</v>
      </c>
      <c r="M61" s="110">
        <v>3.8620414146819999</v>
      </c>
      <c r="N61" s="110">
        <v>3.4175003618800002</v>
      </c>
      <c r="O61" s="110">
        <v>3.1385382426590001</v>
      </c>
      <c r="P61" s="110">
        <v>2.6056161295971001</v>
      </c>
      <c r="Q61" s="110">
        <v>2.1692495826160001</v>
      </c>
      <c r="R61" s="110">
        <v>1.6439298393190001</v>
      </c>
      <c r="S61" s="110">
        <v>1.263405425612</v>
      </c>
      <c r="T61" s="110">
        <v>0.93928340711000002</v>
      </c>
      <c r="U61" s="110">
        <v>0.53020003281000005</v>
      </c>
      <c r="V61" s="110">
        <v>0</v>
      </c>
      <c r="AC61" s="116"/>
      <c r="AD61" s="116"/>
      <c r="AE61" s="116"/>
      <c r="AF61" s="116"/>
      <c r="AG61" s="116"/>
      <c r="AH61" s="116"/>
      <c r="AI61" s="116"/>
      <c r="AJ61" s="116"/>
      <c r="AK61" s="116"/>
      <c r="AL61" s="116"/>
      <c r="AM61" s="126"/>
    </row>
    <row r="62" spans="1:39" ht="15.75" thickBot="1">
      <c r="A62" s="319" t="s">
        <v>161</v>
      </c>
      <c r="B62" s="284" t="s">
        <v>6</v>
      </c>
      <c r="C62" s="283">
        <f>+E62</f>
        <v>14.1809996187</v>
      </c>
      <c r="D62" s="106" t="s">
        <v>122</v>
      </c>
      <c r="E62" s="136">
        <v>14.1809996187</v>
      </c>
      <c r="F62" s="107">
        <v>4.3261669423000004</v>
      </c>
      <c r="G62" s="107">
        <v>4.0395848423</v>
      </c>
      <c r="H62" s="107">
        <v>3.4908769123000001</v>
      </c>
      <c r="I62" s="107">
        <v>2.9684702816000001</v>
      </c>
      <c r="J62" s="107">
        <v>2.1971102955999999</v>
      </c>
      <c r="K62" s="107">
        <v>1.4616395216</v>
      </c>
      <c r="L62" s="107">
        <v>1.0050782408000001</v>
      </c>
      <c r="M62" s="107">
        <v>0.80043345959999901</v>
      </c>
      <c r="N62" s="107">
        <v>0.62076114419999895</v>
      </c>
      <c r="O62" s="107">
        <v>0.47053202489999901</v>
      </c>
      <c r="P62" s="107">
        <v>0.34945661489999902</v>
      </c>
      <c r="Q62" s="107">
        <v>0.24946390089999901</v>
      </c>
      <c r="R62" s="107">
        <v>0.16830312789999799</v>
      </c>
      <c r="S62" s="107">
        <v>0.106971823899999</v>
      </c>
      <c r="T62" s="107">
        <v>3.3952255899999201E-2</v>
      </c>
      <c r="U62" s="107">
        <v>0</v>
      </c>
      <c r="V62" s="107"/>
      <c r="W62" s="107"/>
      <c r="X62" s="107"/>
      <c r="Y62" s="107"/>
      <c r="Z62" s="107"/>
      <c r="AA62" s="107"/>
      <c r="AB62" s="107"/>
      <c r="AC62" s="107"/>
      <c r="AD62" s="107"/>
      <c r="AE62" s="107"/>
      <c r="AF62" s="108"/>
      <c r="AG62" s="108"/>
      <c r="AH62" s="108"/>
      <c r="AI62" s="108"/>
      <c r="AJ62" s="108"/>
      <c r="AK62" s="108"/>
      <c r="AL62" s="108"/>
      <c r="AM62" s="121"/>
    </row>
    <row r="63" spans="1:39" ht="15.75" thickBot="1">
      <c r="A63" s="319"/>
      <c r="B63" s="284"/>
      <c r="C63" s="283"/>
      <c r="D63" s="106" t="s">
        <v>123</v>
      </c>
      <c r="E63" s="137">
        <v>0.28967938599999998</v>
      </c>
      <c r="F63" s="110">
        <v>0.28967938599999998</v>
      </c>
      <c r="G63" s="110">
        <v>0.28658210000000001</v>
      </c>
      <c r="H63" s="110">
        <v>0.26895670300000002</v>
      </c>
      <c r="I63" s="110">
        <v>0.260392507</v>
      </c>
      <c r="J63" s="110">
        <v>0.25496361000000001</v>
      </c>
      <c r="K63" s="110">
        <v>0.23990248659999999</v>
      </c>
      <c r="L63" s="110">
        <v>0.22302366179999999</v>
      </c>
      <c r="M63" s="110">
        <v>0.20464478119999999</v>
      </c>
      <c r="N63" s="110">
        <v>0.1796723154</v>
      </c>
      <c r="O63" s="110">
        <v>0.15022911929999999</v>
      </c>
      <c r="P63" s="110">
        <v>0.12107540999999999</v>
      </c>
      <c r="Q63" s="110">
        <v>9.9992713999999996E-2</v>
      </c>
      <c r="R63" s="110">
        <v>8.1160773000000005E-2</v>
      </c>
      <c r="S63" s="110">
        <v>6.1331304000000003E-2</v>
      </c>
      <c r="T63" s="110">
        <v>2.8279366E-2</v>
      </c>
      <c r="U63" s="110">
        <v>0</v>
      </c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7"/>
      <c r="AG63" s="117"/>
      <c r="AH63" s="117"/>
      <c r="AI63" s="117"/>
      <c r="AJ63" s="117"/>
      <c r="AK63" s="117"/>
      <c r="AL63" s="117"/>
      <c r="AM63" s="127"/>
    </row>
    <row r="64" spans="1:39" ht="15.75" thickBot="1">
      <c r="A64" s="319" t="s">
        <v>162</v>
      </c>
      <c r="B64" s="284" t="s">
        <v>6</v>
      </c>
      <c r="C64" s="283">
        <f>+E64</f>
        <v>77.5139928551</v>
      </c>
      <c r="D64" s="138" t="s">
        <v>122</v>
      </c>
      <c r="E64" s="6">
        <v>77.5139928551</v>
      </c>
      <c r="F64" s="6">
        <v>38.3264825157</v>
      </c>
      <c r="G64" s="6">
        <v>33.196410815699998</v>
      </c>
      <c r="H64" s="6">
        <v>28.2582090157</v>
      </c>
      <c r="I64" s="6">
        <v>23.689092215700001</v>
      </c>
      <c r="J64" s="6">
        <v>19.604343185699999</v>
      </c>
      <c r="K64" s="6">
        <v>16.0345169657</v>
      </c>
      <c r="L64" s="6">
        <v>12.9496076157</v>
      </c>
      <c r="M64" s="6">
        <v>10.2467552957</v>
      </c>
      <c r="N64" s="6">
        <v>7.9037323256999903</v>
      </c>
      <c r="O64" s="6">
        <v>5.9569962616999996</v>
      </c>
      <c r="P64" s="6">
        <v>4.4042328447000001</v>
      </c>
      <c r="Q64" s="6">
        <v>3.2227449017000001</v>
      </c>
      <c r="R64" s="6">
        <v>1.9837517516999801</v>
      </c>
      <c r="S64" s="107">
        <v>3.3952255899999201E-2</v>
      </c>
      <c r="T64" s="107">
        <v>0</v>
      </c>
      <c r="V64" s="107"/>
      <c r="W64" s="107"/>
      <c r="X64" s="107"/>
      <c r="Y64" s="107"/>
      <c r="Z64" s="108"/>
      <c r="AA64" s="108"/>
      <c r="AB64" s="108"/>
      <c r="AC64" s="108"/>
      <c r="AD64" s="108"/>
      <c r="AE64" s="108"/>
      <c r="AF64" s="108"/>
      <c r="AG64" s="108"/>
      <c r="AH64" s="108"/>
      <c r="AI64" s="108"/>
      <c r="AJ64" s="108"/>
      <c r="AK64" s="108"/>
      <c r="AL64" s="108"/>
      <c r="AM64" s="121"/>
    </row>
    <row r="65" spans="1:39" ht="15.75" thickBot="1">
      <c r="A65" s="319"/>
      <c r="B65" s="284"/>
      <c r="C65" s="283"/>
      <c r="D65" s="138" t="s">
        <v>123</v>
      </c>
      <c r="E65" s="6">
        <v>2.6036583000000002</v>
      </c>
      <c r="F65" s="6">
        <v>2.6036583000000002</v>
      </c>
      <c r="G65" s="6">
        <v>2.5509563000000002</v>
      </c>
      <c r="H65" s="6">
        <v>2.4345667999999998</v>
      </c>
      <c r="I65" s="6">
        <v>2.2309039300000002</v>
      </c>
      <c r="J65" s="6">
        <v>1.97989792</v>
      </c>
      <c r="K65" s="6">
        <v>1.72180278</v>
      </c>
      <c r="L65" s="6">
        <v>1.4843633300000001</v>
      </c>
      <c r="M65" s="6">
        <v>1.3081163499999999</v>
      </c>
      <c r="N65" s="6">
        <v>1.12598014</v>
      </c>
      <c r="O65" s="6">
        <v>0.92357062400000001</v>
      </c>
      <c r="P65" s="6">
        <v>0.72768022099999996</v>
      </c>
      <c r="Q65" s="6">
        <v>0.54806966999999995</v>
      </c>
      <c r="R65" s="6">
        <v>0.35430331399999998</v>
      </c>
      <c r="S65" s="110">
        <v>2.8279366E-2</v>
      </c>
      <c r="T65" s="110">
        <v>0</v>
      </c>
      <c r="V65" s="110"/>
      <c r="W65" s="110"/>
      <c r="X65" s="110"/>
      <c r="Y65" s="110"/>
      <c r="Z65" s="111"/>
      <c r="AA65" s="111"/>
      <c r="AB65" s="111"/>
      <c r="AC65" s="111"/>
      <c r="AD65" s="111"/>
      <c r="AE65" s="111"/>
      <c r="AF65" s="111"/>
      <c r="AG65" s="111"/>
      <c r="AH65" s="111"/>
      <c r="AI65" s="111"/>
      <c r="AJ65" s="111"/>
      <c r="AK65" s="111"/>
      <c r="AL65" s="111"/>
      <c r="AM65" s="122"/>
    </row>
    <row r="66" spans="1:39" ht="15.75" thickBot="1">
      <c r="A66" s="319" t="s">
        <v>163</v>
      </c>
      <c r="B66" s="284" t="s">
        <v>6</v>
      </c>
      <c r="C66" s="283">
        <f>+E66</f>
        <v>103.654610475</v>
      </c>
      <c r="D66" s="106" t="s">
        <v>122</v>
      </c>
      <c r="E66" s="112">
        <v>103.654610475</v>
      </c>
      <c r="F66" s="112">
        <v>71.669080474999902</v>
      </c>
      <c r="G66" s="112">
        <v>56.468140474999899</v>
      </c>
      <c r="H66" s="112">
        <v>49.318050475</v>
      </c>
      <c r="I66" s="112">
        <v>42.661000474999902</v>
      </c>
      <c r="J66" s="112">
        <v>36.647840474999903</v>
      </c>
      <c r="K66" s="112">
        <v>31.3284704749999</v>
      </c>
      <c r="L66" s="112">
        <v>26.695350474999898</v>
      </c>
      <c r="M66" s="112">
        <v>22.713270474999899</v>
      </c>
      <c r="N66" s="112">
        <v>19.3007804749999</v>
      </c>
      <c r="O66" s="112">
        <v>16.379040474999901</v>
      </c>
      <c r="P66" s="112">
        <v>11.5643004749999</v>
      </c>
      <c r="Q66" s="112">
        <v>4.6199804749999203</v>
      </c>
      <c r="R66" s="112">
        <v>0.91810647499994502</v>
      </c>
      <c r="S66" s="112">
        <v>0</v>
      </c>
      <c r="T66" s="112"/>
      <c r="U66" s="112"/>
      <c r="V66" s="112"/>
      <c r="W66" s="112"/>
      <c r="X66" s="112"/>
      <c r="Y66" s="123"/>
      <c r="Z66" s="123"/>
      <c r="AA66" s="123"/>
      <c r="AB66" s="123"/>
      <c r="AC66" s="123"/>
      <c r="AD66" s="123"/>
      <c r="AE66" s="123"/>
      <c r="AF66" s="123"/>
      <c r="AG66" s="123"/>
      <c r="AH66" s="123"/>
      <c r="AI66" s="123"/>
      <c r="AJ66" s="123"/>
      <c r="AK66" s="123"/>
      <c r="AL66" s="123"/>
      <c r="AM66" s="124"/>
    </row>
    <row r="67" spans="1:39" ht="15.75" thickBot="1">
      <c r="A67" s="319"/>
      <c r="B67" s="284"/>
      <c r="C67" s="283"/>
      <c r="D67" s="106" t="s">
        <v>123</v>
      </c>
      <c r="E67" s="109">
        <v>8.1950199999999995</v>
      </c>
      <c r="F67" s="110">
        <v>7.8396800000000004</v>
      </c>
      <c r="G67" s="110">
        <v>7.4952800000000002</v>
      </c>
      <c r="H67" s="110">
        <v>7.1500899999999996</v>
      </c>
      <c r="I67" s="110">
        <v>6.6570499999999999</v>
      </c>
      <c r="J67" s="110">
        <v>6.0131600000000001</v>
      </c>
      <c r="K67" s="110">
        <v>5.3193700000000002</v>
      </c>
      <c r="L67" s="110">
        <v>4.6331199999999999</v>
      </c>
      <c r="M67" s="110">
        <v>3.9820799999999998</v>
      </c>
      <c r="N67" s="110">
        <v>3.41249</v>
      </c>
      <c r="O67" s="110">
        <v>2.9217399999999998</v>
      </c>
      <c r="P67" s="110">
        <v>2.2663700000000002</v>
      </c>
      <c r="Q67" s="110">
        <v>1.4246399999999999</v>
      </c>
      <c r="R67" s="110">
        <v>0.63766400000000001</v>
      </c>
      <c r="S67" s="116">
        <v>0</v>
      </c>
      <c r="T67" s="116"/>
      <c r="U67" s="116"/>
      <c r="V67" s="116"/>
      <c r="W67" s="116"/>
      <c r="X67" s="116"/>
      <c r="Y67" s="117"/>
      <c r="Z67" s="117"/>
      <c r="AA67" s="117"/>
      <c r="AB67" s="117"/>
      <c r="AC67" s="117"/>
      <c r="AD67" s="117"/>
      <c r="AE67" s="117"/>
      <c r="AF67" s="117"/>
      <c r="AG67" s="117"/>
      <c r="AH67" s="117"/>
      <c r="AI67" s="117"/>
      <c r="AJ67" s="117"/>
      <c r="AK67" s="117"/>
      <c r="AL67" s="117"/>
      <c r="AM67" s="127"/>
    </row>
    <row r="68" spans="1:39" ht="15.75" thickBot="1">
      <c r="A68" s="318" t="s">
        <v>6</v>
      </c>
      <c r="B68" s="282">
        <f>+E68</f>
        <v>0</v>
      </c>
      <c r="C68" s="283">
        <v>0</v>
      </c>
      <c r="D68" s="106" t="s">
        <v>122</v>
      </c>
      <c r="E68" s="112"/>
      <c r="F68" s="112"/>
      <c r="G68" s="112"/>
      <c r="H68" s="112"/>
      <c r="I68" s="112"/>
      <c r="J68" s="112"/>
      <c r="K68" s="112"/>
      <c r="L68" s="112"/>
      <c r="M68" s="112"/>
      <c r="N68" s="112"/>
      <c r="O68" s="112"/>
      <c r="P68" s="107"/>
      <c r="Q68" s="107"/>
      <c r="R68" s="107"/>
      <c r="S68" s="107"/>
      <c r="T68" s="108"/>
      <c r="U68" s="108"/>
      <c r="V68" s="108"/>
      <c r="W68" s="108"/>
      <c r="X68" s="108"/>
      <c r="Y68" s="108"/>
      <c r="Z68" s="108"/>
      <c r="AA68" s="108"/>
      <c r="AB68" s="108"/>
      <c r="AC68" s="108"/>
      <c r="AD68" s="108"/>
      <c r="AE68" s="108"/>
      <c r="AF68" s="108"/>
      <c r="AG68" s="108"/>
      <c r="AH68" s="108"/>
      <c r="AI68" s="108"/>
      <c r="AJ68" s="108"/>
      <c r="AK68" s="108"/>
      <c r="AL68" s="108"/>
      <c r="AM68" s="121"/>
    </row>
    <row r="69" spans="1:39" ht="15.75" thickBot="1">
      <c r="A69" s="318"/>
      <c r="B69" s="282"/>
      <c r="C69" s="283"/>
      <c r="D69" s="106" t="s">
        <v>123</v>
      </c>
      <c r="E69" s="109"/>
      <c r="F69" s="110"/>
      <c r="G69" s="110"/>
      <c r="H69" s="110"/>
      <c r="I69" s="110"/>
      <c r="J69" s="110"/>
      <c r="K69" s="110"/>
      <c r="L69" s="110"/>
      <c r="M69" s="110"/>
      <c r="N69" s="110"/>
      <c r="O69" s="110"/>
      <c r="P69" s="110"/>
      <c r="Q69" s="110"/>
      <c r="R69" s="110"/>
      <c r="S69" s="110"/>
      <c r="T69" s="111"/>
      <c r="U69" s="111"/>
      <c r="V69" s="111"/>
      <c r="W69" s="111"/>
      <c r="X69" s="111"/>
      <c r="Y69" s="111"/>
      <c r="Z69" s="111"/>
      <c r="AA69" s="111"/>
      <c r="AB69" s="111"/>
      <c r="AC69" s="111"/>
      <c r="AD69" s="111"/>
      <c r="AE69" s="111"/>
      <c r="AF69" s="111"/>
      <c r="AG69" s="111"/>
      <c r="AH69" s="111"/>
      <c r="AI69" s="111"/>
      <c r="AJ69" s="111"/>
      <c r="AK69" s="111"/>
      <c r="AL69" s="111"/>
      <c r="AM69" s="122"/>
    </row>
    <row r="70" spans="1:39" ht="15.75" thickBot="1">
      <c r="A70" s="119" t="s">
        <v>124</v>
      </c>
      <c r="B70" s="103"/>
      <c r="C70" s="103"/>
      <c r="D70" s="104"/>
      <c r="E70" s="104"/>
      <c r="F70" s="104"/>
      <c r="G70" s="104"/>
      <c r="H70" s="104"/>
      <c r="I70" s="104"/>
      <c r="J70" s="104"/>
      <c r="K70" s="104"/>
      <c r="L70" s="104"/>
      <c r="M70" s="104"/>
      <c r="N70" s="104"/>
      <c r="O70" s="104"/>
      <c r="P70" s="104"/>
      <c r="Q70" s="104"/>
      <c r="R70" s="104"/>
      <c r="S70" s="104"/>
      <c r="T70" s="104"/>
      <c r="U70" s="104"/>
      <c r="V70" s="104"/>
      <c r="W70" s="104"/>
      <c r="X70" s="104"/>
      <c r="Y70" s="104"/>
      <c r="Z70" s="104"/>
      <c r="AA70" s="104"/>
      <c r="AB70" s="104"/>
      <c r="AC70" s="104"/>
    </row>
    <row r="71" spans="1:39" ht="15.75" thickBot="1">
      <c r="A71" s="319" t="s">
        <v>164</v>
      </c>
      <c r="B71" s="284" t="s">
        <v>6</v>
      </c>
      <c r="C71" s="283">
        <f>+E71</f>
        <v>542.01797255752001</v>
      </c>
      <c r="D71" s="106" t="s">
        <v>122</v>
      </c>
      <c r="E71" s="112">
        <v>542.01797255752001</v>
      </c>
      <c r="F71" s="112">
        <v>172.58224843867001</v>
      </c>
      <c r="G71" s="112">
        <v>166.92652673706999</v>
      </c>
      <c r="H71" s="112">
        <v>121.92657301747001</v>
      </c>
      <c r="I71" s="112">
        <v>111.52658232287</v>
      </c>
      <c r="J71" s="112">
        <v>96.209227643170294</v>
      </c>
      <c r="K71" s="112">
        <v>86.511340974370299</v>
      </c>
      <c r="L71" s="112">
        <v>77.488142014670302</v>
      </c>
      <c r="M71" s="112">
        <v>65.143257960170303</v>
      </c>
      <c r="N71" s="112">
        <v>57.6034893071703</v>
      </c>
      <c r="O71" s="107">
        <v>47.445789138870303</v>
      </c>
      <c r="P71" s="107">
        <v>35.663547905770301</v>
      </c>
      <c r="Q71" s="107">
        <v>25.769540556200202</v>
      </c>
      <c r="R71" s="107">
        <v>18.062898061880201</v>
      </c>
      <c r="S71" s="107">
        <v>12.4886426222303</v>
      </c>
      <c r="T71" s="107">
        <v>6.43826045583012</v>
      </c>
      <c r="U71" s="107">
        <v>0</v>
      </c>
      <c r="V71" s="107"/>
      <c r="W71" s="107"/>
      <c r="X71" s="108"/>
      <c r="Y71" s="108"/>
      <c r="Z71" s="108"/>
      <c r="AA71" s="108"/>
      <c r="AB71" s="108"/>
      <c r="AC71" s="108"/>
      <c r="AD71" s="108"/>
      <c r="AE71" s="108"/>
      <c r="AF71" s="108"/>
      <c r="AG71" s="108"/>
      <c r="AH71" s="108"/>
      <c r="AI71" s="108"/>
      <c r="AJ71" s="108"/>
      <c r="AK71" s="108"/>
      <c r="AL71" s="108"/>
      <c r="AM71" s="121"/>
    </row>
    <row r="72" spans="1:39" ht="15.75" thickBot="1">
      <c r="A72" s="319"/>
      <c r="B72" s="284"/>
      <c r="C72" s="283"/>
      <c r="D72" s="106" t="s">
        <v>123</v>
      </c>
      <c r="E72" s="109">
        <v>5.8216207649999996</v>
      </c>
      <c r="F72" s="110">
        <v>5.8216207649999996</v>
      </c>
      <c r="G72" s="110">
        <v>5.6557217016000001</v>
      </c>
      <c r="H72" s="110">
        <v>5.4021667354999998</v>
      </c>
      <c r="I72" s="110">
        <v>5.1984790242000001</v>
      </c>
      <c r="J72" s="110">
        <v>5.0146905991999997</v>
      </c>
      <c r="K72" s="110">
        <v>4.7778094597000003</v>
      </c>
      <c r="L72" s="110">
        <v>4.4376427982999997</v>
      </c>
      <c r="M72" s="110">
        <v>3.9701602566999998</v>
      </c>
      <c r="N72" s="110">
        <v>3.6908563706000002</v>
      </c>
      <c r="O72" s="116">
        <v>3.2386885407000001</v>
      </c>
      <c r="P72" s="116">
        <v>2.78575117281</v>
      </c>
      <c r="Q72" s="116">
        <v>2.2835402954599999</v>
      </c>
      <c r="R72" s="116">
        <v>1.71536613184</v>
      </c>
      <c r="S72" s="116">
        <v>1.2187622292</v>
      </c>
      <c r="T72" s="116">
        <v>0.64773519400000001</v>
      </c>
      <c r="U72" s="116">
        <v>0</v>
      </c>
      <c r="V72" s="116"/>
      <c r="W72" s="116"/>
      <c r="X72" s="111"/>
      <c r="Y72" s="111"/>
      <c r="Z72" s="111"/>
      <c r="AA72" s="111"/>
      <c r="AB72" s="111"/>
      <c r="AC72" s="111"/>
      <c r="AD72" s="111"/>
      <c r="AE72" s="111"/>
      <c r="AF72" s="111"/>
      <c r="AG72" s="111"/>
      <c r="AH72" s="111"/>
      <c r="AI72" s="111"/>
      <c r="AJ72" s="111"/>
      <c r="AK72" s="111"/>
      <c r="AL72" s="111"/>
      <c r="AM72" s="122"/>
    </row>
    <row r="73" spans="1:39" ht="15.75" thickBot="1">
      <c r="A73" s="319" t="s">
        <v>165</v>
      </c>
      <c r="B73" s="284" t="s">
        <v>6</v>
      </c>
      <c r="C73" s="283">
        <f>+G73</f>
        <v>538.005973433431</v>
      </c>
      <c r="D73" s="106" t="s">
        <v>122</v>
      </c>
      <c r="E73" s="107">
        <v>900</v>
      </c>
      <c r="F73" s="107">
        <v>850</v>
      </c>
      <c r="G73" s="112">
        <v>538.005973433431</v>
      </c>
      <c r="H73" s="112">
        <v>170.79653273858099</v>
      </c>
      <c r="I73" s="112">
        <v>159.81188241558101</v>
      </c>
      <c r="J73" s="112">
        <v>131.975308313581</v>
      </c>
      <c r="K73" s="112">
        <v>116.92660605658099</v>
      </c>
      <c r="L73" s="112">
        <v>97.789337472580698</v>
      </c>
      <c r="M73" s="112">
        <v>84.382392569580702</v>
      </c>
      <c r="N73" s="112">
        <v>71.926790971680703</v>
      </c>
      <c r="O73" s="112">
        <v>60.515755761980699</v>
      </c>
      <c r="P73" s="112">
        <v>53.7247354850807</v>
      </c>
      <c r="Q73" s="107">
        <v>44.632749691880697</v>
      </c>
      <c r="R73" s="107">
        <v>36.949823642680698</v>
      </c>
      <c r="S73" s="107">
        <v>26.0523152934907</v>
      </c>
      <c r="T73" s="107">
        <v>17.2697005693507</v>
      </c>
      <c r="U73" s="107">
        <v>10.9890722733705</v>
      </c>
      <c r="V73" s="107">
        <v>5.69167603098958</v>
      </c>
      <c r="W73" s="107">
        <v>0</v>
      </c>
      <c r="AA73" s="108"/>
      <c r="AB73" s="108"/>
      <c r="AC73" s="108"/>
      <c r="AD73" s="108"/>
      <c r="AE73" s="108"/>
      <c r="AF73" s="108"/>
      <c r="AG73" s="108"/>
      <c r="AH73" s="108"/>
      <c r="AI73" s="108"/>
      <c r="AJ73" s="108"/>
      <c r="AK73" s="108"/>
      <c r="AL73" s="108"/>
      <c r="AM73" s="121"/>
    </row>
    <row r="74" spans="1:39" ht="15.75" thickBot="1">
      <c r="A74" s="319"/>
      <c r="B74" s="284"/>
      <c r="C74" s="283"/>
      <c r="D74" s="106" t="s">
        <v>123</v>
      </c>
      <c r="E74" s="116">
        <v>11.5847422981</v>
      </c>
      <c r="F74" s="116">
        <v>11.5847422981</v>
      </c>
      <c r="G74" s="109">
        <v>5.7895567960000003</v>
      </c>
      <c r="H74" s="110">
        <v>5.7895567960000003</v>
      </c>
      <c r="I74" s="110">
        <v>5.3579205869999997</v>
      </c>
      <c r="J74" s="110">
        <v>5.0510300060000004</v>
      </c>
      <c r="K74" s="110">
        <v>4.9296657030000004</v>
      </c>
      <c r="L74" s="110">
        <v>4.6400113879999996</v>
      </c>
      <c r="M74" s="110">
        <v>4.3651814570000003</v>
      </c>
      <c r="N74" s="110">
        <v>4.0651877904999996</v>
      </c>
      <c r="O74" s="110">
        <v>3.6379274801000001</v>
      </c>
      <c r="P74" s="110">
        <v>3.3253526698</v>
      </c>
      <c r="Q74" s="116">
        <v>2.8796171625999998</v>
      </c>
      <c r="R74" s="116">
        <v>2.4296524305</v>
      </c>
      <c r="S74" s="116">
        <v>2.0286745763699998</v>
      </c>
      <c r="T74" s="116">
        <v>1.5655057493</v>
      </c>
      <c r="U74" s="116">
        <v>1.06188282356</v>
      </c>
      <c r="V74" s="116">
        <v>0.56374371850000005</v>
      </c>
      <c r="W74" s="116">
        <v>0</v>
      </c>
      <c r="AA74" s="111"/>
      <c r="AB74" s="111"/>
      <c r="AC74" s="111"/>
      <c r="AD74" s="111"/>
      <c r="AE74" s="111"/>
      <c r="AF74" s="111"/>
      <c r="AG74" s="111"/>
      <c r="AH74" s="111"/>
      <c r="AI74" s="111"/>
      <c r="AJ74" s="111"/>
      <c r="AK74" s="111"/>
      <c r="AL74" s="111"/>
      <c r="AM74" s="122"/>
    </row>
    <row r="75" spans="1:39" ht="15.75" thickBot="1">
      <c r="A75" s="319" t="s">
        <v>166</v>
      </c>
      <c r="B75" s="284" t="s">
        <v>6</v>
      </c>
      <c r="C75" s="283">
        <f>+H75</f>
        <v>540.81199952922702</v>
      </c>
      <c r="D75" s="106" t="s">
        <v>122</v>
      </c>
      <c r="E75" s="107">
        <v>900</v>
      </c>
      <c r="F75" s="107">
        <v>850</v>
      </c>
      <c r="G75" s="107">
        <v>800</v>
      </c>
      <c r="H75" s="112">
        <v>540.81199952922702</v>
      </c>
      <c r="I75" s="112">
        <v>128.64494030677699</v>
      </c>
      <c r="J75" s="112">
        <v>111.317624288777</v>
      </c>
      <c r="K75" s="112">
        <v>95.218734508076494</v>
      </c>
      <c r="L75" s="112">
        <v>85.430654807776506</v>
      </c>
      <c r="M75" s="112">
        <v>76.461958322676495</v>
      </c>
      <c r="N75" s="112">
        <v>68.316666726876505</v>
      </c>
      <c r="O75" s="112">
        <v>57.485292814976397</v>
      </c>
      <c r="P75" s="112">
        <v>48.114099772776498</v>
      </c>
      <c r="Q75" s="112">
        <v>39.913301827006499</v>
      </c>
      <c r="R75" s="107">
        <v>32.9240405381165</v>
      </c>
      <c r="S75" s="107">
        <v>25.4527325801965</v>
      </c>
      <c r="T75" s="107">
        <v>18.3586239984967</v>
      </c>
      <c r="U75" s="107">
        <v>12.2310885595048</v>
      </c>
      <c r="V75" s="107">
        <v>8.0290983900498496</v>
      </c>
      <c r="W75" s="107">
        <v>0</v>
      </c>
      <c r="AA75" s="108"/>
      <c r="AB75" s="108"/>
      <c r="AC75" s="108"/>
      <c r="AD75" s="108"/>
      <c r="AE75" s="108"/>
      <c r="AF75" s="108"/>
      <c r="AG75" s="108"/>
      <c r="AH75" s="108"/>
      <c r="AI75" s="108"/>
      <c r="AJ75" s="108"/>
      <c r="AK75" s="108"/>
      <c r="AL75" s="108"/>
      <c r="AM75" s="121"/>
    </row>
    <row r="76" spans="1:39" ht="15.75" thickBot="1">
      <c r="A76" s="319"/>
      <c r="B76" s="284"/>
      <c r="C76" s="283"/>
      <c r="D76" s="106" t="s">
        <v>123</v>
      </c>
      <c r="E76" s="116">
        <v>11.6695650981</v>
      </c>
      <c r="F76" s="116">
        <v>11.6695650981</v>
      </c>
      <c r="G76" s="116">
        <v>11.6695650981</v>
      </c>
      <c r="H76" s="109">
        <v>5.8716644283999999</v>
      </c>
      <c r="I76" s="110">
        <v>5.8716644283999999</v>
      </c>
      <c r="J76" s="110">
        <v>5.6466347003999999</v>
      </c>
      <c r="K76" s="110">
        <v>5.1849761726999999</v>
      </c>
      <c r="L76" s="110">
        <v>4.7990577491000002</v>
      </c>
      <c r="M76" s="110">
        <v>4.3674099593999998</v>
      </c>
      <c r="N76" s="110">
        <v>3.9634725505000001</v>
      </c>
      <c r="O76" s="110">
        <v>3.4257201385</v>
      </c>
      <c r="P76" s="110">
        <v>3.0010676185</v>
      </c>
      <c r="Q76" s="110">
        <v>2.6255270038699998</v>
      </c>
      <c r="R76" s="116">
        <v>2.1856738774600002</v>
      </c>
      <c r="S76" s="116">
        <v>1.6961597184699999</v>
      </c>
      <c r="T76" s="116">
        <v>1.2621491846299999</v>
      </c>
      <c r="U76" s="116">
        <v>0.90111356723000002</v>
      </c>
      <c r="V76" s="116">
        <v>0.56353013758299997</v>
      </c>
      <c r="W76" s="116">
        <v>0</v>
      </c>
      <c r="AA76" s="111"/>
      <c r="AB76" s="111"/>
      <c r="AC76" s="111"/>
      <c r="AD76" s="111"/>
      <c r="AE76" s="111"/>
      <c r="AF76" s="111"/>
      <c r="AG76" s="111"/>
      <c r="AH76" s="111"/>
      <c r="AI76" s="111"/>
      <c r="AJ76" s="111"/>
      <c r="AK76" s="111"/>
      <c r="AL76" s="111"/>
      <c r="AM76" s="122"/>
    </row>
    <row r="77" spans="1:39" ht="15.75" thickBot="1">
      <c r="A77" s="319" t="s">
        <v>167</v>
      </c>
      <c r="B77" s="284" t="s">
        <v>6</v>
      </c>
      <c r="C77" s="283">
        <f>+E77</f>
        <v>70.703999727247606</v>
      </c>
      <c r="D77" s="106" t="s">
        <v>122</v>
      </c>
      <c r="E77" s="112">
        <v>70.703999727247606</v>
      </c>
      <c r="F77" s="112">
        <v>49.288513638247601</v>
      </c>
      <c r="G77" s="112">
        <v>45.1513668312476</v>
      </c>
      <c r="H77" s="112">
        <v>41.097706529247603</v>
      </c>
      <c r="I77" s="112">
        <v>37.190944401247599</v>
      </c>
      <c r="J77" s="112">
        <v>33.381859604247602</v>
      </c>
      <c r="K77" s="112">
        <v>29.7035070682476</v>
      </c>
      <c r="L77" s="112">
        <v>26.1916800322476</v>
      </c>
      <c r="M77" s="112">
        <v>22.867157903247598</v>
      </c>
      <c r="N77" s="112">
        <v>19.831527699247602</v>
      </c>
      <c r="O77" s="107">
        <v>17.126319817247602</v>
      </c>
      <c r="P77" s="107">
        <v>14.7394748742476</v>
      </c>
      <c r="Q77" s="107">
        <v>12.653614798247601</v>
      </c>
      <c r="R77" s="107">
        <v>10.3039423632476</v>
      </c>
      <c r="S77" s="107">
        <v>7.5461747552475797</v>
      </c>
      <c r="T77" s="108">
        <v>5.2108583795475898</v>
      </c>
      <c r="U77" s="108">
        <v>3.3668228235475901</v>
      </c>
      <c r="V77" s="108">
        <v>1.8850147568475999</v>
      </c>
      <c r="W77" s="108">
        <v>0</v>
      </c>
      <c r="X77" s="108"/>
      <c r="Y77" s="108"/>
      <c r="Z77" s="108"/>
      <c r="AA77" s="108"/>
      <c r="AB77" s="108"/>
      <c r="AC77" s="108"/>
      <c r="AD77" s="108"/>
      <c r="AE77" s="108"/>
      <c r="AF77" s="108"/>
      <c r="AG77" s="108"/>
      <c r="AH77" s="108"/>
      <c r="AI77" s="108"/>
      <c r="AJ77" s="108"/>
      <c r="AK77" s="108"/>
      <c r="AL77" s="108"/>
      <c r="AM77" s="121"/>
    </row>
    <row r="78" spans="1:39" ht="15.75" thickBot="1">
      <c r="A78" s="319"/>
      <c r="B78" s="284"/>
      <c r="C78" s="283"/>
      <c r="D78" s="106" t="s">
        <v>123</v>
      </c>
      <c r="E78" s="109">
        <v>1.410778906</v>
      </c>
      <c r="F78" s="110">
        <v>1.410778906</v>
      </c>
      <c r="G78" s="110">
        <v>1.3604964859999999</v>
      </c>
      <c r="H78" s="110">
        <v>1.3315763300000001</v>
      </c>
      <c r="I78" s="110">
        <v>1.2882922139999999</v>
      </c>
      <c r="J78" s="110">
        <v>1.2650569810000001</v>
      </c>
      <c r="K78" s="110">
        <v>1.209629123</v>
      </c>
      <c r="L78" s="110">
        <v>1.147674343</v>
      </c>
      <c r="M78" s="110">
        <v>1.080302699</v>
      </c>
      <c r="N78" s="110">
        <v>0.97507424499999995</v>
      </c>
      <c r="O78" s="116">
        <v>0.86546701199999998</v>
      </c>
      <c r="P78" s="116">
        <v>0.76117477899999997</v>
      </c>
      <c r="Q78" s="116">
        <v>0.66288072399999998</v>
      </c>
      <c r="R78" s="110">
        <v>0.54462495700000002</v>
      </c>
      <c r="S78" s="110">
        <v>0.40468014000000002</v>
      </c>
      <c r="T78" s="111">
        <v>0.28617304739999999</v>
      </c>
      <c r="U78" s="111">
        <v>0.19259633600000001</v>
      </c>
      <c r="V78" s="111">
        <v>0.1174011338</v>
      </c>
      <c r="W78" s="111">
        <v>0</v>
      </c>
      <c r="X78" s="111"/>
      <c r="Y78" s="111"/>
      <c r="Z78" s="111"/>
      <c r="AA78" s="111"/>
      <c r="AB78" s="111"/>
      <c r="AC78" s="111"/>
      <c r="AD78" s="111"/>
      <c r="AE78" s="111"/>
      <c r="AF78" s="111"/>
      <c r="AG78" s="111"/>
      <c r="AH78" s="111"/>
      <c r="AI78" s="111"/>
      <c r="AJ78" s="111"/>
      <c r="AK78" s="111"/>
      <c r="AL78" s="111"/>
      <c r="AM78" s="122"/>
    </row>
    <row r="79" spans="1:39" ht="15.75" thickBot="1">
      <c r="A79" s="319" t="s">
        <v>168</v>
      </c>
      <c r="B79" s="284" t="s">
        <v>6</v>
      </c>
      <c r="C79" s="283">
        <f>+E79</f>
        <v>487.78598291406001</v>
      </c>
      <c r="D79" s="106" t="s">
        <v>122</v>
      </c>
      <c r="E79" s="112">
        <v>487.78598291406001</v>
      </c>
      <c r="F79" s="112">
        <v>325.08744932406</v>
      </c>
      <c r="G79" s="112">
        <v>294.64711915406002</v>
      </c>
      <c r="H79" s="112">
        <v>264.97541628405997</v>
      </c>
      <c r="I79" s="112">
        <v>236.89060903405999</v>
      </c>
      <c r="J79" s="112">
        <v>218.97608587406</v>
      </c>
      <c r="K79" s="112">
        <v>197.52265714705999</v>
      </c>
      <c r="L79" s="112">
        <v>181.02324385506</v>
      </c>
      <c r="M79" s="112">
        <v>165.02573235706001</v>
      </c>
      <c r="N79" s="112">
        <v>141.69528020406</v>
      </c>
      <c r="O79" s="107">
        <v>119.18944758105999</v>
      </c>
      <c r="P79" s="107">
        <v>97.904254973059807</v>
      </c>
      <c r="Q79" s="107">
        <v>81.423094437059802</v>
      </c>
      <c r="R79" s="107">
        <v>66.427250332059799</v>
      </c>
      <c r="S79" s="107">
        <v>53.1995514759599</v>
      </c>
      <c r="T79" s="107">
        <v>39.9345168221599</v>
      </c>
      <c r="U79" s="107">
        <v>30.958414274059901</v>
      </c>
      <c r="V79" s="107">
        <v>21.3736972905599</v>
      </c>
      <c r="W79" s="107">
        <v>10.421369237559899</v>
      </c>
      <c r="X79" s="108">
        <v>0</v>
      </c>
      <c r="Y79" s="108"/>
      <c r="Z79" s="108"/>
      <c r="AA79" s="108"/>
      <c r="AB79" s="108"/>
      <c r="AC79" s="108"/>
      <c r="AD79" s="108"/>
      <c r="AE79" s="108"/>
      <c r="AF79" s="108"/>
      <c r="AG79" s="108"/>
      <c r="AH79" s="108"/>
      <c r="AI79" s="108"/>
      <c r="AJ79" s="108"/>
      <c r="AK79" s="108"/>
      <c r="AL79" s="108"/>
      <c r="AM79" s="121"/>
    </row>
    <row r="80" spans="1:39" ht="15.75" thickBot="1">
      <c r="A80" s="319"/>
      <c r="B80" s="284"/>
      <c r="C80" s="283"/>
      <c r="D80" s="106" t="s">
        <v>123</v>
      </c>
      <c r="E80" s="109">
        <v>5.1883837000000002</v>
      </c>
      <c r="F80" s="110">
        <v>5.1883837000000002</v>
      </c>
      <c r="G80" s="110">
        <v>5.0579725499999997</v>
      </c>
      <c r="H80" s="110">
        <v>4.9708748900000002</v>
      </c>
      <c r="I80" s="110">
        <v>4.5948875999999998</v>
      </c>
      <c r="J80" s="110">
        <v>4.4699514899999997</v>
      </c>
      <c r="K80" s="110">
        <v>4.2507552640000004</v>
      </c>
      <c r="L80" s="110">
        <v>4.0952920730000004</v>
      </c>
      <c r="M80" s="110">
        <v>3.9810142260000001</v>
      </c>
      <c r="N80" s="110">
        <v>3.84643991</v>
      </c>
      <c r="O80" s="116">
        <v>3.685946521</v>
      </c>
      <c r="P80" s="116">
        <v>3.418272253</v>
      </c>
      <c r="Q80" s="116">
        <v>3.1968881339999999</v>
      </c>
      <c r="R80" s="116">
        <v>2.8701992650000001</v>
      </c>
      <c r="S80" s="116">
        <v>2.4902806919999998</v>
      </c>
      <c r="T80" s="116">
        <v>2.0166272894000001</v>
      </c>
      <c r="U80" s="116">
        <v>1.6413573158999999</v>
      </c>
      <c r="V80" s="116">
        <v>1.1816943403</v>
      </c>
      <c r="W80" s="116">
        <v>0.60527392830000004</v>
      </c>
      <c r="X80" s="111">
        <v>0</v>
      </c>
      <c r="Y80" s="111"/>
      <c r="Z80" s="111"/>
      <c r="AA80" s="111"/>
      <c r="AB80" s="111"/>
      <c r="AC80" s="111"/>
      <c r="AD80" s="111"/>
      <c r="AE80" s="111"/>
      <c r="AF80" s="111"/>
      <c r="AG80" s="111"/>
      <c r="AH80" s="111"/>
      <c r="AI80" s="111"/>
      <c r="AJ80" s="111"/>
      <c r="AK80" s="111"/>
      <c r="AL80" s="111"/>
      <c r="AM80" s="122"/>
    </row>
    <row r="81" spans="1:39" ht="15.75" thickBot="1">
      <c r="A81" s="319" t="s">
        <v>169</v>
      </c>
      <c r="B81" s="284" t="s">
        <v>6</v>
      </c>
      <c r="C81" s="283">
        <f>+E81</f>
        <v>881.48595333719004</v>
      </c>
      <c r="D81" s="106" t="s">
        <v>122</v>
      </c>
      <c r="E81" s="112">
        <v>881.48595333719004</v>
      </c>
      <c r="F81" s="112">
        <v>284.24293204358997</v>
      </c>
      <c r="G81" s="112">
        <v>235.78659389059001</v>
      </c>
      <c r="H81" s="112">
        <v>202.32605115649</v>
      </c>
      <c r="I81" s="112">
        <v>170.87339816749</v>
      </c>
      <c r="J81" s="112">
        <v>153.13444455049</v>
      </c>
      <c r="K81" s="112">
        <v>130.92873560849</v>
      </c>
      <c r="L81" s="112">
        <v>105.81550444359</v>
      </c>
      <c r="M81" s="112">
        <v>92.361271061190095</v>
      </c>
      <c r="N81" s="112">
        <v>76.384386100890097</v>
      </c>
      <c r="O81" s="107">
        <v>62.596933064890102</v>
      </c>
      <c r="P81" s="107">
        <v>48.377145833089997</v>
      </c>
      <c r="Q81" s="107">
        <v>39.168724560489999</v>
      </c>
      <c r="R81" s="107">
        <v>29.920741114190001</v>
      </c>
      <c r="S81" s="107">
        <v>19.218273602210001</v>
      </c>
      <c r="T81" s="107">
        <v>8.9535187200000301</v>
      </c>
      <c r="U81" s="108">
        <v>0</v>
      </c>
      <c r="V81" s="108"/>
      <c r="W81" s="108"/>
      <c r="X81" s="108"/>
      <c r="Y81" s="108"/>
      <c r="Z81" s="108"/>
      <c r="AA81" s="108"/>
      <c r="AB81" s="108"/>
      <c r="AC81" s="108"/>
      <c r="AD81" s="108"/>
      <c r="AE81" s="108"/>
      <c r="AF81" s="108"/>
      <c r="AG81" s="108"/>
      <c r="AH81" s="108"/>
      <c r="AI81" s="108"/>
      <c r="AJ81" s="108"/>
      <c r="AK81" s="108"/>
      <c r="AL81" s="108"/>
      <c r="AM81" s="121"/>
    </row>
    <row r="82" spans="1:39" ht="15.75" thickBot="1">
      <c r="A82" s="319"/>
      <c r="B82" s="284"/>
      <c r="C82" s="283"/>
      <c r="D82" s="106" t="s">
        <v>123</v>
      </c>
      <c r="E82" s="109">
        <v>7.0192855568999999</v>
      </c>
      <c r="F82" s="110">
        <v>7.0161497302000004</v>
      </c>
      <c r="G82" s="110">
        <v>6.8187987785999997</v>
      </c>
      <c r="H82" s="110">
        <v>6.5641288617000004</v>
      </c>
      <c r="I82" s="110">
        <v>6.1138042160000001</v>
      </c>
      <c r="J82" s="110">
        <v>5.7975913859999997</v>
      </c>
      <c r="K82" s="110">
        <v>5.3838150699999998</v>
      </c>
      <c r="L82" s="110">
        <v>4.7595162308000001</v>
      </c>
      <c r="M82" s="110">
        <v>4.3415627193999997</v>
      </c>
      <c r="N82" s="110">
        <v>3.7834200739999999</v>
      </c>
      <c r="O82" s="116">
        <v>3.249287899</v>
      </c>
      <c r="P82" s="116">
        <v>2.5885295985000001</v>
      </c>
      <c r="Q82" s="116">
        <v>2.1385149835999999</v>
      </c>
      <c r="R82" s="116">
        <v>1.6696817247</v>
      </c>
      <c r="S82" s="116">
        <v>1.1125399278799999</v>
      </c>
      <c r="T82" s="116">
        <v>0.56657875300000005</v>
      </c>
      <c r="U82" s="111">
        <v>0</v>
      </c>
      <c r="V82" s="111"/>
      <c r="W82" s="111"/>
      <c r="X82" s="111"/>
      <c r="Y82" s="111"/>
      <c r="Z82" s="111"/>
      <c r="AA82" s="111"/>
      <c r="AB82" s="111"/>
      <c r="AC82" s="111"/>
      <c r="AD82" s="111"/>
      <c r="AE82" s="111"/>
      <c r="AF82" s="111"/>
      <c r="AG82" s="111"/>
      <c r="AH82" s="111"/>
      <c r="AI82" s="111"/>
      <c r="AJ82" s="111"/>
      <c r="AK82" s="111"/>
      <c r="AL82" s="111"/>
      <c r="AM82" s="122"/>
    </row>
    <row r="83" spans="1:39" ht="15.75" thickBot="1">
      <c r="A83" s="318" t="s">
        <v>6</v>
      </c>
      <c r="B83" s="282">
        <f>+E83</f>
        <v>0</v>
      </c>
      <c r="C83" s="283">
        <v>0</v>
      </c>
      <c r="D83" s="106" t="s">
        <v>122</v>
      </c>
      <c r="E83" s="107"/>
      <c r="F83" s="107"/>
      <c r="G83" s="107"/>
      <c r="H83" s="107"/>
      <c r="I83" s="107"/>
      <c r="J83" s="107"/>
      <c r="K83" s="107"/>
      <c r="L83" s="107"/>
      <c r="M83" s="107"/>
      <c r="N83" s="107"/>
      <c r="O83" s="107"/>
      <c r="P83" s="107"/>
      <c r="Q83" s="107"/>
      <c r="R83" s="107"/>
      <c r="S83" s="107"/>
      <c r="T83" s="108"/>
      <c r="U83" s="108"/>
      <c r="V83" s="108"/>
      <c r="W83" s="108"/>
      <c r="X83" s="108"/>
      <c r="Y83" s="108"/>
      <c r="Z83" s="108"/>
      <c r="AA83" s="108"/>
      <c r="AB83" s="108"/>
      <c r="AC83" s="108"/>
      <c r="AD83" s="108"/>
      <c r="AE83" s="108"/>
      <c r="AF83" s="108"/>
      <c r="AG83" s="108"/>
      <c r="AH83" s="108"/>
      <c r="AI83" s="108"/>
      <c r="AJ83" s="108"/>
      <c r="AK83" s="108"/>
      <c r="AL83" s="108"/>
      <c r="AM83" s="121"/>
    </row>
    <row r="84" spans="1:39" ht="15.75" thickBot="1">
      <c r="A84" s="318"/>
      <c r="B84" s="282"/>
      <c r="C84" s="282"/>
      <c r="D84" s="106" t="s">
        <v>123</v>
      </c>
      <c r="E84" s="109"/>
      <c r="F84" s="110"/>
      <c r="G84" s="110"/>
      <c r="H84" s="110"/>
      <c r="I84" s="110"/>
      <c r="J84" s="110"/>
      <c r="K84" s="110"/>
      <c r="L84" s="110"/>
      <c r="M84" s="110"/>
      <c r="N84" s="110"/>
      <c r="O84" s="110"/>
      <c r="P84" s="110"/>
      <c r="Q84" s="110"/>
      <c r="R84" s="110"/>
      <c r="S84" s="110"/>
      <c r="T84" s="111"/>
      <c r="U84" s="111"/>
      <c r="V84" s="111"/>
      <c r="W84" s="111"/>
      <c r="X84" s="111"/>
      <c r="Y84" s="111"/>
      <c r="Z84" s="111"/>
      <c r="AA84" s="111"/>
      <c r="AB84" s="111"/>
      <c r="AC84" s="111"/>
      <c r="AD84" s="111"/>
      <c r="AE84" s="111"/>
      <c r="AF84" s="111"/>
      <c r="AG84" s="111"/>
      <c r="AH84" s="111"/>
      <c r="AI84" s="111"/>
      <c r="AJ84" s="111"/>
      <c r="AK84" s="111"/>
      <c r="AL84" s="111"/>
      <c r="AM84" s="122"/>
    </row>
    <row r="85" spans="1:39" ht="15.75" thickBot="1">
      <c r="A85" s="318" t="s">
        <v>6</v>
      </c>
      <c r="B85" s="317">
        <f>+E85</f>
        <v>0</v>
      </c>
      <c r="C85" s="283">
        <v>0</v>
      </c>
      <c r="D85" s="106" t="s">
        <v>122</v>
      </c>
      <c r="E85" s="107"/>
      <c r="F85" s="107"/>
      <c r="G85" s="107"/>
      <c r="H85" s="107"/>
      <c r="I85" s="107"/>
      <c r="J85" s="107"/>
      <c r="K85" s="107"/>
      <c r="L85" s="107"/>
      <c r="M85" s="107"/>
      <c r="N85" s="107"/>
      <c r="O85" s="107"/>
      <c r="P85" s="107"/>
      <c r="Q85" s="107"/>
      <c r="R85" s="107"/>
      <c r="S85" s="107"/>
      <c r="T85" s="108"/>
      <c r="U85" s="108"/>
      <c r="V85" s="108"/>
      <c r="W85" s="108"/>
      <c r="X85" s="108"/>
      <c r="Y85" s="108"/>
      <c r="Z85" s="108"/>
      <c r="AA85" s="108"/>
      <c r="AB85" s="108"/>
      <c r="AC85" s="108"/>
      <c r="AD85" s="108"/>
      <c r="AE85" s="108"/>
      <c r="AF85" s="108"/>
      <c r="AG85" s="108"/>
      <c r="AH85" s="108"/>
      <c r="AI85" s="108"/>
      <c r="AJ85" s="108"/>
      <c r="AK85" s="108"/>
      <c r="AL85" s="108"/>
      <c r="AM85" s="121"/>
    </row>
    <row r="86" spans="1:39" ht="15.75" thickBot="1">
      <c r="A86" s="318"/>
      <c r="B86" s="317"/>
      <c r="C86" s="283"/>
      <c r="D86" s="106" t="s">
        <v>123</v>
      </c>
      <c r="E86" s="109"/>
      <c r="F86" s="110"/>
      <c r="G86" s="110"/>
      <c r="H86" s="110"/>
      <c r="I86" s="110"/>
      <c r="J86" s="110"/>
      <c r="K86" s="110"/>
      <c r="L86" s="110"/>
      <c r="M86" s="110"/>
      <c r="N86" s="110"/>
      <c r="O86" s="110"/>
      <c r="P86" s="110"/>
      <c r="Q86" s="110"/>
      <c r="R86" s="110"/>
      <c r="S86" s="110"/>
      <c r="T86" s="111"/>
      <c r="U86" s="111"/>
      <c r="V86" s="111"/>
      <c r="W86" s="111"/>
      <c r="X86" s="111"/>
      <c r="Y86" s="111"/>
      <c r="Z86" s="111"/>
      <c r="AA86" s="111"/>
      <c r="AB86" s="111"/>
      <c r="AC86" s="111"/>
      <c r="AD86" s="111"/>
      <c r="AE86" s="111"/>
      <c r="AF86" s="111"/>
      <c r="AG86" s="111"/>
      <c r="AH86" s="111"/>
      <c r="AI86" s="111"/>
      <c r="AJ86" s="111"/>
      <c r="AK86" s="111"/>
      <c r="AL86" s="111"/>
      <c r="AM86" s="122"/>
    </row>
    <row r="87" spans="1:39" ht="15.75" thickBot="1">
      <c r="A87" s="119" t="s">
        <v>125</v>
      </c>
      <c r="B87" s="103"/>
      <c r="C87" s="103"/>
      <c r="D87" s="104"/>
      <c r="E87" s="104"/>
      <c r="F87" s="104"/>
      <c r="G87" s="104"/>
      <c r="H87" s="104"/>
      <c r="I87" s="104"/>
      <c r="J87" s="104"/>
      <c r="K87" s="104"/>
      <c r="L87" s="104"/>
      <c r="M87" s="104"/>
      <c r="N87" s="104"/>
      <c r="O87" s="104"/>
      <c r="P87" s="104"/>
      <c r="Q87" s="104"/>
      <c r="R87" s="104"/>
      <c r="S87" s="104"/>
      <c r="T87" s="104"/>
      <c r="U87" s="104"/>
      <c r="V87" s="104"/>
      <c r="W87" s="104"/>
      <c r="X87" s="104"/>
      <c r="Y87" s="104"/>
      <c r="Z87" s="104"/>
      <c r="AA87" s="104"/>
      <c r="AB87" s="104"/>
      <c r="AC87" s="104"/>
    </row>
    <row r="88" spans="1:39" ht="15.75" thickBot="1">
      <c r="A88" s="321" t="s">
        <v>6</v>
      </c>
      <c r="B88" s="285" t="s">
        <v>6</v>
      </c>
      <c r="C88" s="296">
        <v>0</v>
      </c>
      <c r="D88" s="106" t="s">
        <v>122</v>
      </c>
      <c r="E88" s="107"/>
      <c r="F88" s="107"/>
      <c r="G88" s="107"/>
      <c r="H88" s="107"/>
      <c r="I88" s="107"/>
      <c r="J88" s="107"/>
      <c r="K88" s="107"/>
      <c r="L88" s="107"/>
      <c r="M88" s="107"/>
      <c r="N88" s="107"/>
      <c r="O88" s="107"/>
      <c r="P88" s="107"/>
      <c r="Q88" s="107"/>
      <c r="R88" s="107"/>
      <c r="S88" s="107"/>
      <c r="T88" s="108"/>
      <c r="U88" s="108"/>
      <c r="V88" s="108"/>
      <c r="W88" s="108"/>
      <c r="X88" s="108"/>
      <c r="Y88" s="108"/>
      <c r="Z88" s="108"/>
      <c r="AA88" s="108"/>
      <c r="AB88" s="108"/>
      <c r="AC88" s="108"/>
      <c r="AD88" s="108"/>
      <c r="AE88" s="108"/>
      <c r="AF88" s="108"/>
      <c r="AG88" s="108"/>
      <c r="AH88" s="108"/>
      <c r="AI88" s="108"/>
      <c r="AJ88" s="108"/>
      <c r="AK88" s="108"/>
      <c r="AL88" s="108"/>
      <c r="AM88" s="121"/>
    </row>
    <row r="89" spans="1:39" ht="15.75" thickBot="1">
      <c r="A89" s="321"/>
      <c r="B89" s="285"/>
      <c r="C89" s="296"/>
      <c r="D89" s="106" t="s">
        <v>123</v>
      </c>
      <c r="E89" s="115"/>
      <c r="F89" s="115"/>
      <c r="G89" s="115"/>
      <c r="H89" s="115"/>
      <c r="I89" s="115"/>
      <c r="J89" s="115"/>
      <c r="K89" s="115"/>
      <c r="L89" s="115"/>
      <c r="M89" s="115"/>
      <c r="N89" s="115"/>
      <c r="O89" s="115"/>
      <c r="P89" s="115"/>
      <c r="Q89" s="115"/>
      <c r="R89" s="115"/>
      <c r="S89" s="115"/>
      <c r="T89" s="117"/>
      <c r="U89" s="117"/>
      <c r="V89" s="117"/>
      <c r="W89" s="117"/>
      <c r="X89" s="117"/>
      <c r="Y89" s="117"/>
      <c r="Z89" s="117"/>
      <c r="AA89" s="117"/>
      <c r="AB89" s="117"/>
      <c r="AC89" s="117"/>
      <c r="AD89" s="117"/>
      <c r="AE89" s="117"/>
      <c r="AF89" s="117"/>
      <c r="AG89" s="117"/>
      <c r="AH89" s="117"/>
      <c r="AI89" s="117"/>
      <c r="AJ89" s="117"/>
      <c r="AK89" s="117"/>
      <c r="AL89" s="117"/>
      <c r="AM89" s="127"/>
    </row>
    <row r="90" spans="1:39" ht="15.75" thickBot="1">
      <c r="A90" s="319" t="s">
        <v>170</v>
      </c>
      <c r="B90" s="285" t="s">
        <v>6</v>
      </c>
      <c r="C90" s="283">
        <f>+E90</f>
        <v>2314.1137144060499</v>
      </c>
      <c r="D90" s="106" t="s">
        <v>122</v>
      </c>
      <c r="E90" s="112">
        <v>2314.1137144060499</v>
      </c>
      <c r="F90" s="112">
        <v>187.93486305308099</v>
      </c>
      <c r="G90" s="112">
        <v>151.403398743081</v>
      </c>
      <c r="H90" s="112">
        <v>116.15714248008101</v>
      </c>
      <c r="I90" s="112">
        <v>91.043885372081107</v>
      </c>
      <c r="J90" s="112">
        <v>75.458375353080996</v>
      </c>
      <c r="K90" s="112">
        <v>61.134714606250803</v>
      </c>
      <c r="L90" s="112">
        <v>48.064785728950497</v>
      </c>
      <c r="M90" s="112">
        <v>36.176208628950498</v>
      </c>
      <c r="N90" s="107">
        <v>25.938161648950398</v>
      </c>
      <c r="O90" s="107">
        <v>17.786361278950199</v>
      </c>
      <c r="P90" s="107">
        <v>11.7393465839505</v>
      </c>
      <c r="Q90" s="107">
        <v>4.0768129969501397</v>
      </c>
      <c r="R90" s="107">
        <v>1.13194237329981</v>
      </c>
      <c r="S90" s="108">
        <v>0</v>
      </c>
      <c r="U90" s="108"/>
      <c r="V90" s="108"/>
      <c r="W90" s="108"/>
      <c r="X90" s="108"/>
      <c r="Y90" s="108"/>
      <c r="Z90" s="108"/>
      <c r="AA90" s="108"/>
      <c r="AB90" s="108"/>
      <c r="AC90" s="108"/>
      <c r="AD90" s="108"/>
      <c r="AE90" s="108"/>
      <c r="AF90" s="108"/>
      <c r="AG90" s="108"/>
      <c r="AH90" s="108"/>
      <c r="AI90" s="108"/>
      <c r="AJ90" s="108"/>
      <c r="AK90" s="108"/>
      <c r="AL90" s="108"/>
      <c r="AM90" s="121"/>
    </row>
    <row r="91" spans="1:39" ht="15.75" thickBot="1">
      <c r="A91" s="319"/>
      <c r="B91" s="285"/>
      <c r="C91" s="283"/>
      <c r="D91" s="106" t="s">
        <v>123</v>
      </c>
      <c r="E91" s="110">
        <v>9.2560862000000004</v>
      </c>
      <c r="F91" s="110">
        <v>9.2560862000000004</v>
      </c>
      <c r="G91" s="110">
        <v>9.0660086799999995</v>
      </c>
      <c r="H91" s="110">
        <v>8.6332122299999998</v>
      </c>
      <c r="I91" s="110">
        <v>8.1890424399999997</v>
      </c>
      <c r="J91" s="110">
        <v>7.6424810289999998</v>
      </c>
      <c r="K91" s="110">
        <v>7.0025210299999996</v>
      </c>
      <c r="L91" s="110">
        <v>6.3921983300000003</v>
      </c>
      <c r="M91" s="110">
        <v>5.7717432000000004</v>
      </c>
      <c r="N91" s="116">
        <v>4.8881684999999999</v>
      </c>
      <c r="O91" s="116">
        <v>3.8068667999999999</v>
      </c>
      <c r="P91" s="110">
        <v>2.7729837750000002</v>
      </c>
      <c r="Q91" s="110">
        <v>1.4944960899999999</v>
      </c>
      <c r="R91" s="110">
        <v>0.75031216999999994</v>
      </c>
      <c r="S91" s="111">
        <v>0</v>
      </c>
      <c r="U91" s="111"/>
      <c r="V91" s="111"/>
      <c r="W91" s="111"/>
      <c r="X91" s="111"/>
      <c r="Y91" s="111"/>
      <c r="Z91" s="111"/>
      <c r="AA91" s="111"/>
      <c r="AB91" s="111"/>
      <c r="AC91" s="111"/>
      <c r="AD91" s="111"/>
      <c r="AE91" s="111"/>
      <c r="AF91" s="111"/>
      <c r="AG91" s="111"/>
      <c r="AH91" s="111"/>
      <c r="AI91" s="111"/>
      <c r="AJ91" s="111"/>
      <c r="AK91" s="111"/>
      <c r="AL91" s="111"/>
      <c r="AM91" s="122"/>
    </row>
    <row r="92" spans="1:39" ht="15.75" thickBot="1">
      <c r="A92" s="319" t="s">
        <v>171</v>
      </c>
      <c r="B92" s="285" t="s">
        <v>6</v>
      </c>
      <c r="C92" s="283">
        <f>+E92</f>
        <v>2309.2137610162299</v>
      </c>
      <c r="D92" s="106" t="s">
        <v>122</v>
      </c>
      <c r="E92" s="112">
        <v>2309.2137610162299</v>
      </c>
      <c r="F92" s="112">
        <v>197.74139834019999</v>
      </c>
      <c r="G92" s="112">
        <v>153.97148068519999</v>
      </c>
      <c r="H92" s="112">
        <v>128.49841299720001</v>
      </c>
      <c r="I92" s="112">
        <v>104.0165089572</v>
      </c>
      <c r="J92" s="112">
        <v>81.251935157199597</v>
      </c>
      <c r="K92" s="112">
        <v>67.767932934199493</v>
      </c>
      <c r="L92" s="112">
        <v>55.468293479999403</v>
      </c>
      <c r="M92" s="112">
        <v>44.226095460999701</v>
      </c>
      <c r="N92" s="112">
        <v>34.146898360999799</v>
      </c>
      <c r="O92" s="107">
        <v>25.800312740999701</v>
      </c>
      <c r="P92" s="107">
        <v>19.063074135999599</v>
      </c>
      <c r="Q92" s="107">
        <v>13.528076520999999</v>
      </c>
      <c r="R92" s="107">
        <v>5.6961801009997499</v>
      </c>
      <c r="S92" s="107">
        <v>1.5893541400000699</v>
      </c>
      <c r="T92" s="108">
        <v>0</v>
      </c>
      <c r="U92" s="108"/>
      <c r="V92" s="108"/>
      <c r="W92" s="108"/>
      <c r="X92" s="108"/>
      <c r="Y92" s="108"/>
      <c r="Z92" s="108"/>
      <c r="AA92" s="108"/>
      <c r="AB92" s="108"/>
      <c r="AC92" s="108"/>
      <c r="AD92" s="108"/>
      <c r="AE92" s="108"/>
      <c r="AF92" s="108"/>
      <c r="AG92" s="108"/>
      <c r="AH92" s="108"/>
      <c r="AI92" s="108"/>
      <c r="AJ92" s="108"/>
      <c r="AK92" s="108"/>
      <c r="AL92" s="108"/>
      <c r="AM92" s="121"/>
    </row>
    <row r="93" spans="1:39" ht="15.75" thickBot="1">
      <c r="A93" s="319"/>
      <c r="B93" s="285"/>
      <c r="C93" s="283"/>
      <c r="D93" s="106" t="s">
        <v>123</v>
      </c>
      <c r="E93" s="109">
        <v>8.8160083399999998</v>
      </c>
      <c r="F93" s="110">
        <v>8.8160083399999998</v>
      </c>
      <c r="G93" s="110">
        <v>8.6982234199999997</v>
      </c>
      <c r="H93" s="110">
        <v>8.3512164729999991</v>
      </c>
      <c r="I93" s="110">
        <v>8.0579193599999996</v>
      </c>
      <c r="J93" s="110">
        <v>7.26101405</v>
      </c>
      <c r="K93" s="110">
        <v>6.5781250330000001</v>
      </c>
      <c r="L93" s="110">
        <v>6.0083347299999996</v>
      </c>
      <c r="M93" s="110">
        <v>5.4943958000000004</v>
      </c>
      <c r="N93" s="110">
        <v>4.8745577999999998</v>
      </c>
      <c r="O93" s="116">
        <v>3.9366608799999998</v>
      </c>
      <c r="P93" s="116">
        <v>3.202538375</v>
      </c>
      <c r="Q93" s="110">
        <v>2.6242740850000001</v>
      </c>
      <c r="R93" s="110">
        <v>1.5745151799999999</v>
      </c>
      <c r="S93" s="110">
        <v>0.7133874</v>
      </c>
      <c r="T93" s="111">
        <v>0</v>
      </c>
      <c r="U93" s="111"/>
      <c r="V93" s="111"/>
      <c r="W93" s="111"/>
      <c r="X93" s="111"/>
      <c r="Y93" s="111"/>
      <c r="Z93" s="111"/>
      <c r="AA93" s="111"/>
      <c r="AB93" s="111"/>
      <c r="AC93" s="111"/>
      <c r="AD93" s="111"/>
      <c r="AE93" s="111"/>
      <c r="AF93" s="111"/>
      <c r="AG93" s="111"/>
      <c r="AH93" s="111"/>
      <c r="AI93" s="111"/>
      <c r="AJ93" s="111"/>
      <c r="AK93" s="111"/>
      <c r="AL93" s="111"/>
      <c r="AM93" s="122"/>
    </row>
    <row r="94" spans="1:39" ht="15.75" thickBot="1">
      <c r="A94" s="319" t="s">
        <v>172</v>
      </c>
      <c r="B94" s="285" t="s">
        <v>6</v>
      </c>
      <c r="C94" s="283">
        <f>+E94</f>
        <v>2588.6587743893901</v>
      </c>
      <c r="D94" s="106" t="s">
        <v>122</v>
      </c>
      <c r="E94" s="107">
        <v>2588.6587743893901</v>
      </c>
      <c r="F94" s="107">
        <v>331.941989760208</v>
      </c>
      <c r="G94" s="107">
        <v>289.51299074020801</v>
      </c>
      <c r="H94" s="107">
        <v>234.127673093449</v>
      </c>
      <c r="I94" s="107">
        <v>193.74915362444901</v>
      </c>
      <c r="J94" s="107">
        <v>168.78623789444899</v>
      </c>
      <c r="K94" s="107">
        <v>145.99443294444899</v>
      </c>
      <c r="L94" s="107">
        <v>115.290510047449</v>
      </c>
      <c r="M94" s="107">
        <v>88.931059113448995</v>
      </c>
      <c r="N94" s="107">
        <v>67.253239393448894</v>
      </c>
      <c r="O94" s="107">
        <v>55.438656443448998</v>
      </c>
      <c r="P94" s="107">
        <v>45.645455936449302</v>
      </c>
      <c r="Q94" s="107">
        <v>31.200360725449599</v>
      </c>
      <c r="R94" s="107">
        <v>18.368006038449501</v>
      </c>
      <c r="S94" s="107">
        <v>0</v>
      </c>
      <c r="T94" s="108"/>
      <c r="U94" s="108"/>
      <c r="V94" s="108"/>
      <c r="W94" s="108"/>
      <c r="X94" s="108"/>
      <c r="Y94" s="108"/>
      <c r="Z94" s="108"/>
      <c r="AA94" s="108"/>
      <c r="AB94" s="108"/>
      <c r="AC94" s="108"/>
      <c r="AD94" s="108"/>
      <c r="AE94" s="108"/>
      <c r="AF94" s="108"/>
      <c r="AG94" s="108"/>
      <c r="AH94" s="108"/>
      <c r="AI94" s="108"/>
      <c r="AJ94" s="108"/>
      <c r="AK94" s="108"/>
      <c r="AL94" s="108"/>
      <c r="AM94" s="121"/>
    </row>
    <row r="95" spans="1:39" ht="15.75" thickBot="1">
      <c r="A95" s="319"/>
      <c r="B95" s="285"/>
      <c r="C95" s="283"/>
      <c r="D95" s="106" t="s">
        <v>123</v>
      </c>
      <c r="E95" s="115">
        <v>14.275670010000001</v>
      </c>
      <c r="F95" s="116">
        <v>14.275670010000001</v>
      </c>
      <c r="G95" s="116">
        <v>14.051838480000001</v>
      </c>
      <c r="H95" s="116">
        <v>13.763868781759999</v>
      </c>
      <c r="I95" s="116">
        <v>13.1767053</v>
      </c>
      <c r="J95" s="116">
        <v>12.191671080000001</v>
      </c>
      <c r="K95" s="116">
        <v>11.141159500000001</v>
      </c>
      <c r="L95" s="116">
        <v>9.7903415999999996</v>
      </c>
      <c r="M95" s="116">
        <v>8.2559967600000004</v>
      </c>
      <c r="N95" s="116">
        <v>6.6890679200000003</v>
      </c>
      <c r="O95" s="116">
        <v>5.6346915700000002</v>
      </c>
      <c r="P95" s="116">
        <v>4.6424520600000001</v>
      </c>
      <c r="Q95" s="116">
        <v>3.0423078499999998</v>
      </c>
      <c r="R95" s="116">
        <v>1.6029878200000001</v>
      </c>
      <c r="S95" s="116">
        <v>0</v>
      </c>
      <c r="T95" s="117"/>
      <c r="U95" s="111"/>
      <c r="V95" s="111"/>
      <c r="W95" s="111"/>
      <c r="X95" s="111"/>
      <c r="Y95" s="111"/>
      <c r="Z95" s="111"/>
      <c r="AA95" s="111"/>
      <c r="AB95" s="111"/>
      <c r="AC95" s="111"/>
      <c r="AD95" s="111"/>
      <c r="AE95" s="111"/>
      <c r="AF95" s="111"/>
      <c r="AG95" s="111"/>
      <c r="AH95" s="111"/>
      <c r="AI95" s="111"/>
      <c r="AJ95" s="111"/>
      <c r="AK95" s="111"/>
      <c r="AL95" s="111"/>
      <c r="AM95" s="122"/>
    </row>
    <row r="96" spans="1:39" ht="15.75" thickBot="1">
      <c r="A96" s="119" t="s">
        <v>126</v>
      </c>
      <c r="B96" s="103"/>
      <c r="C96" s="103"/>
      <c r="D96" s="104"/>
      <c r="E96" s="104"/>
      <c r="F96" s="104"/>
      <c r="G96" s="104"/>
      <c r="H96" s="104"/>
      <c r="I96" s="104"/>
      <c r="J96" s="104"/>
      <c r="K96" s="104"/>
      <c r="L96" s="104"/>
      <c r="M96" s="104"/>
      <c r="N96" s="104"/>
      <c r="O96" s="104"/>
      <c r="P96" s="104"/>
      <c r="Q96" s="104"/>
      <c r="R96" s="104"/>
      <c r="S96" s="104"/>
      <c r="T96" s="104"/>
      <c r="U96" s="104"/>
      <c r="V96" s="104"/>
      <c r="W96" s="104"/>
      <c r="X96" s="104"/>
      <c r="Y96" s="104"/>
      <c r="Z96" s="104"/>
      <c r="AA96" s="104"/>
      <c r="AB96" s="104"/>
      <c r="AC96" s="104"/>
    </row>
    <row r="97" spans="1:39" ht="15.75" thickBot="1">
      <c r="A97" s="318"/>
      <c r="B97" s="284" t="s">
        <v>6</v>
      </c>
      <c r="C97" s="283">
        <f>+E97</f>
        <v>0</v>
      </c>
      <c r="D97" s="106" t="s">
        <v>122</v>
      </c>
      <c r="E97" s="107"/>
      <c r="F97" s="107"/>
      <c r="G97" s="107"/>
      <c r="H97" s="107"/>
      <c r="I97" s="107"/>
      <c r="J97" s="107"/>
      <c r="K97" s="107"/>
      <c r="L97" s="107"/>
      <c r="M97" s="107"/>
      <c r="N97" s="107"/>
      <c r="O97" s="107"/>
      <c r="P97" s="107"/>
      <c r="Q97" s="107"/>
      <c r="R97" s="107"/>
      <c r="S97" s="107"/>
      <c r="T97" s="108"/>
      <c r="U97" s="108"/>
      <c r="V97" s="108"/>
      <c r="W97" s="108"/>
      <c r="X97" s="108"/>
      <c r="Y97" s="108"/>
      <c r="Z97" s="108"/>
      <c r="AA97" s="108"/>
      <c r="AB97" s="108"/>
      <c r="AC97" s="108"/>
      <c r="AD97" s="108"/>
      <c r="AE97" s="108"/>
      <c r="AF97" s="108"/>
      <c r="AG97" s="108"/>
      <c r="AH97" s="108"/>
      <c r="AI97" s="108"/>
      <c r="AJ97" s="108"/>
      <c r="AK97" s="108"/>
      <c r="AL97" s="108"/>
      <c r="AM97" s="121"/>
    </row>
    <row r="98" spans="1:39" ht="15.75" thickBot="1">
      <c r="A98" s="318"/>
      <c r="B98" s="284"/>
      <c r="C98" s="283"/>
      <c r="D98" s="106" t="s">
        <v>123</v>
      </c>
      <c r="E98" s="109"/>
      <c r="F98" s="110"/>
      <c r="G98" s="110"/>
      <c r="H98" s="110"/>
      <c r="I98" s="110"/>
      <c r="J98" s="110"/>
      <c r="K98" s="110"/>
      <c r="L98" s="110"/>
      <c r="M98" s="110"/>
      <c r="N98" s="110"/>
      <c r="O98" s="110"/>
      <c r="P98" s="110"/>
      <c r="Q98" s="110"/>
      <c r="R98" s="110"/>
      <c r="S98" s="110"/>
      <c r="T98" s="111"/>
      <c r="U98" s="111"/>
      <c r="V98" s="111"/>
      <c r="W98" s="111"/>
      <c r="X98" s="111"/>
      <c r="Y98" s="111"/>
      <c r="Z98" s="111"/>
      <c r="AA98" s="111"/>
      <c r="AB98" s="111"/>
      <c r="AC98" s="111"/>
      <c r="AD98" s="111"/>
      <c r="AE98" s="111"/>
      <c r="AF98" s="111"/>
      <c r="AG98" s="111"/>
      <c r="AH98" s="111"/>
      <c r="AI98" s="111"/>
      <c r="AJ98" s="111"/>
      <c r="AK98" s="111"/>
      <c r="AL98" s="111"/>
      <c r="AM98" s="122"/>
    </row>
    <row r="99" spans="1:39" ht="15.75" thickBot="1">
      <c r="A99" s="318"/>
      <c r="B99" s="284" t="s">
        <v>6</v>
      </c>
      <c r="C99" s="320">
        <f>+E99</f>
        <v>0</v>
      </c>
      <c r="D99" s="106" t="s">
        <v>122</v>
      </c>
      <c r="E99" s="128"/>
      <c r="F99" s="128"/>
      <c r="G99" s="128"/>
      <c r="H99" s="128"/>
      <c r="I99" s="128"/>
      <c r="J99" s="128"/>
      <c r="K99" s="128"/>
      <c r="L99" s="128"/>
      <c r="M99" s="128"/>
      <c r="N99" s="128"/>
      <c r="O99" s="128"/>
      <c r="P99" s="128"/>
      <c r="Q99" s="128"/>
      <c r="R99" s="128"/>
      <c r="S99" s="107"/>
      <c r="T99" s="107"/>
      <c r="U99" s="107"/>
      <c r="V99" s="107"/>
      <c r="W99" s="107"/>
      <c r="X99" s="107"/>
      <c r="Y99" s="107"/>
      <c r="Z99" s="107"/>
      <c r="AA99" s="129"/>
      <c r="AB99" s="108"/>
      <c r="AC99" s="108"/>
      <c r="AD99" s="108"/>
      <c r="AE99" s="108"/>
      <c r="AF99" s="108"/>
      <c r="AG99" s="108"/>
      <c r="AH99" s="130"/>
      <c r="AI99" s="108"/>
      <c r="AJ99" s="108"/>
      <c r="AK99" s="108"/>
      <c r="AL99" s="108"/>
      <c r="AM99" s="121"/>
    </row>
    <row r="100" spans="1:39" ht="15.75" thickBot="1">
      <c r="A100" s="318"/>
      <c r="B100" s="284"/>
      <c r="C100" s="320"/>
      <c r="D100" s="106" t="s">
        <v>123</v>
      </c>
      <c r="E100" s="131"/>
      <c r="F100" s="132"/>
      <c r="G100" s="132"/>
      <c r="H100" s="132"/>
      <c r="I100" s="132"/>
      <c r="J100" s="131"/>
      <c r="K100" s="131"/>
      <c r="L100" s="131"/>
      <c r="M100" s="131"/>
      <c r="N100" s="131"/>
      <c r="O100" s="131"/>
      <c r="P100" s="131"/>
      <c r="Q100" s="131"/>
      <c r="R100" s="131"/>
      <c r="S100" s="109"/>
      <c r="T100" s="109"/>
      <c r="U100" s="109"/>
      <c r="V100" s="109"/>
      <c r="W100" s="109"/>
      <c r="X100" s="109"/>
      <c r="Y100" s="109"/>
      <c r="Z100" s="109"/>
      <c r="AA100" s="133"/>
      <c r="AB100" s="111"/>
      <c r="AC100" s="111"/>
      <c r="AD100" s="111"/>
      <c r="AE100" s="111"/>
      <c r="AF100" s="111"/>
      <c r="AG100" s="111"/>
      <c r="AH100" s="134"/>
      <c r="AI100" s="111"/>
      <c r="AJ100" s="111"/>
      <c r="AK100" s="111"/>
      <c r="AL100" s="111"/>
      <c r="AM100" s="122"/>
    </row>
    <row r="103" spans="1:39" ht="15.75" thickBot="1">
      <c r="A103" s="135" t="s">
        <v>173</v>
      </c>
    </row>
    <row r="104" spans="1:39" ht="15.75" thickBot="1">
      <c r="A104" s="95" t="s">
        <v>118</v>
      </c>
      <c r="B104" s="96"/>
      <c r="C104" s="96"/>
      <c r="D104" s="96"/>
      <c r="E104" s="96"/>
      <c r="F104" s="96"/>
      <c r="G104" s="96"/>
      <c r="H104" s="96"/>
      <c r="I104" s="96"/>
      <c r="J104" s="96"/>
      <c r="K104" s="96"/>
      <c r="L104" s="96"/>
      <c r="M104" s="96"/>
      <c r="N104" s="96"/>
      <c r="O104" s="96"/>
      <c r="P104" s="96"/>
      <c r="Q104" s="96"/>
      <c r="R104" s="96"/>
      <c r="S104" s="96"/>
      <c r="T104" s="96"/>
      <c r="U104" s="96"/>
      <c r="V104" s="96"/>
      <c r="W104" s="96"/>
      <c r="X104" s="96"/>
      <c r="Y104" s="96"/>
      <c r="Z104" s="96"/>
      <c r="AA104" s="96"/>
      <c r="AB104" s="96"/>
      <c r="AC104" s="96"/>
      <c r="AD104" s="96"/>
      <c r="AE104" s="96"/>
      <c r="AF104" s="96"/>
      <c r="AG104" s="96"/>
      <c r="AH104" s="96"/>
      <c r="AI104" s="96"/>
      <c r="AJ104" s="96"/>
      <c r="AK104" s="96"/>
      <c r="AL104" s="96"/>
      <c r="AM104" s="120"/>
    </row>
    <row r="105" spans="1:39" ht="90">
      <c r="A105" s="149" t="s">
        <v>0</v>
      </c>
      <c r="B105" s="150" t="s">
        <v>119</v>
      </c>
      <c r="C105" s="151" t="s">
        <v>120</v>
      </c>
      <c r="D105" s="151"/>
      <c r="E105" s="151"/>
      <c r="F105" s="151"/>
      <c r="G105" s="151"/>
      <c r="H105" s="151"/>
      <c r="I105" s="151"/>
      <c r="J105" s="151"/>
      <c r="K105" s="151"/>
      <c r="L105" s="151"/>
      <c r="M105" s="151"/>
      <c r="N105" s="151"/>
      <c r="O105" s="151"/>
      <c r="P105" s="151"/>
      <c r="Q105" s="151"/>
      <c r="R105" s="151"/>
      <c r="S105" s="151"/>
      <c r="T105" s="151"/>
      <c r="U105" s="152"/>
      <c r="V105" s="152"/>
      <c r="W105" s="152"/>
      <c r="X105" s="152"/>
      <c r="Y105" s="152"/>
      <c r="Z105" s="152"/>
      <c r="AA105" s="153"/>
      <c r="AB105" s="152"/>
      <c r="AC105" s="152"/>
      <c r="AD105" s="152"/>
      <c r="AE105" s="152"/>
      <c r="AF105" s="152"/>
      <c r="AG105" s="152"/>
      <c r="AH105" s="152"/>
      <c r="AI105" s="152"/>
      <c r="AJ105" s="152"/>
      <c r="AK105" s="152"/>
      <c r="AL105" s="152"/>
      <c r="AM105" s="152"/>
    </row>
    <row r="106" spans="1:39" ht="15.75" thickBot="1">
      <c r="A106" s="154" t="s">
        <v>121</v>
      </c>
      <c r="B106" s="155"/>
      <c r="C106" s="156"/>
      <c r="D106" s="157"/>
      <c r="E106" s="157"/>
      <c r="F106" s="157"/>
      <c r="G106" s="157"/>
      <c r="H106" s="157"/>
      <c r="I106" s="157"/>
      <c r="J106" s="157"/>
      <c r="K106" s="157"/>
      <c r="L106" s="157"/>
      <c r="M106" s="157"/>
      <c r="N106" s="157"/>
      <c r="O106" s="157"/>
      <c r="P106" s="157"/>
      <c r="Q106" s="158"/>
      <c r="R106" s="158"/>
      <c r="S106" s="158"/>
      <c r="T106" s="158"/>
      <c r="U106" s="158"/>
      <c r="V106" s="158"/>
      <c r="W106" s="158"/>
      <c r="X106" s="158"/>
      <c r="Y106" s="158"/>
      <c r="Z106" s="158"/>
      <c r="AA106" s="158"/>
      <c r="AB106" s="158"/>
      <c r="AC106" s="158"/>
    </row>
    <row r="107" spans="1:39" ht="15.75" thickBot="1">
      <c r="A107" s="322" t="s">
        <v>174</v>
      </c>
      <c r="B107" s="323" t="s">
        <v>6</v>
      </c>
      <c r="C107" s="283">
        <f>+E107</f>
        <v>5.8600034000000001</v>
      </c>
      <c r="D107" s="159" t="s">
        <v>122</v>
      </c>
      <c r="E107" s="107">
        <v>5.8600034000000001</v>
      </c>
      <c r="F107" s="107">
        <v>0.68552640000000098</v>
      </c>
      <c r="G107" s="107">
        <v>0.60279640000000101</v>
      </c>
      <c r="H107" s="107">
        <v>0.53185140000000097</v>
      </c>
      <c r="I107" s="107">
        <v>0.47120340000000099</v>
      </c>
      <c r="J107" s="107">
        <v>0.44046240000000098</v>
      </c>
      <c r="K107" s="107">
        <v>0.38783240000000202</v>
      </c>
      <c r="L107" s="107">
        <v>0.354985400000002</v>
      </c>
      <c r="M107" s="107">
        <v>0.31848340000000303</v>
      </c>
      <c r="N107" s="107">
        <v>0.26484040000000297</v>
      </c>
      <c r="O107" s="107">
        <v>0.21117740000000401</v>
      </c>
      <c r="P107" s="125">
        <v>0.18225640000000401</v>
      </c>
      <c r="Q107" s="160"/>
      <c r="R107" s="107"/>
      <c r="S107" s="121"/>
      <c r="U107" s="108"/>
      <c r="V107" s="108"/>
      <c r="W107" s="108"/>
      <c r="X107" s="108"/>
      <c r="Y107" s="108"/>
      <c r="Z107" s="108"/>
      <c r="AA107" s="108"/>
      <c r="AB107" s="108"/>
      <c r="AC107" s="108"/>
      <c r="AD107" s="108"/>
      <c r="AE107" s="108"/>
      <c r="AF107" s="108"/>
      <c r="AG107" s="108"/>
      <c r="AH107" s="108"/>
      <c r="AI107" s="108"/>
      <c r="AJ107" s="108"/>
      <c r="AK107" s="108"/>
      <c r="AL107" s="108"/>
      <c r="AM107" s="121"/>
    </row>
    <row r="108" spans="1:39" ht="15.75" thickBot="1">
      <c r="A108" s="322"/>
      <c r="B108" s="323"/>
      <c r="C108" s="283"/>
      <c r="D108" s="161" t="s">
        <v>123</v>
      </c>
      <c r="E108" s="110">
        <v>3.0151000000000001E-2</v>
      </c>
      <c r="F108" s="110">
        <v>3.0151000000000001E-2</v>
      </c>
      <c r="G108" s="110">
        <v>2.623E-2</v>
      </c>
      <c r="H108" s="110">
        <v>2.2422999999999998E-2</v>
      </c>
      <c r="I108" s="110">
        <v>1.9168999999999999E-2</v>
      </c>
      <c r="J108" s="110">
        <v>1.4969E-2</v>
      </c>
      <c r="K108" s="110">
        <v>1.2145E-2</v>
      </c>
      <c r="L108" s="110">
        <v>1.0382000000000001E-2</v>
      </c>
      <c r="M108" s="110">
        <v>8.4229999999999999E-3</v>
      </c>
      <c r="N108" s="110">
        <v>5.5440000000000003E-3</v>
      </c>
      <c r="O108" s="110">
        <v>3.7859999999999999E-3</v>
      </c>
      <c r="P108" s="162">
        <v>2.1979999999999999E-3</v>
      </c>
      <c r="Q108" s="163"/>
      <c r="R108" s="110"/>
      <c r="S108" s="122"/>
      <c r="U108" s="111"/>
      <c r="V108" s="111"/>
      <c r="W108" s="111"/>
      <c r="X108" s="111"/>
      <c r="Y108" s="111"/>
      <c r="Z108" s="111"/>
      <c r="AA108" s="111"/>
      <c r="AB108" s="111"/>
      <c r="AC108" s="111"/>
      <c r="AD108" s="111"/>
      <c r="AE108" s="111"/>
      <c r="AF108" s="111"/>
      <c r="AG108" s="111"/>
      <c r="AH108" s="111"/>
      <c r="AI108" s="111"/>
      <c r="AJ108" s="111"/>
      <c r="AK108" s="111"/>
      <c r="AL108" s="111"/>
      <c r="AM108" s="122"/>
    </row>
    <row r="109" spans="1:39" ht="15.75" thickBot="1">
      <c r="A109" s="322" t="s">
        <v>175</v>
      </c>
      <c r="B109" s="323" t="s">
        <v>6</v>
      </c>
      <c r="C109" s="283">
        <f>+E109</f>
        <v>5.86</v>
      </c>
      <c r="D109" s="159" t="s">
        <v>122</v>
      </c>
      <c r="E109" s="112">
        <v>5.86</v>
      </c>
      <c r="F109" s="112">
        <v>0.68719440000000298</v>
      </c>
      <c r="G109" s="112">
        <v>0.60422140000000202</v>
      </c>
      <c r="H109" s="112">
        <v>0.53306940000000103</v>
      </c>
      <c r="I109" s="112">
        <v>0.47224540000000198</v>
      </c>
      <c r="J109" s="112">
        <v>0.42024840000000102</v>
      </c>
      <c r="K109" s="112">
        <v>0.31063240000000097</v>
      </c>
      <c r="L109" s="112">
        <v>0.252791400000001</v>
      </c>
      <c r="M109" s="112">
        <v>0.179052400000002</v>
      </c>
      <c r="N109" s="112">
        <v>0.14895440000000201</v>
      </c>
      <c r="O109" s="112">
        <v>0.117402400000001</v>
      </c>
      <c r="P109" s="112">
        <v>8.6678400000001196E-2</v>
      </c>
      <c r="Q109" s="125">
        <v>4.9726400000000802E-2</v>
      </c>
      <c r="R109" s="160"/>
      <c r="S109" s="121"/>
      <c r="U109" s="108"/>
      <c r="V109" s="108"/>
      <c r="W109" s="108"/>
      <c r="X109" s="108"/>
      <c r="Y109" s="108"/>
      <c r="Z109" s="108"/>
      <c r="AA109" s="108"/>
      <c r="AB109" s="108"/>
      <c r="AC109" s="108"/>
      <c r="AD109" s="108"/>
      <c r="AE109" s="108"/>
      <c r="AF109" s="108"/>
      <c r="AG109" s="108"/>
      <c r="AH109" s="108"/>
      <c r="AI109" s="108"/>
      <c r="AJ109" s="108"/>
      <c r="AK109" s="108"/>
      <c r="AL109" s="108"/>
      <c r="AM109" s="121"/>
    </row>
    <row r="110" spans="1:39" ht="15.75" thickBot="1">
      <c r="A110" s="322"/>
      <c r="B110" s="323"/>
      <c r="C110" s="283"/>
      <c r="D110" s="161" t="s">
        <v>123</v>
      </c>
      <c r="E110" s="110">
        <v>3.024E-2</v>
      </c>
      <c r="F110" s="110">
        <v>3.024E-2</v>
      </c>
      <c r="G110" s="110">
        <v>2.6307000000000001E-2</v>
      </c>
      <c r="H110" s="110">
        <v>2.2488999999999999E-2</v>
      </c>
      <c r="I110" s="110">
        <v>1.9224999999999999E-2</v>
      </c>
      <c r="J110" s="110">
        <v>1.6435000000000002E-2</v>
      </c>
      <c r="K110" s="110">
        <v>1.515E-2</v>
      </c>
      <c r="L110" s="110">
        <v>1.3728000000000001E-2</v>
      </c>
      <c r="M110" s="110">
        <v>1.1365E-2</v>
      </c>
      <c r="N110" s="110">
        <v>9.0729999999999995E-3</v>
      </c>
      <c r="O110" s="110">
        <v>7.2810000000000001E-3</v>
      </c>
      <c r="P110" s="110">
        <v>5.4790000000000004E-3</v>
      </c>
      <c r="Q110" s="162">
        <v>3.1779999999999998E-3</v>
      </c>
      <c r="R110" s="163"/>
      <c r="S110" s="127"/>
      <c r="U110" s="111"/>
      <c r="V110" s="111"/>
      <c r="W110" s="111"/>
      <c r="X110" s="111"/>
      <c r="Y110" s="111"/>
      <c r="Z110" s="111"/>
      <c r="AA110" s="111"/>
      <c r="AB110" s="111"/>
      <c r="AC110" s="111"/>
      <c r="AD110" s="111"/>
      <c r="AE110" s="111"/>
      <c r="AF110" s="111"/>
      <c r="AG110" s="111"/>
      <c r="AH110" s="111"/>
      <c r="AI110" s="111"/>
      <c r="AJ110" s="111"/>
      <c r="AK110" s="111"/>
      <c r="AL110" s="111"/>
      <c r="AM110" s="122"/>
    </row>
    <row r="111" spans="1:39" ht="15.75" thickBot="1">
      <c r="A111" s="322" t="s">
        <v>176</v>
      </c>
      <c r="B111" s="323" t="s">
        <v>6</v>
      </c>
      <c r="C111" s="283">
        <f>+E111</f>
        <v>7.2400155000000002</v>
      </c>
      <c r="D111" s="159" t="s">
        <v>122</v>
      </c>
      <c r="E111" s="112">
        <v>7.2400155000000002</v>
      </c>
      <c r="F111" s="112">
        <v>1.5678623</v>
      </c>
      <c r="G111" s="112">
        <v>1.4343853</v>
      </c>
      <c r="H111" s="112">
        <v>1.3140333</v>
      </c>
      <c r="I111" s="112">
        <v>1.2054353</v>
      </c>
      <c r="J111" s="112">
        <v>1.0445603000000001</v>
      </c>
      <c r="K111" s="112">
        <v>0.88758430000000099</v>
      </c>
      <c r="L111" s="112">
        <v>0.76393530000000198</v>
      </c>
      <c r="M111" s="112">
        <v>0.65282830000000103</v>
      </c>
      <c r="N111" s="112">
        <v>0.55326230000000198</v>
      </c>
      <c r="O111" s="112">
        <v>0.44597930000000102</v>
      </c>
      <c r="P111" s="112">
        <v>0.35765730000000101</v>
      </c>
      <c r="Q111" s="112">
        <v>0.27235330000000202</v>
      </c>
      <c r="R111" s="107">
        <v>0.205088300000003</v>
      </c>
      <c r="S111" s="108">
        <v>0.13699230000000201</v>
      </c>
      <c r="T111" s="121">
        <v>8.7460300000002697E-2</v>
      </c>
      <c r="U111" s="164"/>
      <c r="V111" s="108"/>
      <c r="W111" s="108"/>
      <c r="X111" s="108"/>
      <c r="Y111" s="108"/>
      <c r="Z111" s="108"/>
      <c r="AA111" s="108"/>
      <c r="AB111" s="108"/>
      <c r="AC111" s="108"/>
      <c r="AD111" s="108"/>
      <c r="AE111" s="108"/>
      <c r="AF111" s="108"/>
      <c r="AG111" s="108"/>
      <c r="AH111" s="108"/>
      <c r="AI111" s="108"/>
      <c r="AJ111" s="108"/>
      <c r="AK111" s="108"/>
      <c r="AL111" s="108"/>
      <c r="AM111" s="121"/>
    </row>
    <row r="112" spans="1:39" ht="15.75" thickBot="1">
      <c r="A112" s="322"/>
      <c r="B112" s="323"/>
      <c r="C112" s="283"/>
      <c r="D112" s="161" t="s">
        <v>123</v>
      </c>
      <c r="E112" s="110">
        <v>4.7418000000000002E-2</v>
      </c>
      <c r="F112" s="110">
        <v>4.7418000000000002E-2</v>
      </c>
      <c r="G112" s="110">
        <v>4.2979999999999997E-2</v>
      </c>
      <c r="H112" s="110">
        <v>3.8741999999999999E-2</v>
      </c>
      <c r="I112" s="110">
        <v>3.4978000000000002E-2</v>
      </c>
      <c r="J112" s="110">
        <v>3.3043000000000003E-2</v>
      </c>
      <c r="K112" s="110">
        <v>3.2537000000000003E-2</v>
      </c>
      <c r="L112" s="110">
        <v>2.9658E-2</v>
      </c>
      <c r="M112" s="110">
        <v>2.6706000000000001E-2</v>
      </c>
      <c r="N112" s="110">
        <v>2.3727999999999999E-2</v>
      </c>
      <c r="O112" s="110">
        <v>1.9861E-2</v>
      </c>
      <c r="P112" s="110">
        <v>1.6293999999999999E-2</v>
      </c>
      <c r="Q112" s="110">
        <v>1.2848E-2</v>
      </c>
      <c r="R112" s="110">
        <v>1.0130999999999999E-2</v>
      </c>
      <c r="S112" s="111">
        <v>7.3800000000000003E-3</v>
      </c>
      <c r="T112" s="122">
        <v>4.4450000000000002E-3</v>
      </c>
      <c r="U112" s="165"/>
      <c r="V112" s="111"/>
      <c r="W112" s="111"/>
      <c r="X112" s="111"/>
      <c r="Y112" s="111"/>
      <c r="Z112" s="111"/>
      <c r="AA112" s="111"/>
      <c r="AB112" s="111"/>
      <c r="AC112" s="111"/>
      <c r="AD112" s="111"/>
      <c r="AE112" s="111"/>
      <c r="AF112" s="111"/>
      <c r="AG112" s="111"/>
      <c r="AH112" s="111"/>
      <c r="AI112" s="111"/>
      <c r="AJ112" s="111"/>
      <c r="AK112" s="111"/>
      <c r="AL112" s="111"/>
      <c r="AM112" s="122"/>
    </row>
    <row r="113" spans="1:39" ht="15.75" thickBot="1">
      <c r="A113" s="322" t="s">
        <v>177</v>
      </c>
      <c r="B113" s="323" t="s">
        <v>6</v>
      </c>
      <c r="C113" s="283">
        <f>+E113</f>
        <v>0</v>
      </c>
      <c r="D113" s="159" t="s">
        <v>122</v>
      </c>
      <c r="E113" s="112">
        <v>0</v>
      </c>
      <c r="F113" s="112"/>
      <c r="G113" s="112"/>
      <c r="H113" s="112"/>
      <c r="I113" s="112"/>
      <c r="J113" s="112"/>
      <c r="K113" s="112"/>
      <c r="L113" s="112"/>
      <c r="M113" s="112"/>
      <c r="N113" s="112"/>
      <c r="O113" s="112"/>
      <c r="P113" s="112"/>
      <c r="Q113" s="125"/>
      <c r="R113" s="112"/>
      <c r="S113" s="112"/>
      <c r="T113" s="112"/>
      <c r="U113" s="107"/>
      <c r="V113" s="107"/>
      <c r="W113" s="107"/>
      <c r="X113" s="107"/>
      <c r="Y113" s="107"/>
      <c r="Z113" s="107"/>
      <c r="AA113" s="107"/>
      <c r="AB113" s="107"/>
      <c r="AC113" s="107"/>
      <c r="AD113" s="107"/>
      <c r="AE113" s="107"/>
      <c r="AF113" s="108"/>
      <c r="AG113" s="108"/>
      <c r="AH113" s="108"/>
      <c r="AI113" s="108"/>
      <c r="AJ113" s="108"/>
      <c r="AK113" s="108"/>
      <c r="AL113" s="108"/>
      <c r="AM113" s="121"/>
    </row>
    <row r="114" spans="1:39" ht="15.75" thickBot="1">
      <c r="A114" s="322"/>
      <c r="B114" s="323"/>
      <c r="C114" s="283"/>
      <c r="D114" s="161" t="s">
        <v>123</v>
      </c>
      <c r="E114" s="110">
        <v>0</v>
      </c>
      <c r="F114" s="110"/>
      <c r="G114" s="110"/>
      <c r="H114" s="110"/>
      <c r="I114" s="110"/>
      <c r="J114" s="110"/>
      <c r="K114" s="110"/>
      <c r="L114" s="110"/>
      <c r="M114" s="110"/>
      <c r="N114" s="110"/>
      <c r="O114" s="110"/>
      <c r="P114" s="110"/>
      <c r="Q114" s="162"/>
      <c r="R114" s="110"/>
      <c r="S114" s="110"/>
      <c r="T114" s="110"/>
      <c r="U114" s="110"/>
      <c r="V114" s="116"/>
      <c r="W114" s="116"/>
      <c r="X114" s="116"/>
      <c r="Y114" s="116"/>
      <c r="Z114" s="116"/>
      <c r="AA114" s="116"/>
      <c r="AB114" s="116"/>
      <c r="AC114" s="116"/>
      <c r="AD114" s="116"/>
      <c r="AE114" s="116"/>
      <c r="AF114" s="117"/>
      <c r="AG114" s="117"/>
      <c r="AH114" s="117"/>
      <c r="AI114" s="117"/>
      <c r="AJ114" s="117"/>
      <c r="AK114" s="117"/>
      <c r="AL114" s="117"/>
      <c r="AM114" s="127"/>
    </row>
    <row r="115" spans="1:39" ht="15.75" thickBot="1">
      <c r="A115" s="322" t="s">
        <v>178</v>
      </c>
      <c r="B115" s="323" t="s">
        <v>6</v>
      </c>
      <c r="C115" s="283">
        <f>+E115</f>
        <v>0</v>
      </c>
      <c r="D115" s="159" t="s">
        <v>122</v>
      </c>
      <c r="E115" s="112">
        <v>0</v>
      </c>
      <c r="F115" s="112"/>
      <c r="G115" s="112"/>
      <c r="H115" s="112"/>
      <c r="I115" s="112"/>
      <c r="J115" s="112"/>
      <c r="K115" s="112"/>
      <c r="L115" s="112"/>
      <c r="M115" s="112"/>
      <c r="N115" s="112"/>
      <c r="O115" s="112"/>
      <c r="P115" s="112"/>
      <c r="Q115" s="125"/>
      <c r="R115" s="6"/>
      <c r="S115" s="6"/>
      <c r="T115" s="107"/>
      <c r="U115" s="107"/>
      <c r="V115" s="107"/>
      <c r="W115" s="107"/>
      <c r="X115" s="107"/>
      <c r="Y115" s="107"/>
      <c r="Z115" s="108"/>
      <c r="AA115" s="108"/>
      <c r="AB115" s="108"/>
      <c r="AC115" s="108"/>
      <c r="AD115" s="108"/>
      <c r="AE115" s="108"/>
      <c r="AF115" s="108"/>
      <c r="AG115" s="108"/>
      <c r="AH115" s="108"/>
      <c r="AI115" s="108"/>
      <c r="AJ115" s="108"/>
      <c r="AK115" s="108"/>
      <c r="AL115" s="108"/>
      <c r="AM115" s="121"/>
    </row>
    <row r="116" spans="1:39" ht="15.75" thickBot="1">
      <c r="A116" s="322"/>
      <c r="B116" s="323"/>
      <c r="C116" s="283"/>
      <c r="D116" s="161" t="s">
        <v>123</v>
      </c>
      <c r="E116" s="110">
        <v>0</v>
      </c>
      <c r="F116" s="110"/>
      <c r="G116" s="110"/>
      <c r="H116" s="110"/>
      <c r="I116" s="110"/>
      <c r="J116" s="110"/>
      <c r="K116" s="110"/>
      <c r="L116" s="110"/>
      <c r="M116" s="110"/>
      <c r="N116" s="110"/>
      <c r="O116" s="110"/>
      <c r="P116" s="110"/>
      <c r="Q116" s="162"/>
      <c r="R116" s="6"/>
      <c r="S116" s="6"/>
      <c r="T116" s="110"/>
      <c r="U116" s="110"/>
      <c r="V116" s="110"/>
      <c r="W116" s="110"/>
      <c r="X116" s="110"/>
      <c r="Y116" s="110"/>
      <c r="Z116" s="111"/>
      <c r="AA116" s="111"/>
      <c r="AB116" s="111"/>
      <c r="AC116" s="111"/>
      <c r="AD116" s="111"/>
      <c r="AE116" s="111"/>
      <c r="AF116" s="111"/>
      <c r="AG116" s="111"/>
      <c r="AH116" s="111"/>
      <c r="AI116" s="111"/>
      <c r="AJ116" s="111"/>
      <c r="AK116" s="111"/>
      <c r="AL116" s="111"/>
      <c r="AM116" s="122"/>
    </row>
    <row r="117" spans="1:39" ht="15.75" thickBot="1">
      <c r="A117" s="322" t="s">
        <v>179</v>
      </c>
      <c r="B117" s="323" t="s">
        <v>6</v>
      </c>
      <c r="C117" s="283">
        <f>+E117</f>
        <v>0</v>
      </c>
      <c r="D117" s="159" t="s">
        <v>122</v>
      </c>
      <c r="E117" s="112">
        <v>0</v>
      </c>
      <c r="F117" s="112"/>
      <c r="G117" s="112"/>
      <c r="H117" s="112"/>
      <c r="I117" s="112"/>
      <c r="J117" s="112"/>
      <c r="K117" s="112"/>
      <c r="L117" s="112"/>
      <c r="M117" s="112"/>
      <c r="N117" s="112"/>
      <c r="O117" s="112"/>
      <c r="P117" s="112"/>
      <c r="Q117" s="125"/>
      <c r="R117" s="112"/>
      <c r="S117" s="112"/>
      <c r="T117" s="112"/>
      <c r="U117" s="112"/>
      <c r="V117" s="112"/>
      <c r="W117" s="112"/>
      <c r="X117" s="112"/>
      <c r="Y117" s="123"/>
      <c r="Z117" s="123"/>
      <c r="AA117" s="123"/>
      <c r="AB117" s="123"/>
      <c r="AC117" s="123"/>
      <c r="AD117" s="123"/>
      <c r="AE117" s="123"/>
      <c r="AF117" s="123"/>
      <c r="AG117" s="123"/>
      <c r="AH117" s="123"/>
      <c r="AI117" s="123"/>
      <c r="AJ117" s="123"/>
      <c r="AK117" s="123"/>
      <c r="AL117" s="123"/>
      <c r="AM117" s="124"/>
    </row>
    <row r="118" spans="1:39" ht="15.75" thickBot="1">
      <c r="A118" s="322"/>
      <c r="B118" s="323"/>
      <c r="C118" s="283"/>
      <c r="D118" s="161" t="s">
        <v>123</v>
      </c>
      <c r="E118" s="110">
        <v>0</v>
      </c>
      <c r="F118" s="110"/>
      <c r="G118" s="110"/>
      <c r="H118" s="110"/>
      <c r="I118" s="110"/>
      <c r="J118" s="110"/>
      <c r="K118" s="110"/>
      <c r="L118" s="110"/>
      <c r="M118" s="110"/>
      <c r="N118" s="110"/>
      <c r="O118" s="110"/>
      <c r="P118" s="110"/>
      <c r="Q118" s="162"/>
      <c r="R118" s="110"/>
      <c r="S118" s="116"/>
      <c r="T118" s="116"/>
      <c r="U118" s="116"/>
      <c r="V118" s="116"/>
      <c r="W118" s="116"/>
      <c r="X118" s="116"/>
      <c r="Y118" s="117"/>
      <c r="Z118" s="117"/>
      <c r="AA118" s="117"/>
      <c r="AB118" s="117"/>
      <c r="AC118" s="117"/>
      <c r="AD118" s="117"/>
      <c r="AE118" s="117"/>
      <c r="AF118" s="117"/>
      <c r="AG118" s="117"/>
      <c r="AH118" s="117"/>
      <c r="AI118" s="117"/>
      <c r="AJ118" s="117"/>
      <c r="AK118" s="117"/>
      <c r="AL118" s="117"/>
      <c r="AM118" s="127"/>
    </row>
    <row r="119" spans="1:39" ht="15.75" thickBot="1">
      <c r="A119" s="318" t="s">
        <v>6</v>
      </c>
      <c r="B119" s="282">
        <f>+E119</f>
        <v>0</v>
      </c>
      <c r="C119" s="283">
        <v>0</v>
      </c>
      <c r="D119" s="161" t="s">
        <v>122</v>
      </c>
      <c r="E119" s="112"/>
      <c r="F119" s="112"/>
      <c r="G119" s="112"/>
      <c r="H119" s="112"/>
      <c r="I119" s="112"/>
      <c r="J119" s="112"/>
      <c r="K119" s="112"/>
      <c r="L119" s="112"/>
      <c r="M119" s="112"/>
      <c r="N119" s="112"/>
      <c r="O119" s="112"/>
      <c r="P119" s="107"/>
      <c r="Q119" s="107"/>
      <c r="R119" s="107"/>
      <c r="S119" s="107"/>
      <c r="T119" s="108"/>
      <c r="U119" s="108"/>
      <c r="V119" s="108"/>
      <c r="W119" s="108"/>
      <c r="X119" s="108"/>
      <c r="Y119" s="108"/>
      <c r="Z119" s="108"/>
      <c r="AA119" s="108"/>
      <c r="AB119" s="108"/>
      <c r="AC119" s="108"/>
      <c r="AD119" s="108"/>
      <c r="AE119" s="108"/>
      <c r="AF119" s="108"/>
      <c r="AG119" s="108"/>
      <c r="AH119" s="108"/>
      <c r="AI119" s="108"/>
      <c r="AJ119" s="108"/>
      <c r="AK119" s="108"/>
      <c r="AL119" s="108"/>
      <c r="AM119" s="121"/>
    </row>
    <row r="120" spans="1:39" ht="15.75" thickBot="1">
      <c r="A120" s="318"/>
      <c r="B120" s="282"/>
      <c r="C120" s="283"/>
      <c r="D120" s="161" t="s">
        <v>123</v>
      </c>
      <c r="E120" s="109"/>
      <c r="F120" s="110"/>
      <c r="G120" s="110"/>
      <c r="H120" s="110"/>
      <c r="I120" s="110"/>
      <c r="J120" s="110"/>
      <c r="K120" s="110"/>
      <c r="L120" s="110"/>
      <c r="M120" s="110"/>
      <c r="N120" s="110"/>
      <c r="O120" s="110"/>
      <c r="P120" s="110"/>
      <c r="Q120" s="110"/>
      <c r="R120" s="110"/>
      <c r="S120" s="110"/>
      <c r="T120" s="111"/>
      <c r="U120" s="111"/>
      <c r="V120" s="111"/>
      <c r="W120" s="111"/>
      <c r="X120" s="111"/>
      <c r="Y120" s="111"/>
      <c r="Z120" s="111"/>
      <c r="AA120" s="111"/>
      <c r="AB120" s="111"/>
      <c r="AC120" s="111"/>
      <c r="AD120" s="111"/>
      <c r="AE120" s="111"/>
      <c r="AF120" s="111"/>
      <c r="AG120" s="111"/>
      <c r="AH120" s="111"/>
      <c r="AI120" s="111"/>
      <c r="AJ120" s="111"/>
      <c r="AK120" s="111"/>
      <c r="AL120" s="111"/>
      <c r="AM120" s="122"/>
    </row>
    <row r="121" spans="1:39" ht="15.75" thickBot="1">
      <c r="A121" s="166" t="s">
        <v>124</v>
      </c>
      <c r="B121" s="156"/>
      <c r="C121" s="156"/>
      <c r="D121" s="158"/>
      <c r="E121" s="158"/>
      <c r="F121" s="158"/>
      <c r="G121" s="158"/>
      <c r="H121" s="158"/>
      <c r="I121" s="158"/>
      <c r="J121" s="158"/>
      <c r="K121" s="158"/>
      <c r="L121" s="158"/>
      <c r="M121" s="158"/>
      <c r="N121" s="158"/>
      <c r="O121" s="158"/>
      <c r="P121" s="158"/>
      <c r="Q121" s="158"/>
      <c r="R121" s="158"/>
      <c r="S121" s="158"/>
      <c r="T121" s="158"/>
      <c r="U121" s="158"/>
      <c r="V121" s="158"/>
      <c r="W121" s="158"/>
      <c r="X121" s="158"/>
      <c r="Y121" s="158"/>
      <c r="Z121" s="158"/>
      <c r="AA121" s="158"/>
      <c r="AB121" s="158"/>
      <c r="AC121" s="158"/>
    </row>
    <row r="122" spans="1:39" ht="15.75" thickBot="1">
      <c r="A122" s="322" t="s">
        <v>180</v>
      </c>
      <c r="B122" s="323" t="s">
        <v>6</v>
      </c>
      <c r="C122" s="283">
        <f>+E122</f>
        <v>4.2299990999999997</v>
      </c>
      <c r="D122" s="159" t="s">
        <v>122</v>
      </c>
      <c r="E122" s="112">
        <v>4.2299990999999997</v>
      </c>
      <c r="F122" s="112">
        <v>0.391897099999999</v>
      </c>
      <c r="G122" s="112">
        <v>0.34500609999999898</v>
      </c>
      <c r="H122" s="112">
        <v>0.30350509999999897</v>
      </c>
      <c r="I122" s="112">
        <v>0.26677409999999901</v>
      </c>
      <c r="J122" s="112">
        <v>0.234264099999999</v>
      </c>
      <c r="K122" s="112">
        <v>0.20549209999999901</v>
      </c>
      <c r="L122" s="112">
        <v>0.16841410000000001</v>
      </c>
      <c r="M122" s="112">
        <v>0.138013099999999</v>
      </c>
      <c r="N122" s="112">
        <v>0.1052911</v>
      </c>
      <c r="O122" s="112">
        <v>7.4171100000000004E-2</v>
      </c>
      <c r="P122" s="112">
        <v>4.7833100000000101E-2</v>
      </c>
      <c r="Q122" s="125">
        <v>2.0869100000000501E-2</v>
      </c>
      <c r="R122" s="107"/>
      <c r="S122" s="107"/>
      <c r="T122" s="107"/>
      <c r="U122" s="107"/>
      <c r="V122" s="107"/>
      <c r="W122" s="107"/>
      <c r="X122" s="108"/>
      <c r="Y122" s="108"/>
      <c r="Z122" s="108"/>
      <c r="AA122" s="108"/>
      <c r="AB122" s="108"/>
      <c r="AC122" s="108"/>
      <c r="AD122" s="108"/>
      <c r="AE122" s="108"/>
      <c r="AF122" s="108"/>
      <c r="AG122" s="108"/>
      <c r="AH122" s="108"/>
      <c r="AI122" s="108"/>
      <c r="AJ122" s="108"/>
      <c r="AK122" s="108"/>
      <c r="AL122" s="108"/>
      <c r="AM122" s="121"/>
    </row>
    <row r="123" spans="1:39" ht="15.75" thickBot="1">
      <c r="A123" s="322"/>
      <c r="B123" s="323"/>
      <c r="C123" s="283"/>
      <c r="D123" s="161" t="s">
        <v>123</v>
      </c>
      <c r="E123" s="116">
        <v>2.5682E-2</v>
      </c>
      <c r="F123" s="116">
        <v>2.5682E-2</v>
      </c>
      <c r="G123" s="116">
        <v>2.273E-2</v>
      </c>
      <c r="H123" s="116">
        <v>2.0116999999999999E-2</v>
      </c>
      <c r="I123" s="116">
        <v>1.7805000000000001E-2</v>
      </c>
      <c r="J123" s="116">
        <v>1.5758999999999999E-2</v>
      </c>
      <c r="K123" s="116">
        <v>1.3946999999999999E-2</v>
      </c>
      <c r="L123" s="116">
        <v>1.1613E-2</v>
      </c>
      <c r="M123" s="116">
        <v>9.5069999999999998E-3</v>
      </c>
      <c r="N123" s="116">
        <v>7.4469999999999996E-3</v>
      </c>
      <c r="O123" s="116">
        <v>5.4879999999999998E-3</v>
      </c>
      <c r="P123" s="116">
        <v>3.7450000000000001E-3</v>
      </c>
      <c r="Q123" s="126">
        <v>1.9589999999999998E-3</v>
      </c>
      <c r="R123" s="116"/>
      <c r="S123" s="116"/>
      <c r="T123" s="116"/>
      <c r="U123" s="116"/>
      <c r="V123" s="116"/>
      <c r="W123" s="116"/>
      <c r="X123" s="111"/>
      <c r="Y123" s="111"/>
      <c r="Z123" s="111"/>
      <c r="AA123" s="111"/>
      <c r="AB123" s="111"/>
      <c r="AC123" s="111"/>
      <c r="AD123" s="111"/>
      <c r="AE123" s="111"/>
      <c r="AF123" s="111"/>
      <c r="AG123" s="111"/>
      <c r="AH123" s="111"/>
      <c r="AI123" s="111"/>
      <c r="AJ123" s="111"/>
      <c r="AK123" s="111"/>
      <c r="AL123" s="111"/>
      <c r="AM123" s="122"/>
    </row>
    <row r="124" spans="1:39" ht="15.75" thickBot="1">
      <c r="A124" s="322" t="s">
        <v>181</v>
      </c>
      <c r="B124" s="323" t="s">
        <v>6</v>
      </c>
      <c r="C124" s="283">
        <f>+E124</f>
        <v>5.3000118000000001</v>
      </c>
      <c r="D124" s="159" t="s">
        <v>122</v>
      </c>
      <c r="E124" s="107">
        <v>5.3000118000000001</v>
      </c>
      <c r="F124" s="107">
        <v>1.1891925000000001</v>
      </c>
      <c r="G124" s="107">
        <v>1.0524555</v>
      </c>
      <c r="H124" s="107">
        <v>0.97061250000000099</v>
      </c>
      <c r="I124" s="107">
        <v>0.89648450000000102</v>
      </c>
      <c r="J124" s="107">
        <v>0.79818450000000096</v>
      </c>
      <c r="K124" s="107">
        <v>0.71344949999999996</v>
      </c>
      <c r="L124" s="107">
        <v>0.64040850000000005</v>
      </c>
      <c r="M124" s="107">
        <v>0.577447500000001</v>
      </c>
      <c r="N124" s="107">
        <v>0.52317550000000101</v>
      </c>
      <c r="O124" s="107">
        <v>0.3502345</v>
      </c>
      <c r="P124" s="107">
        <v>0.25583550000000099</v>
      </c>
      <c r="Q124" s="107">
        <v>0.16815850000000099</v>
      </c>
      <c r="R124" s="125">
        <v>9.5635500000001095E-2</v>
      </c>
      <c r="S124" s="160"/>
      <c r="T124" s="107"/>
      <c r="U124" s="107"/>
      <c r="V124" s="107"/>
      <c r="W124" s="107"/>
      <c r="X124" s="108"/>
      <c r="Y124" s="108"/>
      <c r="Z124" s="108"/>
      <c r="AA124" s="108"/>
      <c r="AB124" s="108"/>
      <c r="AC124" s="108"/>
      <c r="AD124" s="108"/>
      <c r="AE124" s="108"/>
      <c r="AF124" s="108"/>
      <c r="AG124" s="108"/>
      <c r="AH124" s="108"/>
      <c r="AI124" s="108"/>
      <c r="AJ124" s="108"/>
      <c r="AK124" s="108"/>
      <c r="AL124" s="108"/>
      <c r="AM124" s="121"/>
    </row>
    <row r="125" spans="1:39" ht="15.75" thickBot="1">
      <c r="A125" s="322"/>
      <c r="B125" s="323"/>
      <c r="C125" s="283"/>
      <c r="D125" s="161" t="s">
        <v>123</v>
      </c>
      <c r="E125" s="116">
        <v>4.8675000000000003E-2</v>
      </c>
      <c r="F125" s="116">
        <v>4.8675000000000003E-2</v>
      </c>
      <c r="G125" s="116">
        <v>4.4017000000000001E-2</v>
      </c>
      <c r="H125" s="116">
        <v>3.9909E-2</v>
      </c>
      <c r="I125" s="116">
        <v>3.6146999999999999E-2</v>
      </c>
      <c r="J125" s="116">
        <v>3.1158999999999999E-2</v>
      </c>
      <c r="K125" s="116">
        <v>2.6859000000000001E-2</v>
      </c>
      <c r="L125" s="116">
        <v>2.3151999999999999E-2</v>
      </c>
      <c r="M125" s="116">
        <v>1.9956999999999999E-2</v>
      </c>
      <c r="N125" s="116">
        <v>1.7203E-2</v>
      </c>
      <c r="O125" s="116">
        <v>1.5041000000000001E-2</v>
      </c>
      <c r="P125" s="116">
        <v>1.2447E-2</v>
      </c>
      <c r="Q125" s="116">
        <v>9.4260000000000004E-3</v>
      </c>
      <c r="R125" s="126">
        <v>5.7460000000000002E-3</v>
      </c>
      <c r="S125" s="163"/>
      <c r="T125" s="116"/>
      <c r="U125" s="116"/>
      <c r="V125" s="116"/>
      <c r="W125" s="116"/>
      <c r="X125" s="111"/>
      <c r="Y125" s="111"/>
      <c r="Z125" s="111"/>
      <c r="AA125" s="111"/>
      <c r="AB125" s="111"/>
      <c r="AC125" s="111"/>
      <c r="AD125" s="111"/>
      <c r="AE125" s="111"/>
      <c r="AF125" s="111"/>
      <c r="AG125" s="111"/>
      <c r="AH125" s="111"/>
      <c r="AI125" s="111"/>
      <c r="AJ125" s="111"/>
      <c r="AK125" s="111"/>
      <c r="AL125" s="111"/>
      <c r="AM125" s="122"/>
    </row>
    <row r="126" spans="1:39" ht="15.75" thickBot="1">
      <c r="A126" s="322" t="s">
        <v>182</v>
      </c>
      <c r="B126" s="323" t="s">
        <v>6</v>
      </c>
      <c r="C126" s="283">
        <f>+E126</f>
        <v>5.3000049000000002</v>
      </c>
      <c r="D126" s="159" t="s">
        <v>122</v>
      </c>
      <c r="E126" s="107">
        <v>5.3000049000000002</v>
      </c>
      <c r="F126" s="107">
        <v>1.1891864999999999</v>
      </c>
      <c r="G126" s="107">
        <v>1.0524495</v>
      </c>
      <c r="H126" s="107">
        <v>0.97060650000000304</v>
      </c>
      <c r="I126" s="107">
        <v>0.89647850000000295</v>
      </c>
      <c r="J126" s="107">
        <v>0.82933750000000295</v>
      </c>
      <c r="K126" s="107">
        <v>0.74030250000000297</v>
      </c>
      <c r="L126" s="107">
        <v>0.66355450000000304</v>
      </c>
      <c r="M126" s="107">
        <v>0.48503450000000298</v>
      </c>
      <c r="N126" s="107">
        <v>0.405155500000002</v>
      </c>
      <c r="O126" s="107">
        <v>0.33518450000000199</v>
      </c>
      <c r="P126" s="107">
        <v>0.259669500000002</v>
      </c>
      <c r="Q126" s="107">
        <v>0.198508500000002</v>
      </c>
      <c r="R126" s="107">
        <v>0.12749650000000001</v>
      </c>
      <c r="S126" s="125">
        <v>5.8698500000001097E-2</v>
      </c>
      <c r="T126" s="160"/>
      <c r="U126" s="107"/>
      <c r="V126" s="107"/>
      <c r="W126" s="107"/>
      <c r="X126" s="108"/>
      <c r="Y126" s="108"/>
      <c r="Z126" s="108"/>
      <c r="AA126" s="108"/>
      <c r="AB126" s="108"/>
      <c r="AC126" s="108"/>
      <c r="AD126" s="108"/>
      <c r="AE126" s="108"/>
      <c r="AF126" s="108"/>
      <c r="AG126" s="108"/>
      <c r="AH126" s="108"/>
      <c r="AI126" s="108"/>
      <c r="AJ126" s="108"/>
      <c r="AK126" s="108"/>
      <c r="AL126" s="108"/>
      <c r="AM126" s="121"/>
    </row>
    <row r="127" spans="1:39" ht="15.75" thickBot="1">
      <c r="A127" s="322"/>
      <c r="B127" s="323"/>
      <c r="C127" s="283"/>
      <c r="D127" s="161" t="s">
        <v>123</v>
      </c>
      <c r="E127" s="110">
        <v>4.8675000000000003E-2</v>
      </c>
      <c r="F127" s="110">
        <v>4.8675000000000003E-2</v>
      </c>
      <c r="G127" s="110">
        <v>4.4017000000000001E-2</v>
      </c>
      <c r="H127" s="110">
        <v>3.9909E-2</v>
      </c>
      <c r="I127" s="110">
        <v>3.6146999999999999E-2</v>
      </c>
      <c r="J127" s="110">
        <v>3.2739999999999998E-2</v>
      </c>
      <c r="K127" s="110">
        <v>2.8222000000000001E-2</v>
      </c>
      <c r="L127" s="110">
        <v>2.4327000000000001E-2</v>
      </c>
      <c r="M127" s="110">
        <v>2.0990000000000002E-2</v>
      </c>
      <c r="N127" s="110">
        <v>1.8963000000000001E-2</v>
      </c>
      <c r="O127" s="110">
        <v>1.6667000000000001E-2</v>
      </c>
      <c r="P127" s="110">
        <v>1.4139000000000001E-2</v>
      </c>
      <c r="Q127" s="110">
        <v>1.1051999999999999E-2</v>
      </c>
      <c r="R127" s="110">
        <v>7.3629999999999998E-3</v>
      </c>
      <c r="S127" s="162">
        <v>3.8140000000000001E-3</v>
      </c>
      <c r="T127" s="163"/>
      <c r="U127" s="116"/>
      <c r="V127" s="116"/>
      <c r="W127" s="116"/>
      <c r="X127" s="111"/>
      <c r="Y127" s="111"/>
      <c r="Z127" s="111"/>
      <c r="AA127" s="111"/>
      <c r="AB127" s="111"/>
      <c r="AC127" s="111"/>
      <c r="AD127" s="111"/>
      <c r="AE127" s="111"/>
      <c r="AF127" s="111"/>
      <c r="AG127" s="111"/>
      <c r="AH127" s="111"/>
      <c r="AI127" s="111"/>
      <c r="AJ127" s="111"/>
      <c r="AK127" s="111"/>
      <c r="AL127" s="111"/>
      <c r="AM127" s="122"/>
    </row>
    <row r="128" spans="1:39" ht="15.75" thickBot="1">
      <c r="A128" s="322" t="s">
        <v>183</v>
      </c>
      <c r="B128" s="323" t="s">
        <v>6</v>
      </c>
      <c r="C128" s="283">
        <f>+E128</f>
        <v>0</v>
      </c>
      <c r="D128" s="159" t="s">
        <v>122</v>
      </c>
      <c r="E128" s="112">
        <v>0</v>
      </c>
      <c r="F128" s="112"/>
      <c r="G128" s="112"/>
      <c r="H128" s="112"/>
      <c r="I128" s="112"/>
      <c r="J128" s="112"/>
      <c r="K128" s="112"/>
      <c r="L128" s="112"/>
      <c r="M128" s="112"/>
      <c r="N128" s="112"/>
      <c r="O128" s="112"/>
      <c r="P128" s="112"/>
      <c r="Q128" s="112"/>
      <c r="R128" s="112"/>
      <c r="S128" s="167"/>
      <c r="T128" s="164"/>
      <c r="U128" s="108"/>
      <c r="V128" s="108"/>
      <c r="W128" s="108"/>
      <c r="X128" s="108"/>
      <c r="Y128" s="108"/>
      <c r="Z128" s="108"/>
      <c r="AA128" s="108"/>
      <c r="AB128" s="108"/>
      <c r="AC128" s="108"/>
      <c r="AD128" s="108"/>
      <c r="AE128" s="108"/>
      <c r="AF128" s="108"/>
      <c r="AG128" s="108"/>
      <c r="AH128" s="108"/>
      <c r="AI128" s="108"/>
      <c r="AJ128" s="108"/>
      <c r="AK128" s="108"/>
      <c r="AL128" s="108"/>
      <c r="AM128" s="121"/>
    </row>
    <row r="129" spans="1:39" ht="15.75" thickBot="1">
      <c r="A129" s="322"/>
      <c r="B129" s="323"/>
      <c r="C129" s="283"/>
      <c r="D129" s="161" t="s">
        <v>123</v>
      </c>
      <c r="E129" s="110">
        <v>0</v>
      </c>
      <c r="F129" s="110"/>
      <c r="G129" s="110"/>
      <c r="H129" s="110"/>
      <c r="I129" s="110"/>
      <c r="J129" s="110"/>
      <c r="K129" s="110"/>
      <c r="L129" s="110"/>
      <c r="M129" s="110"/>
      <c r="N129" s="110"/>
      <c r="O129" s="110"/>
      <c r="P129" s="110"/>
      <c r="Q129" s="110"/>
      <c r="R129" s="110"/>
      <c r="S129" s="162"/>
      <c r="T129" s="165"/>
      <c r="U129" s="111"/>
      <c r="V129" s="111"/>
      <c r="W129" s="111"/>
      <c r="X129" s="111"/>
      <c r="Y129" s="111"/>
      <c r="Z129" s="111"/>
      <c r="AA129" s="111"/>
      <c r="AB129" s="111"/>
      <c r="AC129" s="111"/>
      <c r="AD129" s="111"/>
      <c r="AE129" s="111"/>
      <c r="AF129" s="111"/>
      <c r="AG129" s="111"/>
      <c r="AH129" s="111"/>
      <c r="AI129" s="111"/>
      <c r="AJ129" s="111"/>
      <c r="AK129" s="111"/>
      <c r="AL129" s="111"/>
      <c r="AM129" s="122"/>
    </row>
    <row r="130" spans="1:39" ht="15.75" thickBot="1">
      <c r="A130" s="322" t="s">
        <v>184</v>
      </c>
      <c r="B130" s="323" t="s">
        <v>6</v>
      </c>
      <c r="C130" s="283">
        <f>+E130</f>
        <v>0</v>
      </c>
      <c r="D130" s="159" t="s">
        <v>122</v>
      </c>
      <c r="E130" s="112">
        <v>0</v>
      </c>
      <c r="F130" s="112"/>
      <c r="G130" s="112"/>
      <c r="H130" s="112"/>
      <c r="I130" s="112"/>
      <c r="J130" s="112"/>
      <c r="K130" s="112"/>
      <c r="L130" s="112"/>
      <c r="M130" s="112"/>
      <c r="N130" s="112"/>
      <c r="O130" s="112"/>
      <c r="P130" s="112"/>
      <c r="Q130" s="112"/>
      <c r="R130" s="112"/>
      <c r="S130" s="167"/>
      <c r="T130" s="160"/>
      <c r="U130" s="107"/>
      <c r="V130" s="107"/>
      <c r="W130" s="107"/>
      <c r="X130" s="108"/>
      <c r="Y130" s="108"/>
      <c r="Z130" s="108"/>
      <c r="AA130" s="108"/>
      <c r="AB130" s="108"/>
      <c r="AC130" s="108"/>
      <c r="AD130" s="108"/>
      <c r="AE130" s="108"/>
      <c r="AF130" s="108"/>
      <c r="AG130" s="108"/>
      <c r="AH130" s="108"/>
      <c r="AI130" s="108"/>
      <c r="AJ130" s="108"/>
      <c r="AK130" s="108"/>
      <c r="AL130" s="108"/>
      <c r="AM130" s="121"/>
    </row>
    <row r="131" spans="1:39" ht="15.75" thickBot="1">
      <c r="A131" s="322"/>
      <c r="B131" s="323"/>
      <c r="C131" s="283"/>
      <c r="D131" s="161" t="s">
        <v>123</v>
      </c>
      <c r="E131" s="110">
        <v>0</v>
      </c>
      <c r="F131" s="110"/>
      <c r="G131" s="110"/>
      <c r="H131" s="110"/>
      <c r="I131" s="110"/>
      <c r="J131" s="110"/>
      <c r="K131" s="110"/>
      <c r="L131" s="110"/>
      <c r="M131" s="110"/>
      <c r="N131" s="110"/>
      <c r="O131" s="110"/>
      <c r="P131" s="110"/>
      <c r="Q131" s="110"/>
      <c r="R131" s="110"/>
      <c r="S131" s="162"/>
      <c r="T131" s="163"/>
      <c r="U131" s="116"/>
      <c r="V131" s="116"/>
      <c r="W131" s="116"/>
      <c r="X131" s="111"/>
      <c r="Y131" s="111"/>
      <c r="Z131" s="111"/>
      <c r="AA131" s="111"/>
      <c r="AB131" s="111"/>
      <c r="AC131" s="111"/>
      <c r="AD131" s="111"/>
      <c r="AE131" s="111"/>
      <c r="AF131" s="111"/>
      <c r="AG131" s="111"/>
      <c r="AH131" s="111"/>
      <c r="AI131" s="111"/>
      <c r="AJ131" s="111"/>
      <c r="AK131" s="111"/>
      <c r="AL131" s="111"/>
      <c r="AM131" s="122"/>
    </row>
    <row r="132" spans="1:39" ht="15.75" thickBot="1">
      <c r="A132" s="322" t="s">
        <v>185</v>
      </c>
      <c r="B132" s="323" t="s">
        <v>6</v>
      </c>
      <c r="C132" s="283">
        <f>+E132</f>
        <v>0</v>
      </c>
      <c r="D132" s="159" t="s">
        <v>122</v>
      </c>
      <c r="E132" s="112">
        <v>0</v>
      </c>
      <c r="F132" s="112"/>
      <c r="G132" s="112"/>
      <c r="H132" s="112"/>
      <c r="I132" s="112"/>
      <c r="J132" s="112"/>
      <c r="K132" s="112"/>
      <c r="L132" s="112"/>
      <c r="M132" s="112"/>
      <c r="N132" s="112"/>
      <c r="O132" s="112"/>
      <c r="P132" s="112"/>
      <c r="Q132" s="112"/>
      <c r="R132" s="112"/>
      <c r="S132" s="167"/>
      <c r="T132" s="160"/>
      <c r="U132" s="108"/>
      <c r="V132" s="108"/>
      <c r="W132" s="108"/>
      <c r="X132" s="108"/>
      <c r="Y132" s="108"/>
      <c r="Z132" s="108"/>
      <c r="AA132" s="108"/>
      <c r="AB132" s="108"/>
      <c r="AC132" s="108"/>
      <c r="AD132" s="108"/>
      <c r="AE132" s="108"/>
      <c r="AF132" s="108"/>
      <c r="AG132" s="108"/>
      <c r="AH132" s="108"/>
      <c r="AI132" s="108"/>
      <c r="AJ132" s="108"/>
      <c r="AK132" s="108"/>
      <c r="AL132" s="108"/>
      <c r="AM132" s="121"/>
    </row>
    <row r="133" spans="1:39" ht="15.75" thickBot="1">
      <c r="A133" s="322"/>
      <c r="B133" s="323"/>
      <c r="C133" s="283"/>
      <c r="D133" s="161" t="s">
        <v>123</v>
      </c>
      <c r="E133" s="110">
        <v>0</v>
      </c>
      <c r="F133" s="110"/>
      <c r="G133" s="110"/>
      <c r="H133" s="110"/>
      <c r="I133" s="110"/>
      <c r="J133" s="110"/>
      <c r="K133" s="110"/>
      <c r="L133" s="110"/>
      <c r="M133" s="110"/>
      <c r="N133" s="110"/>
      <c r="O133" s="110"/>
      <c r="P133" s="110"/>
      <c r="Q133" s="110"/>
      <c r="R133" s="110"/>
      <c r="S133" s="162"/>
      <c r="T133" s="163"/>
      <c r="U133" s="111"/>
      <c r="V133" s="111"/>
      <c r="W133" s="111"/>
      <c r="X133" s="111"/>
      <c r="Y133" s="111"/>
      <c r="Z133" s="111"/>
      <c r="AA133" s="111"/>
      <c r="AB133" s="111"/>
      <c r="AC133" s="111"/>
      <c r="AD133" s="111"/>
      <c r="AE133" s="111"/>
      <c r="AF133" s="111"/>
      <c r="AG133" s="111"/>
      <c r="AH133" s="111"/>
      <c r="AI133" s="111"/>
      <c r="AJ133" s="111"/>
      <c r="AK133" s="111"/>
      <c r="AL133" s="111"/>
      <c r="AM133" s="122"/>
    </row>
    <row r="134" spans="1:39" ht="15.75" thickBot="1">
      <c r="A134" s="318" t="s">
        <v>6</v>
      </c>
      <c r="B134" s="282">
        <f>+E134</f>
        <v>0</v>
      </c>
      <c r="C134" s="283">
        <v>0</v>
      </c>
      <c r="D134" s="159" t="s">
        <v>122</v>
      </c>
      <c r="E134" s="112"/>
      <c r="F134" s="112"/>
      <c r="G134" s="112"/>
      <c r="H134" s="112"/>
      <c r="I134" s="112"/>
      <c r="J134" s="112"/>
      <c r="K134" s="112"/>
      <c r="L134" s="112"/>
      <c r="M134" s="112"/>
      <c r="N134" s="112"/>
      <c r="O134" s="112"/>
      <c r="P134" s="112"/>
      <c r="Q134" s="112"/>
      <c r="R134" s="112"/>
      <c r="S134" s="112"/>
      <c r="T134" s="108"/>
      <c r="U134" s="108"/>
      <c r="V134" s="108"/>
      <c r="W134" s="108"/>
      <c r="X134" s="108"/>
      <c r="Y134" s="108"/>
      <c r="Z134" s="108"/>
      <c r="AA134" s="108"/>
      <c r="AB134" s="108"/>
      <c r="AC134" s="108"/>
      <c r="AD134" s="108"/>
      <c r="AE134" s="108"/>
      <c r="AF134" s="108"/>
      <c r="AG134" s="108"/>
      <c r="AH134" s="108"/>
      <c r="AI134" s="108"/>
      <c r="AJ134" s="108"/>
      <c r="AK134" s="108"/>
      <c r="AL134" s="108"/>
      <c r="AM134" s="121"/>
    </row>
    <row r="135" spans="1:39" ht="15.75" thickBot="1">
      <c r="A135" s="318"/>
      <c r="B135" s="282"/>
      <c r="C135" s="283"/>
      <c r="D135" s="161" t="s">
        <v>123</v>
      </c>
      <c r="E135" s="109"/>
      <c r="F135" s="110"/>
      <c r="G135" s="110"/>
      <c r="H135" s="110"/>
      <c r="I135" s="110"/>
      <c r="J135" s="110"/>
      <c r="K135" s="110"/>
      <c r="L135" s="110"/>
      <c r="M135" s="110"/>
      <c r="N135" s="110"/>
      <c r="O135" s="110"/>
      <c r="P135" s="110"/>
      <c r="Q135" s="110"/>
      <c r="R135" s="110"/>
      <c r="S135" s="110"/>
      <c r="T135" s="111"/>
      <c r="U135" s="111"/>
      <c r="V135" s="111"/>
      <c r="W135" s="111"/>
      <c r="X135" s="111"/>
      <c r="Y135" s="111"/>
      <c r="Z135" s="111"/>
      <c r="AA135" s="111"/>
      <c r="AB135" s="111"/>
      <c r="AC135" s="111"/>
      <c r="AD135" s="111"/>
      <c r="AE135" s="111"/>
      <c r="AF135" s="111"/>
      <c r="AG135" s="111"/>
      <c r="AH135" s="111"/>
      <c r="AI135" s="111"/>
      <c r="AJ135" s="111"/>
      <c r="AK135" s="111"/>
      <c r="AL135" s="111"/>
      <c r="AM135" s="122"/>
    </row>
    <row r="136" spans="1:39" ht="15.75" thickBot="1">
      <c r="A136" s="318" t="s">
        <v>6</v>
      </c>
      <c r="B136" s="317">
        <f>+E136</f>
        <v>0</v>
      </c>
      <c r="C136" s="283">
        <v>0</v>
      </c>
      <c r="D136" s="161" t="s">
        <v>122</v>
      </c>
      <c r="E136" s="107"/>
      <c r="F136" s="107"/>
      <c r="G136" s="107"/>
      <c r="H136" s="107"/>
      <c r="I136" s="107"/>
      <c r="J136" s="107"/>
      <c r="K136" s="107"/>
      <c r="L136" s="107"/>
      <c r="M136" s="107"/>
      <c r="N136" s="107"/>
      <c r="O136" s="107"/>
      <c r="P136" s="107"/>
      <c r="Q136" s="107"/>
      <c r="R136" s="107"/>
      <c r="S136" s="107"/>
      <c r="T136" s="108"/>
      <c r="U136" s="108"/>
      <c r="V136" s="108"/>
      <c r="W136" s="108"/>
      <c r="X136" s="108"/>
      <c r="Y136" s="108"/>
      <c r="Z136" s="108"/>
      <c r="AA136" s="108"/>
      <c r="AB136" s="108"/>
      <c r="AC136" s="108"/>
      <c r="AD136" s="108"/>
      <c r="AE136" s="108"/>
      <c r="AF136" s="108"/>
      <c r="AG136" s="108"/>
      <c r="AH136" s="108"/>
      <c r="AI136" s="108"/>
      <c r="AJ136" s="108"/>
      <c r="AK136" s="108"/>
      <c r="AL136" s="108"/>
      <c r="AM136" s="121"/>
    </row>
    <row r="137" spans="1:39" ht="15.75" thickBot="1">
      <c r="A137" s="318"/>
      <c r="B137" s="317"/>
      <c r="C137" s="283"/>
      <c r="D137" s="161" t="s">
        <v>123</v>
      </c>
      <c r="E137" s="109"/>
      <c r="F137" s="110"/>
      <c r="G137" s="110"/>
      <c r="H137" s="110"/>
      <c r="I137" s="110"/>
      <c r="J137" s="110"/>
      <c r="K137" s="110"/>
      <c r="L137" s="110"/>
      <c r="M137" s="110"/>
      <c r="N137" s="110"/>
      <c r="O137" s="110"/>
      <c r="P137" s="110"/>
      <c r="Q137" s="110"/>
      <c r="R137" s="110"/>
      <c r="S137" s="110"/>
      <c r="T137" s="111"/>
      <c r="U137" s="111"/>
      <c r="V137" s="111"/>
      <c r="W137" s="111"/>
      <c r="X137" s="111"/>
      <c r="Y137" s="111"/>
      <c r="Z137" s="111"/>
      <c r="AA137" s="111"/>
      <c r="AB137" s="111"/>
      <c r="AC137" s="111"/>
      <c r="AD137" s="111"/>
      <c r="AE137" s="111"/>
      <c r="AF137" s="111"/>
      <c r="AG137" s="111"/>
      <c r="AH137" s="111"/>
      <c r="AI137" s="111"/>
      <c r="AJ137" s="111"/>
      <c r="AK137" s="111"/>
      <c r="AL137" s="111"/>
      <c r="AM137" s="122"/>
    </row>
    <row r="138" spans="1:39" ht="15.75" thickBot="1">
      <c r="A138" s="166" t="s">
        <v>125</v>
      </c>
      <c r="B138" s="156"/>
      <c r="C138" s="156"/>
      <c r="D138" s="158"/>
      <c r="E138" s="158"/>
      <c r="F138" s="158"/>
      <c r="G138" s="158"/>
      <c r="H138" s="158"/>
      <c r="I138" s="158"/>
      <c r="J138" s="158"/>
      <c r="K138" s="158"/>
      <c r="L138" s="158"/>
      <c r="M138" s="158"/>
      <c r="N138" s="158"/>
      <c r="O138" s="158"/>
      <c r="P138" s="158"/>
      <c r="Q138" s="158"/>
      <c r="R138" s="158"/>
      <c r="S138" s="158"/>
      <c r="T138" s="158"/>
      <c r="U138" s="158"/>
      <c r="V138" s="158"/>
      <c r="W138" s="158"/>
      <c r="X138" s="158"/>
      <c r="Y138" s="158"/>
      <c r="Z138" s="158"/>
      <c r="AA138" s="158"/>
      <c r="AB138" s="158"/>
      <c r="AC138" s="158"/>
    </row>
    <row r="139" spans="1:39" ht="15.75" thickBot="1">
      <c r="A139" s="321" t="s">
        <v>6</v>
      </c>
      <c r="B139" s="324" t="s">
        <v>6</v>
      </c>
      <c r="C139" s="283">
        <v>0</v>
      </c>
      <c r="D139" s="161" t="s">
        <v>122</v>
      </c>
      <c r="E139" s="107"/>
      <c r="F139" s="107"/>
      <c r="G139" s="107"/>
      <c r="H139" s="107"/>
      <c r="I139" s="107"/>
      <c r="J139" s="107"/>
      <c r="K139" s="107"/>
      <c r="L139" s="107"/>
      <c r="M139" s="107"/>
      <c r="N139" s="107"/>
      <c r="O139" s="107"/>
      <c r="P139" s="107"/>
      <c r="Q139" s="107"/>
      <c r="R139" s="107"/>
      <c r="S139" s="107"/>
      <c r="T139" s="108"/>
      <c r="U139" s="108"/>
      <c r="V139" s="108"/>
      <c r="W139" s="108"/>
      <c r="X139" s="108"/>
      <c r="Y139" s="108"/>
      <c r="Z139" s="108"/>
      <c r="AA139" s="108"/>
      <c r="AB139" s="108"/>
      <c r="AC139" s="108"/>
      <c r="AD139" s="108"/>
      <c r="AE139" s="108"/>
      <c r="AF139" s="108"/>
      <c r="AG139" s="108"/>
      <c r="AH139" s="108"/>
      <c r="AI139" s="108"/>
      <c r="AJ139" s="108"/>
      <c r="AK139" s="108"/>
      <c r="AL139" s="108"/>
      <c r="AM139" s="121"/>
    </row>
    <row r="140" spans="1:39" ht="15.75" thickBot="1">
      <c r="A140" s="321"/>
      <c r="B140" s="324"/>
      <c r="C140" s="283"/>
      <c r="D140" s="168" t="s">
        <v>123</v>
      </c>
      <c r="E140" s="115"/>
      <c r="F140" s="115"/>
      <c r="G140" s="115"/>
      <c r="H140" s="115"/>
      <c r="I140" s="115"/>
      <c r="J140" s="115"/>
      <c r="K140" s="115"/>
      <c r="L140" s="115"/>
      <c r="M140" s="115"/>
      <c r="N140" s="115"/>
      <c r="O140" s="115"/>
      <c r="P140" s="115"/>
      <c r="Q140" s="115"/>
      <c r="R140" s="115"/>
      <c r="S140" s="115"/>
      <c r="T140" s="117"/>
      <c r="U140" s="117"/>
      <c r="V140" s="117"/>
      <c r="W140" s="117"/>
      <c r="X140" s="117"/>
      <c r="Y140" s="117"/>
      <c r="Z140" s="117"/>
      <c r="AA140" s="117"/>
      <c r="AB140" s="117"/>
      <c r="AC140" s="117"/>
      <c r="AD140" s="117"/>
      <c r="AE140" s="117"/>
      <c r="AF140" s="117"/>
      <c r="AG140" s="117"/>
      <c r="AH140" s="117"/>
      <c r="AI140" s="117"/>
      <c r="AJ140" s="117"/>
      <c r="AK140" s="117"/>
      <c r="AL140" s="117"/>
      <c r="AM140" s="127"/>
    </row>
    <row r="141" spans="1:39" ht="15.75" thickBot="1">
      <c r="A141" s="322" t="s">
        <v>186</v>
      </c>
      <c r="B141" s="324" t="s">
        <v>6</v>
      </c>
      <c r="C141" s="283">
        <f>+E141</f>
        <v>3.8630089000000001</v>
      </c>
      <c r="D141" s="159" t="s">
        <v>122</v>
      </c>
      <c r="E141" s="107">
        <v>3.8630089000000001</v>
      </c>
      <c r="F141" s="107"/>
      <c r="G141" s="107"/>
      <c r="H141" s="107"/>
      <c r="I141" s="107"/>
      <c r="J141" s="107"/>
      <c r="K141" s="107"/>
      <c r="L141" s="107"/>
      <c r="M141" s="107"/>
      <c r="N141" s="107"/>
      <c r="O141" s="107"/>
      <c r="P141" s="107"/>
      <c r="Q141" s="107"/>
      <c r="R141" s="107"/>
      <c r="S141" s="121"/>
      <c r="U141" s="108"/>
      <c r="V141" s="108"/>
      <c r="W141" s="108"/>
      <c r="X141" s="108"/>
      <c r="Y141" s="108"/>
      <c r="Z141" s="108"/>
      <c r="AA141" s="108"/>
      <c r="AB141" s="108"/>
      <c r="AC141" s="108"/>
      <c r="AD141" s="108"/>
      <c r="AE141" s="108"/>
      <c r="AF141" s="108"/>
      <c r="AG141" s="108"/>
      <c r="AH141" s="108"/>
      <c r="AI141" s="108"/>
      <c r="AJ141" s="108"/>
      <c r="AK141" s="108"/>
      <c r="AL141" s="108"/>
      <c r="AM141" s="121"/>
    </row>
    <row r="142" spans="1:39" ht="15.75" thickBot="1">
      <c r="A142" s="322"/>
      <c r="B142" s="324"/>
      <c r="C142" s="283"/>
      <c r="D142" s="161" t="s">
        <v>123</v>
      </c>
      <c r="E142" s="110">
        <v>0</v>
      </c>
      <c r="F142" s="110"/>
      <c r="G142" s="110"/>
      <c r="H142" s="110"/>
      <c r="I142" s="110"/>
      <c r="J142" s="110"/>
      <c r="K142" s="110"/>
      <c r="L142" s="110"/>
      <c r="M142" s="110"/>
      <c r="N142" s="110"/>
      <c r="O142" s="110"/>
      <c r="P142" s="110"/>
      <c r="Q142" s="110"/>
      <c r="R142" s="110"/>
      <c r="S142" s="122"/>
      <c r="U142" s="111"/>
      <c r="V142" s="111"/>
      <c r="W142" s="111"/>
      <c r="X142" s="111"/>
      <c r="Y142" s="111"/>
      <c r="Z142" s="111"/>
      <c r="AA142" s="111"/>
      <c r="AB142" s="111"/>
      <c r="AC142" s="111"/>
      <c r="AD142" s="111"/>
      <c r="AE142" s="111"/>
      <c r="AF142" s="111"/>
      <c r="AG142" s="111"/>
      <c r="AH142" s="111"/>
      <c r="AI142" s="111"/>
      <c r="AJ142" s="111"/>
      <c r="AK142" s="111"/>
      <c r="AL142" s="111"/>
      <c r="AM142" s="122"/>
    </row>
    <row r="143" spans="1:39" ht="15.75" thickBot="1">
      <c r="A143" s="322" t="s">
        <v>187</v>
      </c>
      <c r="B143" s="324" t="s">
        <v>6</v>
      </c>
      <c r="C143" s="283">
        <f>+E143</f>
        <v>3.8630089600000002</v>
      </c>
      <c r="D143" s="159" t="s">
        <v>122</v>
      </c>
      <c r="E143" s="107">
        <v>3.8630089600000002</v>
      </c>
      <c r="F143" s="107"/>
      <c r="G143" s="107"/>
      <c r="H143" s="107"/>
      <c r="I143" s="107"/>
      <c r="J143" s="107"/>
      <c r="K143" s="107"/>
      <c r="L143" s="107"/>
      <c r="M143" s="107"/>
      <c r="N143" s="107"/>
      <c r="O143" s="107"/>
      <c r="P143" s="107"/>
      <c r="Q143" s="107"/>
      <c r="R143" s="107"/>
      <c r="S143" s="107"/>
      <c r="T143" s="121"/>
      <c r="U143" s="164"/>
      <c r="V143" s="108"/>
      <c r="W143" s="108"/>
      <c r="X143" s="108"/>
      <c r="Y143" s="108"/>
      <c r="Z143" s="108"/>
      <c r="AA143" s="108"/>
      <c r="AB143" s="108"/>
      <c r="AC143" s="108"/>
      <c r="AD143" s="108"/>
      <c r="AE143" s="108"/>
      <c r="AF143" s="108"/>
      <c r="AG143" s="108"/>
      <c r="AH143" s="108"/>
      <c r="AI143" s="108"/>
      <c r="AJ143" s="108"/>
      <c r="AK143" s="108"/>
      <c r="AL143" s="108"/>
      <c r="AM143" s="121"/>
    </row>
    <row r="144" spans="1:39" ht="15.75" thickBot="1">
      <c r="A144" s="322"/>
      <c r="B144" s="324"/>
      <c r="C144" s="283"/>
      <c r="D144" s="161" t="s">
        <v>123</v>
      </c>
      <c r="E144" s="109">
        <v>0</v>
      </c>
      <c r="F144" s="110"/>
      <c r="G144" s="110"/>
      <c r="H144" s="110"/>
      <c r="I144" s="110"/>
      <c r="J144" s="110"/>
      <c r="K144" s="110"/>
      <c r="L144" s="110"/>
      <c r="M144" s="110"/>
      <c r="N144" s="110"/>
      <c r="O144" s="110"/>
      <c r="P144" s="110"/>
      <c r="Q144" s="110"/>
      <c r="R144" s="110"/>
      <c r="S144" s="110"/>
      <c r="T144" s="122"/>
      <c r="U144" s="165"/>
      <c r="V144" s="111"/>
      <c r="W144" s="111"/>
      <c r="X144" s="111"/>
      <c r="Y144" s="111"/>
      <c r="Z144" s="111"/>
      <c r="AA144" s="111"/>
      <c r="AB144" s="111"/>
      <c r="AC144" s="111"/>
      <c r="AD144" s="111"/>
      <c r="AE144" s="111"/>
      <c r="AF144" s="111"/>
      <c r="AG144" s="111"/>
      <c r="AH144" s="111"/>
      <c r="AI144" s="111"/>
      <c r="AJ144" s="111"/>
      <c r="AK144" s="111"/>
      <c r="AL144" s="111"/>
      <c r="AM144" s="122"/>
    </row>
    <row r="145" spans="1:39" ht="15.75" thickBot="1">
      <c r="A145" s="322" t="s">
        <v>188</v>
      </c>
      <c r="B145" s="324" t="s">
        <v>6</v>
      </c>
      <c r="C145" s="283">
        <f>+E145</f>
        <v>7.0260103999999997</v>
      </c>
      <c r="D145" s="159" t="s">
        <v>122</v>
      </c>
      <c r="E145" s="107">
        <v>7.0260103999999997</v>
      </c>
      <c r="F145" s="107">
        <v>1.089866</v>
      </c>
      <c r="G145" s="107">
        <v>0.78828399999999699</v>
      </c>
      <c r="H145" s="107">
        <v>0.72381899999999699</v>
      </c>
      <c r="I145" s="107">
        <v>0.66567999999999705</v>
      </c>
      <c r="J145" s="107">
        <v>0.45739399999999802</v>
      </c>
      <c r="K145" s="107">
        <v>0.105362</v>
      </c>
      <c r="L145" s="107">
        <v>6.8787999999999599E-2</v>
      </c>
      <c r="M145" s="107">
        <v>3.9546999999999798E-2</v>
      </c>
      <c r="N145" s="107">
        <v>2.0102999999999802E-2</v>
      </c>
      <c r="O145" s="107">
        <v>7.2029999999996298E-3</v>
      </c>
      <c r="P145" s="107">
        <v>7.8099999999992097E-4</v>
      </c>
      <c r="Q145" s="125">
        <v>0</v>
      </c>
      <c r="R145" s="145"/>
      <c r="S145" s="112"/>
      <c r="T145" s="123"/>
      <c r="U145" s="108"/>
      <c r="V145" s="108"/>
      <c r="W145" s="108"/>
      <c r="X145" s="108"/>
      <c r="Y145" s="108"/>
      <c r="Z145" s="108"/>
      <c r="AA145" s="108"/>
      <c r="AB145" s="108"/>
      <c r="AC145" s="108"/>
      <c r="AD145" s="108"/>
      <c r="AE145" s="108"/>
      <c r="AF145" s="108"/>
      <c r="AG145" s="108"/>
      <c r="AH145" s="108"/>
      <c r="AI145" s="108"/>
      <c r="AJ145" s="108"/>
      <c r="AK145" s="108"/>
      <c r="AL145" s="108"/>
      <c r="AM145" s="121"/>
    </row>
    <row r="146" spans="1:39" ht="15.75" thickBot="1">
      <c r="A146" s="322"/>
      <c r="B146" s="324"/>
      <c r="C146" s="283"/>
      <c r="D146" s="161" t="s">
        <v>123</v>
      </c>
      <c r="E146" s="109">
        <v>7.7344999999999997E-2</v>
      </c>
      <c r="F146" s="110">
        <v>7.7344999999999997E-2</v>
      </c>
      <c r="G146" s="110">
        <v>7.0734000000000005E-2</v>
      </c>
      <c r="H146" s="110">
        <v>6.4464999999999995E-2</v>
      </c>
      <c r="I146" s="110">
        <v>5.8139000000000003E-2</v>
      </c>
      <c r="J146" s="110">
        <v>5.1893000000000002E-2</v>
      </c>
      <c r="K146" s="110">
        <v>4.3069000000000003E-2</v>
      </c>
      <c r="L146" s="110">
        <v>3.6574000000000002E-2</v>
      </c>
      <c r="M146" s="110">
        <v>2.9241E-2</v>
      </c>
      <c r="N146" s="110">
        <v>1.9443999999999999E-2</v>
      </c>
      <c r="O146" s="110">
        <v>1.29E-2</v>
      </c>
      <c r="P146" s="110">
        <v>6.4219999999999998E-3</v>
      </c>
      <c r="Q146" s="162">
        <v>7.8100000000000001E-4</v>
      </c>
      <c r="R146" s="163"/>
      <c r="S146" s="116"/>
      <c r="T146" s="117"/>
      <c r="U146" s="111"/>
      <c r="V146" s="111"/>
      <c r="W146" s="111"/>
      <c r="X146" s="111"/>
      <c r="Y146" s="111"/>
      <c r="Z146" s="111"/>
      <c r="AA146" s="111"/>
      <c r="AB146" s="111"/>
      <c r="AC146" s="111"/>
      <c r="AD146" s="111"/>
      <c r="AE146" s="111"/>
      <c r="AF146" s="111"/>
      <c r="AG146" s="111"/>
      <c r="AH146" s="111"/>
      <c r="AI146" s="111"/>
      <c r="AJ146" s="111"/>
      <c r="AK146" s="111"/>
      <c r="AL146" s="111"/>
      <c r="AM146" s="122"/>
    </row>
    <row r="147" spans="1:39" ht="15.75" thickBot="1">
      <c r="A147" s="166" t="s">
        <v>126</v>
      </c>
      <c r="B147" s="156"/>
      <c r="C147" s="156"/>
      <c r="D147" s="169"/>
      <c r="E147" s="169"/>
      <c r="F147" s="169"/>
      <c r="G147" s="169"/>
      <c r="H147" s="169"/>
      <c r="I147" s="169"/>
      <c r="J147" s="169"/>
      <c r="K147" s="169"/>
      <c r="L147" s="169"/>
      <c r="M147" s="169"/>
      <c r="N147" s="169"/>
      <c r="O147" s="169"/>
      <c r="P147" s="169"/>
      <c r="Q147" s="169"/>
      <c r="R147" s="158"/>
      <c r="S147" s="158"/>
      <c r="T147" s="158"/>
      <c r="U147" s="158"/>
      <c r="V147" s="158"/>
      <c r="W147" s="158"/>
      <c r="X147" s="158"/>
      <c r="Y147" s="158"/>
      <c r="Z147" s="158"/>
      <c r="AA147" s="158"/>
      <c r="AB147" s="158"/>
      <c r="AC147" s="158"/>
    </row>
    <row r="148" spans="1:39" ht="15.75" thickBot="1">
      <c r="A148" s="318"/>
      <c r="B148" s="323" t="s">
        <v>6</v>
      </c>
      <c r="C148" s="283">
        <f>+E148</f>
        <v>0</v>
      </c>
      <c r="D148" s="161" t="s">
        <v>122</v>
      </c>
      <c r="E148" s="107"/>
      <c r="F148" s="107"/>
      <c r="G148" s="107"/>
      <c r="H148" s="107"/>
      <c r="I148" s="107"/>
      <c r="J148" s="107"/>
      <c r="K148" s="107"/>
      <c r="L148" s="107"/>
      <c r="M148" s="107"/>
      <c r="N148" s="107"/>
      <c r="O148" s="107"/>
      <c r="P148" s="107"/>
      <c r="Q148" s="107"/>
      <c r="R148" s="107"/>
      <c r="S148" s="107"/>
      <c r="T148" s="108"/>
      <c r="U148" s="108"/>
      <c r="V148" s="108"/>
      <c r="W148" s="108"/>
      <c r="X148" s="108"/>
      <c r="Y148" s="108"/>
      <c r="Z148" s="108"/>
      <c r="AA148" s="108"/>
      <c r="AB148" s="108"/>
      <c r="AC148" s="108"/>
      <c r="AD148" s="108"/>
      <c r="AE148" s="108"/>
      <c r="AF148" s="108"/>
      <c r="AG148" s="108"/>
      <c r="AH148" s="108"/>
      <c r="AI148" s="108"/>
      <c r="AJ148" s="108"/>
      <c r="AK148" s="108"/>
      <c r="AL148" s="108"/>
      <c r="AM148" s="121"/>
    </row>
    <row r="149" spans="1:39" ht="15.75" thickBot="1">
      <c r="A149" s="318"/>
      <c r="B149" s="323"/>
      <c r="C149" s="283"/>
      <c r="D149" s="161" t="s">
        <v>123</v>
      </c>
      <c r="E149" s="109"/>
      <c r="F149" s="110"/>
      <c r="G149" s="110"/>
      <c r="H149" s="110"/>
      <c r="I149" s="110"/>
      <c r="J149" s="110"/>
      <c r="K149" s="110"/>
      <c r="L149" s="110"/>
      <c r="M149" s="110"/>
      <c r="N149" s="110"/>
      <c r="O149" s="110"/>
      <c r="P149" s="110"/>
      <c r="Q149" s="110"/>
      <c r="R149" s="110"/>
      <c r="S149" s="110"/>
      <c r="T149" s="111"/>
      <c r="U149" s="111"/>
      <c r="V149" s="111"/>
      <c r="W149" s="111"/>
      <c r="X149" s="111"/>
      <c r="Y149" s="111"/>
      <c r="Z149" s="111"/>
      <c r="AA149" s="111"/>
      <c r="AB149" s="111"/>
      <c r="AC149" s="111"/>
      <c r="AD149" s="111"/>
      <c r="AE149" s="111"/>
      <c r="AF149" s="111"/>
      <c r="AG149" s="111"/>
      <c r="AH149" s="111"/>
      <c r="AI149" s="111"/>
      <c r="AJ149" s="111"/>
      <c r="AK149" s="111"/>
      <c r="AL149" s="111"/>
      <c r="AM149" s="122"/>
    </row>
    <row r="150" spans="1:39" ht="15.75" thickBot="1">
      <c r="A150" s="318"/>
      <c r="B150" s="323" t="s">
        <v>6</v>
      </c>
      <c r="C150" s="320">
        <f>+E150</f>
        <v>0</v>
      </c>
      <c r="D150" s="161" t="s">
        <v>122</v>
      </c>
      <c r="E150" s="128"/>
      <c r="F150" s="128"/>
      <c r="G150" s="128"/>
      <c r="H150" s="128"/>
      <c r="I150" s="128"/>
      <c r="J150" s="128"/>
      <c r="K150" s="128"/>
      <c r="L150" s="128"/>
      <c r="M150" s="128"/>
      <c r="N150" s="128"/>
      <c r="O150" s="128"/>
      <c r="P150" s="128"/>
      <c r="Q150" s="128"/>
      <c r="R150" s="128"/>
      <c r="S150" s="107"/>
      <c r="T150" s="107"/>
      <c r="U150" s="107"/>
      <c r="V150" s="107"/>
      <c r="W150" s="107"/>
      <c r="X150" s="107"/>
      <c r="Y150" s="107"/>
      <c r="Z150" s="107"/>
      <c r="AA150" s="129"/>
      <c r="AB150" s="108"/>
      <c r="AC150" s="108"/>
      <c r="AD150" s="108"/>
      <c r="AE150" s="108"/>
      <c r="AF150" s="108"/>
      <c r="AG150" s="108"/>
      <c r="AH150" s="130"/>
      <c r="AI150" s="108"/>
      <c r="AJ150" s="108"/>
      <c r="AK150" s="108"/>
      <c r="AL150" s="108"/>
      <c r="AM150" s="121"/>
    </row>
    <row r="151" spans="1:39" ht="15.75" thickBot="1">
      <c r="A151" s="318"/>
      <c r="B151" s="323"/>
      <c r="C151" s="320"/>
      <c r="D151" s="161" t="s">
        <v>123</v>
      </c>
      <c r="E151" s="131"/>
      <c r="F151" s="132"/>
      <c r="G151" s="132"/>
      <c r="H151" s="132"/>
      <c r="I151" s="132"/>
      <c r="J151" s="131"/>
      <c r="K151" s="131"/>
      <c r="L151" s="131"/>
      <c r="M151" s="131"/>
      <c r="N151" s="131"/>
      <c r="O151" s="131"/>
      <c r="P151" s="131"/>
      <c r="Q151" s="131"/>
      <c r="R151" s="131"/>
      <c r="S151" s="109"/>
      <c r="T151" s="109"/>
      <c r="U151" s="109"/>
      <c r="V151" s="109"/>
      <c r="W151" s="109"/>
      <c r="X151" s="109"/>
      <c r="Y151" s="109"/>
      <c r="Z151" s="109"/>
      <c r="AA151" s="133"/>
      <c r="AB151" s="111"/>
      <c r="AC151" s="111"/>
      <c r="AD151" s="111"/>
      <c r="AE151" s="111"/>
      <c r="AF151" s="111"/>
      <c r="AG151" s="111"/>
      <c r="AH151" s="134"/>
      <c r="AI151" s="111"/>
      <c r="AJ151" s="111"/>
      <c r="AK151" s="111"/>
      <c r="AL151" s="111"/>
      <c r="AM151" s="122"/>
    </row>
  </sheetData>
  <mergeCells count="189">
    <mergeCell ref="A145:A146"/>
    <mergeCell ref="B145:B146"/>
    <mergeCell ref="C145:C146"/>
    <mergeCell ref="A148:A149"/>
    <mergeCell ref="B148:B149"/>
    <mergeCell ref="C148:C149"/>
    <mergeCell ref="A150:A151"/>
    <mergeCell ref="B150:B151"/>
    <mergeCell ref="C150:C151"/>
    <mergeCell ref="A139:A140"/>
    <mergeCell ref="B139:B140"/>
    <mergeCell ref="C139:C140"/>
    <mergeCell ref="A141:A142"/>
    <mergeCell ref="B141:B142"/>
    <mergeCell ref="C141:C142"/>
    <mergeCell ref="A143:A144"/>
    <mergeCell ref="B143:B144"/>
    <mergeCell ref="C143:C144"/>
    <mergeCell ref="A132:A133"/>
    <mergeCell ref="B132:B133"/>
    <mergeCell ref="C132:C133"/>
    <mergeCell ref="A134:A135"/>
    <mergeCell ref="B134:B135"/>
    <mergeCell ref="C134:C135"/>
    <mergeCell ref="A136:A137"/>
    <mergeCell ref="B136:B137"/>
    <mergeCell ref="C136:C137"/>
    <mergeCell ref="A126:A127"/>
    <mergeCell ref="B126:B127"/>
    <mergeCell ref="C126:C127"/>
    <mergeCell ref="A128:A129"/>
    <mergeCell ref="B128:B129"/>
    <mergeCell ref="C128:C129"/>
    <mergeCell ref="A130:A131"/>
    <mergeCell ref="B130:B131"/>
    <mergeCell ref="C130:C131"/>
    <mergeCell ref="A119:A120"/>
    <mergeCell ref="B119:B120"/>
    <mergeCell ref="C119:C120"/>
    <mergeCell ref="A122:A123"/>
    <mergeCell ref="B122:B123"/>
    <mergeCell ref="C122:C123"/>
    <mergeCell ref="A124:A125"/>
    <mergeCell ref="B124:B125"/>
    <mergeCell ref="C124:C125"/>
    <mergeCell ref="A113:A114"/>
    <mergeCell ref="B113:B114"/>
    <mergeCell ref="C113:C114"/>
    <mergeCell ref="A115:A116"/>
    <mergeCell ref="B115:B116"/>
    <mergeCell ref="C115:C116"/>
    <mergeCell ref="A117:A118"/>
    <mergeCell ref="B117:B118"/>
    <mergeCell ref="C117:C118"/>
    <mergeCell ref="A107:A108"/>
    <mergeCell ref="B107:B108"/>
    <mergeCell ref="C107:C108"/>
    <mergeCell ref="A109:A110"/>
    <mergeCell ref="B109:B110"/>
    <mergeCell ref="C109:C110"/>
    <mergeCell ref="A111:A112"/>
    <mergeCell ref="B111:B112"/>
    <mergeCell ref="C111:C112"/>
    <mergeCell ref="A56:A57"/>
    <mergeCell ref="B56:B57"/>
    <mergeCell ref="C56:C57"/>
    <mergeCell ref="A58:A59"/>
    <mergeCell ref="B58:B59"/>
    <mergeCell ref="C58:C59"/>
    <mergeCell ref="A60:A61"/>
    <mergeCell ref="B60:B61"/>
    <mergeCell ref="C60:C61"/>
    <mergeCell ref="A62:A63"/>
    <mergeCell ref="B62:B63"/>
    <mergeCell ref="C62:C63"/>
    <mergeCell ref="A64:A65"/>
    <mergeCell ref="A94:A95"/>
    <mergeCell ref="B94:B95"/>
    <mergeCell ref="C94:C95"/>
    <mergeCell ref="A97:A98"/>
    <mergeCell ref="B97:B98"/>
    <mergeCell ref="C97:C98"/>
    <mergeCell ref="A85:A86"/>
    <mergeCell ref="B85:B86"/>
    <mergeCell ref="C85:C86"/>
    <mergeCell ref="A88:A89"/>
    <mergeCell ref="B88:B89"/>
    <mergeCell ref="C88:C89"/>
    <mergeCell ref="A81:A82"/>
    <mergeCell ref="B81:B82"/>
    <mergeCell ref="C81:C82"/>
    <mergeCell ref="A83:A84"/>
    <mergeCell ref="B83:B84"/>
    <mergeCell ref="C83:C84"/>
    <mergeCell ref="A77:A78"/>
    <mergeCell ref="B77:B78"/>
    <mergeCell ref="A99:A100"/>
    <mergeCell ref="B99:B100"/>
    <mergeCell ref="C99:C100"/>
    <mergeCell ref="A90:A91"/>
    <mergeCell ref="B90:B91"/>
    <mergeCell ref="C90:C91"/>
    <mergeCell ref="A92:A93"/>
    <mergeCell ref="B92:B93"/>
    <mergeCell ref="C92:C93"/>
    <mergeCell ref="C77:C78"/>
    <mergeCell ref="A79:A80"/>
    <mergeCell ref="B79:B80"/>
    <mergeCell ref="C79:C80"/>
    <mergeCell ref="A73:A74"/>
    <mergeCell ref="B73:B74"/>
    <mergeCell ref="C73:C74"/>
    <mergeCell ref="A75:A76"/>
    <mergeCell ref="B75:B76"/>
    <mergeCell ref="C75:C76"/>
    <mergeCell ref="A68:A69"/>
    <mergeCell ref="B68:B69"/>
    <mergeCell ref="C68:C69"/>
    <mergeCell ref="A71:A72"/>
    <mergeCell ref="B71:B72"/>
    <mergeCell ref="C71:C72"/>
    <mergeCell ref="B64:B65"/>
    <mergeCell ref="C64:C65"/>
    <mergeCell ref="A66:A67"/>
    <mergeCell ref="B66:B67"/>
    <mergeCell ref="C66:C67"/>
    <mergeCell ref="A6:A7"/>
    <mergeCell ref="B6:B7"/>
    <mergeCell ref="C6:C7"/>
    <mergeCell ref="A8:A9"/>
    <mergeCell ref="B8:B9"/>
    <mergeCell ref="C8:C9"/>
    <mergeCell ref="A10:A11"/>
    <mergeCell ref="B10:B11"/>
    <mergeCell ref="C10:C11"/>
    <mergeCell ref="A12:A13"/>
    <mergeCell ref="B12:B13"/>
    <mergeCell ref="C12:C13"/>
    <mergeCell ref="A14:A15"/>
    <mergeCell ref="B14:B15"/>
    <mergeCell ref="C14:C15"/>
    <mergeCell ref="A16:A17"/>
    <mergeCell ref="B16:B17"/>
    <mergeCell ref="C16:C17"/>
    <mergeCell ref="A18:A19"/>
    <mergeCell ref="B18:B19"/>
    <mergeCell ref="C18:C19"/>
    <mergeCell ref="A21:A22"/>
    <mergeCell ref="B21:B22"/>
    <mergeCell ref="C21:C22"/>
    <mergeCell ref="A23:A24"/>
    <mergeCell ref="B23:B24"/>
    <mergeCell ref="C23:C24"/>
    <mergeCell ref="A25:A26"/>
    <mergeCell ref="B25:B26"/>
    <mergeCell ref="C25:C26"/>
    <mergeCell ref="A27:A28"/>
    <mergeCell ref="B27:B28"/>
    <mergeCell ref="C27:C28"/>
    <mergeCell ref="A29:A30"/>
    <mergeCell ref="B29:B30"/>
    <mergeCell ref="C29:C30"/>
    <mergeCell ref="A31:A32"/>
    <mergeCell ref="B31:B32"/>
    <mergeCell ref="C31:C32"/>
    <mergeCell ref="A33:A34"/>
    <mergeCell ref="B33:B34"/>
    <mergeCell ref="C33:C34"/>
    <mergeCell ref="A35:A36"/>
    <mergeCell ref="B35:B36"/>
    <mergeCell ref="C35:C36"/>
    <mergeCell ref="A38:A39"/>
    <mergeCell ref="B38:B39"/>
    <mergeCell ref="C38:C39"/>
    <mergeCell ref="A40:A41"/>
    <mergeCell ref="B40:B41"/>
    <mergeCell ref="C40:C41"/>
    <mergeCell ref="A42:A43"/>
    <mergeCell ref="B42:B43"/>
    <mergeCell ref="C42:C43"/>
    <mergeCell ref="A49:A50"/>
    <mergeCell ref="B49:B50"/>
    <mergeCell ref="C49:C50"/>
    <mergeCell ref="A44:A45"/>
    <mergeCell ref="B44:B45"/>
    <mergeCell ref="C44:C45"/>
    <mergeCell ref="A47:A48"/>
    <mergeCell ref="B47:B48"/>
    <mergeCell ref="C47:C48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507</vt:i4>
      </vt:variant>
    </vt:vector>
  </HeadingPairs>
  <TitlesOfParts>
    <vt:vector size="512" baseType="lpstr">
      <vt:lpstr>Global</vt:lpstr>
      <vt:lpstr>World</vt:lpstr>
      <vt:lpstr>Europe</vt:lpstr>
      <vt:lpstr>Austria</vt:lpstr>
      <vt:lpstr>max extraction tables</vt:lpstr>
      <vt:lpstr>Austria!adjust_energy_for_transport_to_inland_transport</vt:lpstr>
      <vt:lpstr>Europe!adjust_energy_for_transport_to_inland_transport</vt:lpstr>
      <vt:lpstr>World!adjust_energy_for_transport_to_inland_transport</vt:lpstr>
      <vt:lpstr>Austria!annual_shift_from_second_generation_to_third_generation</vt:lpstr>
      <vt:lpstr>Europe!annual_shift_from_second_generation_to_third_generation</vt:lpstr>
      <vt:lpstr>Austria!average_historic_primary_energy_supply_biogas</vt:lpstr>
      <vt:lpstr>Europe!average_historic_primary_energy_supply_biogas</vt:lpstr>
      <vt:lpstr>World!average_historic_primary_energy_supply_biogas</vt:lpstr>
      <vt:lpstr>Global!balancing_cost</vt:lpstr>
      <vt:lpstr>Austria!bioe_potential_npp_marginal_lands</vt:lpstr>
      <vt:lpstr>Europe!bioe_potential_npp_marginal_lands</vt:lpstr>
      <vt:lpstr>World!bioe_potential_npp_marginal_lands</vt:lpstr>
      <vt:lpstr>Austria!cell_efficiency_conversion_of_solar_pv</vt:lpstr>
      <vt:lpstr>Europe!cell_efficiency_conversion_of_solar_pv</vt:lpstr>
      <vt:lpstr>Global!construction_time_nuclear</vt:lpstr>
      <vt:lpstr>Global!construction_time_res_elec</vt:lpstr>
      <vt:lpstr>Global!conv_efficiency_from_npp_to_biofuels</vt:lpstr>
      <vt:lpstr>Austria!cp_initial_nuclear</vt:lpstr>
      <vt:lpstr>Europe!cp_initial_nuclear</vt:lpstr>
      <vt:lpstr>World!cp_initial_nuclear</vt:lpstr>
      <vt:lpstr>Austria!cp_initial_res_elec</vt:lpstr>
      <vt:lpstr>Europe!cp_initial_res_elec</vt:lpstr>
      <vt:lpstr>World!cp_initial_res_elec</vt:lpstr>
      <vt:lpstr>Austria!cp_initial_res_heat</vt:lpstr>
      <vt:lpstr>Europe!cp_initial_res_heat</vt:lpstr>
      <vt:lpstr>World!cp_initial_res_heat</vt:lpstr>
      <vt:lpstr>Austria!cp_phs</vt:lpstr>
      <vt:lpstr>Europe!cp_phs</vt:lpstr>
      <vt:lpstr>World!cp_phs</vt:lpstr>
      <vt:lpstr>Global!ctl_efficiency</vt:lpstr>
      <vt:lpstr>Austria!cumulative_coal_extraction_until_1995</vt:lpstr>
      <vt:lpstr>Europe!cumulative_coal_extraction_until_1995</vt:lpstr>
      <vt:lpstr>World!cumulative_coal_extraction_until_1995</vt:lpstr>
      <vt:lpstr>Austria!cumulative_conventional_gas_extraction_until_1995</vt:lpstr>
      <vt:lpstr>Europe!cumulative_conventional_gas_extraction_until_1995</vt:lpstr>
      <vt:lpstr>World!cumulative_conventional_gas_extraction_until_1995</vt:lpstr>
      <vt:lpstr>Austria!cumulative_conventional_oil_extraction_until_1995</vt:lpstr>
      <vt:lpstr>Europe!cumulative_conventional_oil_extraction_until_1995</vt:lpstr>
      <vt:lpstr>World!cumulative_conventional_oil_extraction_until_1995</vt:lpstr>
      <vt:lpstr>Austria!cumulative_unconventional_gas_extraction_until_1995</vt:lpstr>
      <vt:lpstr>Europe!cumulative_unconventional_gas_extraction_until_1995</vt:lpstr>
      <vt:lpstr>World!cumulative_unconventional_gas_extraction_until_1995</vt:lpstr>
      <vt:lpstr>Austria!cumulative_unconventional_oil_extraction_until_1995</vt:lpstr>
      <vt:lpstr>Europe!cumulative_unconventional_oil_extraction_until_1995</vt:lpstr>
      <vt:lpstr>World!cumulative_unconventional_oil_extraction_until_1995</vt:lpstr>
      <vt:lpstr>Austria!cumulative_uranium_extraction_until_1995</vt:lpstr>
      <vt:lpstr>Europe!cumulative_uranium_extraction_until_1995</vt:lpstr>
      <vt:lpstr>World!cumulative_uranium_extraction_until_1995</vt:lpstr>
      <vt:lpstr>Austria!delta_years</vt:lpstr>
      <vt:lpstr>Europe!delta_years</vt:lpstr>
      <vt:lpstr>World!delta_years</vt:lpstr>
      <vt:lpstr>Austria!efficiency_biogas_for_elec_in_chp_plants</vt:lpstr>
      <vt:lpstr>Europe!efficiency_biogas_for_elec_in_chp_plants</vt:lpstr>
      <vt:lpstr>World!efficiency_biogas_for_elec_in_chp_plants</vt:lpstr>
      <vt:lpstr>Austria!efficiency_biogas_for_elec_plants</vt:lpstr>
      <vt:lpstr>Europe!efficiency_biogas_for_elec_plants</vt:lpstr>
      <vt:lpstr>World!efficiency_biogas_for_elec_plants</vt:lpstr>
      <vt:lpstr>Austria!efficiency_biogas_for_heat_chp_plants</vt:lpstr>
      <vt:lpstr>Europe!efficiency_biogas_for_heat_chp_plants</vt:lpstr>
      <vt:lpstr>World!efficiency_biogas_for_heat_chp_plants</vt:lpstr>
      <vt:lpstr>Austria!efficiency_biogas_for_heat_plants</vt:lpstr>
      <vt:lpstr>Europe!efficiency_biogas_for_heat_plants</vt:lpstr>
      <vt:lpstr>World!efficiency_biogas_for_heat_plants</vt:lpstr>
      <vt:lpstr>Austria!efficiency_coal_for_electricity</vt:lpstr>
      <vt:lpstr>Europe!efficiency_coal_for_electricity</vt:lpstr>
      <vt:lpstr>World!efficiency_coal_for_electricity</vt:lpstr>
      <vt:lpstr>Global!efficiency_conversion_bioe_plants_to_heat</vt:lpstr>
      <vt:lpstr>Global!efficiency_conversion_bioe_to_elec</vt:lpstr>
      <vt:lpstr>Global!efficiency_conversion_geot_pe_to_elec</vt:lpstr>
      <vt:lpstr>Global!efficiency_gas_for_oil_refinery_gains</vt:lpstr>
      <vt:lpstr>Global!efficiency_geothermal_for_heat</vt:lpstr>
      <vt:lpstr>Global!efficiency_improv_gas_for_electricity</vt:lpstr>
      <vt:lpstr>Global!efficiency_improvement_biofuels_third_generation</vt:lpstr>
      <vt:lpstr>Austria!efficiency_liquids_for_electricity</vt:lpstr>
      <vt:lpstr>Europe!efficiency_liquids_for_electricity</vt:lpstr>
      <vt:lpstr>World!efficiency_liquids_for_electricity</vt:lpstr>
      <vt:lpstr>Austria!efficiency_solar_panels_for_heat</vt:lpstr>
      <vt:lpstr>Europe!efficiency_solar_panels_for_heat</vt:lpstr>
      <vt:lpstr>World!efficiency_solar_panels_for_heat</vt:lpstr>
      <vt:lpstr>Global!efficiency_uranium_for_electricity</vt:lpstr>
      <vt:lpstr>Austria!efficiency_waste_for_elec_chp_plants</vt:lpstr>
      <vt:lpstr>Europe!efficiency_waste_for_elec_chp_plants</vt:lpstr>
      <vt:lpstr>World!efficiency_waste_for_elec_chp_plants</vt:lpstr>
      <vt:lpstr>Austria!efficiency_waste_for_elec_plants</vt:lpstr>
      <vt:lpstr>Europe!efficiency_waste_for_elec_plants</vt:lpstr>
      <vt:lpstr>World!efficiency_waste_for_elec_plants</vt:lpstr>
      <vt:lpstr>Austria!efficiency_waste_for_heat_CHP_plants</vt:lpstr>
      <vt:lpstr>Europe!efficiency_waste_for_heat_CHP_plants</vt:lpstr>
      <vt:lpstr>World!efficiency_waste_for_heat_CHP_plants</vt:lpstr>
      <vt:lpstr>Austria!efficiency_waste_for_heat_plants</vt:lpstr>
      <vt:lpstr>Europe!efficiency_waste_for_heat_plants</vt:lpstr>
      <vt:lpstr>World!efficiency_waste_for_heat_plants</vt:lpstr>
      <vt:lpstr>Global!eroi_initial_res_elec_dispatch</vt:lpstr>
      <vt:lpstr>Global!esoi_phs_depleted_potential</vt:lpstr>
      <vt:lpstr>Austria!geot_PE_potential_heat</vt:lpstr>
      <vt:lpstr>Europe!geot_PE_potential_heat</vt:lpstr>
      <vt:lpstr>Global!grid_reinforcement_costs</vt:lpstr>
      <vt:lpstr>Global!gtl_efficiency</vt:lpstr>
      <vt:lpstr>Austria!historic_average_domestic_uranium_extraction</vt:lpstr>
      <vt:lpstr>Europe!historic_average_domestic_uranium_extraction</vt:lpstr>
      <vt:lpstr>Austria!historic_average_pes_from_waste_growth</vt:lpstr>
      <vt:lpstr>Europe!historic_average_pes_from_waste_growth</vt:lpstr>
      <vt:lpstr>World!historic_average_pes_from_waste_growth</vt:lpstr>
      <vt:lpstr>Austria!historic_ctl_production</vt:lpstr>
      <vt:lpstr>Europe!historic_ctl_production</vt:lpstr>
      <vt:lpstr>World!historic_ctl_production</vt:lpstr>
      <vt:lpstr>Austria!historic_domestic_coal_extraction</vt:lpstr>
      <vt:lpstr>Europe!historic_domestic_coal_extraction</vt:lpstr>
      <vt:lpstr>Austria!historic_domestic_conventional_oil_extraction</vt:lpstr>
      <vt:lpstr>Europe!historic_domestic_conventional_oil_extraction</vt:lpstr>
      <vt:lpstr>Austria!historic_domestic_natural_gas_extraction</vt:lpstr>
      <vt:lpstr>Europe!historic_domestic_natural_gas_extraction</vt:lpstr>
      <vt:lpstr>Austria!historic_domestic_unconventional_natural_gas_extraction</vt:lpstr>
      <vt:lpstr>Europe!historic_domestic_unconventional_natural_gas_extraction</vt:lpstr>
      <vt:lpstr>Austria!historic_domestic_unconventional_oil_extraction</vt:lpstr>
      <vt:lpstr>Europe!historic_domestic_unconventional_oil_extraction</vt:lpstr>
      <vt:lpstr>Austria!historic_domestic_uranium_extraction</vt:lpstr>
      <vt:lpstr>Europe!historic_domestic_uranium_extraction</vt:lpstr>
      <vt:lpstr>Austria!historic_efficiency_coal_heat_plants</vt:lpstr>
      <vt:lpstr>Europe!historic_efficiency_coal_heat_plants</vt:lpstr>
      <vt:lpstr>World!historic_efficiency_coal_heat_plants</vt:lpstr>
      <vt:lpstr>Austria!historic_efficiency_electricity_coal_chp_plants</vt:lpstr>
      <vt:lpstr>Europe!historic_efficiency_electricity_coal_chp_plants</vt:lpstr>
      <vt:lpstr>World!historic_efficiency_electricity_coal_chp_plants</vt:lpstr>
      <vt:lpstr>Austria!historic_efficiency_electricity_gas_chp_plants</vt:lpstr>
      <vt:lpstr>Europe!historic_efficiency_electricity_gas_chp_plants</vt:lpstr>
      <vt:lpstr>World!historic_efficiency_electricity_gas_chp_plants</vt:lpstr>
      <vt:lpstr>Austria!historic_efficiency_electricity_liquids_chp_plants</vt:lpstr>
      <vt:lpstr>Europe!historic_efficiency_electricity_liquids_chp_plants</vt:lpstr>
      <vt:lpstr>World!historic_efficiency_electricity_liquids_chp_plants</vt:lpstr>
      <vt:lpstr>Austria!historic_efficiency_gas_for_electricity</vt:lpstr>
      <vt:lpstr>Europe!historic_efficiency_gas_for_electricity</vt:lpstr>
      <vt:lpstr>World!historic_efficiency_gas_for_electricity</vt:lpstr>
      <vt:lpstr>Austria!historic_efficiency_gases_for_heat_plants</vt:lpstr>
      <vt:lpstr>Europe!historic_efficiency_gases_for_heat_plants</vt:lpstr>
      <vt:lpstr>World!historic_efficiency_gases_for_heat_plants</vt:lpstr>
      <vt:lpstr>Austria!historic_efficiency_heat_coal_chp_plants</vt:lpstr>
      <vt:lpstr>Europe!historic_efficiency_heat_coal_chp_plants</vt:lpstr>
      <vt:lpstr>World!historic_efficiency_heat_coal_chp_plants</vt:lpstr>
      <vt:lpstr>Austria!historic_efficiency_heat_gas_chp_plants</vt:lpstr>
      <vt:lpstr>Europe!historic_efficiency_heat_gas_chp_plants</vt:lpstr>
      <vt:lpstr>World!historic_efficiency_heat_gas_chp_plants</vt:lpstr>
      <vt:lpstr>Austria!historic_efficiency_heat_liquids_chp_plants</vt:lpstr>
      <vt:lpstr>Europe!historic_efficiency_heat_liquids_chp_plants</vt:lpstr>
      <vt:lpstr>World!historic_efficiency_heat_liquids_chp_plants</vt:lpstr>
      <vt:lpstr>Austria!historic_efficiency_liquids_heat_plants</vt:lpstr>
      <vt:lpstr>Europe!historic_efficiency_liquids_heat_plants</vt:lpstr>
      <vt:lpstr>World!historic_efficiency_liquids_heat_plants</vt:lpstr>
      <vt:lpstr>Austria!historic_energy_industry_own_use</vt:lpstr>
      <vt:lpstr>Europe!historic_energy_industry_own_use</vt:lpstr>
      <vt:lpstr>World!historic_energy_industry_own_use</vt:lpstr>
      <vt:lpstr>Austria!historic_growth_biofuels_second_generation</vt:lpstr>
      <vt:lpstr>Europe!historic_growth_biofuels_second_generation</vt:lpstr>
      <vt:lpstr>World!historic_growth_biofuels_second_generation</vt:lpstr>
      <vt:lpstr>Austria!historic_growth_ctl</vt:lpstr>
      <vt:lpstr>Europe!historic_growth_ctl</vt:lpstr>
      <vt:lpstr>World!historic_growth_ctl</vt:lpstr>
      <vt:lpstr>Austria!historic_growth_gtl</vt:lpstr>
      <vt:lpstr>Europe!historic_growth_gtl</vt:lpstr>
      <vt:lpstr>World!historic_growth_gtl</vt:lpstr>
      <vt:lpstr>Austria!historic_growth_phs_capacity</vt:lpstr>
      <vt:lpstr>Europe!historic_growth_phs_capacity</vt:lpstr>
      <vt:lpstr>World!historic_growth_phs_capacity</vt:lpstr>
      <vt:lpstr>Austria!historic_growth_res_for_electricity</vt:lpstr>
      <vt:lpstr>Europe!historic_growth_res_for_electricity</vt:lpstr>
      <vt:lpstr>World!historic_growth_res_for_electricity</vt:lpstr>
      <vt:lpstr>Austria!historic_growth_res_for_heat_com</vt:lpstr>
      <vt:lpstr>Europe!historic_growth_res_for_heat_com</vt:lpstr>
      <vt:lpstr>World!historic_growth_res_for_heat_com</vt:lpstr>
      <vt:lpstr>Austria!historic_growth_res_for_heat_nc</vt:lpstr>
      <vt:lpstr>Europe!historic_growth_res_for_heat_nc</vt:lpstr>
      <vt:lpstr>World!historic_growth_res_for_heat_nc</vt:lpstr>
      <vt:lpstr>Austria!historic_gtl_production</vt:lpstr>
      <vt:lpstr>Europe!historic_gtl_production</vt:lpstr>
      <vt:lpstr>World!historic_gtl_production</vt:lpstr>
      <vt:lpstr>Austria!historic_installed_capacity_phs</vt:lpstr>
      <vt:lpstr>Europe!historic_installed_capacity_phs</vt:lpstr>
      <vt:lpstr>World!historic_installed_capacity_phs</vt:lpstr>
      <vt:lpstr>Austria!historic_installed_capacity_res_for_electricity</vt:lpstr>
      <vt:lpstr>Europe!historic_installed_capacity_res_for_electricity</vt:lpstr>
      <vt:lpstr>World!historic_installed_capacity_res_for_electricity</vt:lpstr>
      <vt:lpstr>Austria!historic_losses_charcoal_plants</vt:lpstr>
      <vt:lpstr>Europe!historic_losses_charcoal_plants</vt:lpstr>
      <vt:lpstr>World!historic_losses_charcoal_plants</vt:lpstr>
      <vt:lpstr>Austria!historic_non_energy_use</vt:lpstr>
      <vt:lpstr>Europe!historic_non_energy_use</vt:lpstr>
      <vt:lpstr>World!historic_non_energy_use</vt:lpstr>
      <vt:lpstr>Austria!historic_nuclear_generation</vt:lpstr>
      <vt:lpstr>Europe!historic_nuclear_generation</vt:lpstr>
      <vt:lpstr>World!historic_nuclear_generation</vt:lpstr>
      <vt:lpstr>Austria!historic_pipeline_transport</vt:lpstr>
      <vt:lpstr>Europe!historic_pipeline_transport</vt:lpstr>
      <vt:lpstr>Austria!historic_primary_energy_supply_biogas</vt:lpstr>
      <vt:lpstr>Europe!historic_primary_energy_supply_biogas</vt:lpstr>
      <vt:lpstr>World!historic_primary_energy_supply_biogas</vt:lpstr>
      <vt:lpstr>Austria!historic_primary_energy_supply_of_waste</vt:lpstr>
      <vt:lpstr>Europe!historic_primary_energy_supply_of_waste</vt:lpstr>
      <vt:lpstr>World!historic_primary_energy_supply_of_waste</vt:lpstr>
      <vt:lpstr>Austria!historic_primary_energy_supply_peat</vt:lpstr>
      <vt:lpstr>Europe!historic_primary_energy_supply_peat</vt:lpstr>
      <vt:lpstr>World!historic_primary_energy_supply_peat</vt:lpstr>
      <vt:lpstr>Austria!historic_production_of_second_generation_biofuels</vt:lpstr>
      <vt:lpstr>Europe!historic_production_of_second_generation_biofuels</vt:lpstr>
      <vt:lpstr>World!historic_production_of_second_generation_biofuels</vt:lpstr>
      <vt:lpstr>Austria!historic_res_capacity_for_heat_commercial</vt:lpstr>
      <vt:lpstr>Europe!historic_res_capacity_for_heat_commercial</vt:lpstr>
      <vt:lpstr>World!historic_res_capacity_for_heat_commercial</vt:lpstr>
      <vt:lpstr>Austria!historic_res_capacity_for_heat_non_commercial</vt:lpstr>
      <vt:lpstr>Europe!historic_res_capacity_for_heat_non_commercial</vt:lpstr>
      <vt:lpstr>World!historic_res_capacity_for_heat_non_commercial</vt:lpstr>
      <vt:lpstr>Austria!historic_share_chp_plants_gas</vt:lpstr>
      <vt:lpstr>Europe!historic_share_chp_plants_gas</vt:lpstr>
      <vt:lpstr>World!historic_share_chp_plants_gas</vt:lpstr>
      <vt:lpstr>Austria!historic_share_chp_plants_oil</vt:lpstr>
      <vt:lpstr>Europe!historic_share_chp_plants_oil</vt:lpstr>
      <vt:lpstr>World!historic_share_chp_plants_oil</vt:lpstr>
      <vt:lpstr>Austria!historic_share_commercial_heat_in_chp_on_total_commercial_heat_generation</vt:lpstr>
      <vt:lpstr>Europe!historic_share_commercial_heat_in_chp_on_total_commercial_heat_generation</vt:lpstr>
      <vt:lpstr>World!historic_share_commercial_heat_in_chp_on_total_commercial_heat_generation</vt:lpstr>
      <vt:lpstr>Austria!historic_share_losses_over_total_extraction_gases</vt:lpstr>
      <vt:lpstr>Europe!historic_share_losses_over_total_extraction_gases</vt:lpstr>
      <vt:lpstr>World!historic_share_losses_over_total_extraction_gases</vt:lpstr>
      <vt:lpstr>Austria!historic_share_losses_over_total_extraction_liquids</vt:lpstr>
      <vt:lpstr>Europe!historic_share_losses_over_total_extraction_liquids</vt:lpstr>
      <vt:lpstr>World!historic_share_losses_over_total_extraction_liquids</vt:lpstr>
      <vt:lpstr>Austria!historic_share_losses_over_total_extraction_solids</vt:lpstr>
      <vt:lpstr>Europe!historic_share_losses_over_total_extraction_solids</vt:lpstr>
      <vt:lpstr>World!historic_share_losses_over_total_extraction_solids</vt:lpstr>
      <vt:lpstr>Austria!historic_share_of_electricity_produced_from_gas_over_electricity_produced_coal_and_gas</vt:lpstr>
      <vt:lpstr>Europe!historic_share_of_electricity_produced_from_gas_over_electricity_produced_coal_and_gas</vt:lpstr>
      <vt:lpstr>World!historic_share_of_electricity_produced_from_gas_over_electricity_produced_coal_and_gas</vt:lpstr>
      <vt:lpstr>Austria!historic_share_of_electricity_produced_from_oil_over_total_fossil_electricity</vt:lpstr>
      <vt:lpstr>Europe!historic_share_of_electricity_produced_from_oil_over_total_fossil_electricity</vt:lpstr>
      <vt:lpstr>World!historic_share_of_electricity_produced_from_oil_over_total_fossil_electricity</vt:lpstr>
      <vt:lpstr>Austria!historic_share_of_electricty_exports_of_total_electricity_production</vt:lpstr>
      <vt:lpstr>Austria!historic_share_of_heat_produced_from_gas_over_electricity_produced_coal_and_gas</vt:lpstr>
      <vt:lpstr>Europe!historic_share_of_heat_produced_from_gas_over_electricity_produced_coal_and_gas</vt:lpstr>
      <vt:lpstr>World!historic_share_of_heat_produced_from_gas_over_electricity_produced_coal_and_gas</vt:lpstr>
      <vt:lpstr>Austria!historic_share_of_liquids_in_heat_plants</vt:lpstr>
      <vt:lpstr>Europe!historic_share_of_liquids_in_heat_plants</vt:lpstr>
      <vt:lpstr>World!historic_share_of_liquids_in_heat_plants</vt:lpstr>
      <vt:lpstr>Austria!historic_share_of_transformation_losses_over_total_extraction_liquids</vt:lpstr>
      <vt:lpstr>Europe!historic_share_of_transformation_losses_over_total_extraction_liquids</vt:lpstr>
      <vt:lpstr>World!historic_share_of_transformation_losses_over_total_extraction_liquids</vt:lpstr>
      <vt:lpstr>Austria!historic_share_of_transformation_losses_over_total_extraction_solids</vt:lpstr>
      <vt:lpstr>Europe!historic_share_of_transformation_losses_over_total_extraction_solids</vt:lpstr>
      <vt:lpstr>World!historic_share_of_transformation_losses_over_total_extraction_solids</vt:lpstr>
      <vt:lpstr>Austria!historic_share_of_urban_pv_over_total</vt:lpstr>
      <vt:lpstr>Europe!historic_share_of_urban_pv_over_total</vt:lpstr>
      <vt:lpstr>Austria!historic_unconventional_gas_extraction</vt:lpstr>
      <vt:lpstr>Europe!historic_unconventional_gas_extraction</vt:lpstr>
      <vt:lpstr>World!historic_unconventional_gas_extraction</vt:lpstr>
      <vt:lpstr>Austria!historic_unconventional_oil_extraction</vt:lpstr>
      <vt:lpstr>Europe!historic_unconventional_oil_extraction</vt:lpstr>
      <vt:lpstr>World!historic_unconventional_oil_extraction</vt:lpstr>
      <vt:lpstr>Austria!initial_ctl_production</vt:lpstr>
      <vt:lpstr>Europe!initial_ctl_production</vt:lpstr>
      <vt:lpstr>World!initial_ctl_production</vt:lpstr>
      <vt:lpstr>Austria!initial_efficiency_gas_for_electricity</vt:lpstr>
      <vt:lpstr>Europe!initial_efficiency_gas_for_electricity</vt:lpstr>
      <vt:lpstr>World!initial_efficiency_gas_for_electricity</vt:lpstr>
      <vt:lpstr>Austria!initial_gtl_production</vt:lpstr>
      <vt:lpstr>Europe!initial_gtl_production</vt:lpstr>
      <vt:lpstr>World!initial_gtl_production</vt:lpstr>
      <vt:lpstr>Austria!initial_installed_capacity_phs</vt:lpstr>
      <vt:lpstr>Europe!initial_installed_capacity_phs</vt:lpstr>
      <vt:lpstr>World!initial_installed_capacity_phs</vt:lpstr>
      <vt:lpstr>Austria!initial_installed_capacity_res_for_electricity</vt:lpstr>
      <vt:lpstr>Europe!initial_installed_capacity_res_for_electricity</vt:lpstr>
      <vt:lpstr>World!initial_installed_capacity_res_for_electricity</vt:lpstr>
      <vt:lpstr>Austria!initial_non_energy_use</vt:lpstr>
      <vt:lpstr>Europe!initial_non_energy_use</vt:lpstr>
      <vt:lpstr>World!initial_non_energy_use</vt:lpstr>
      <vt:lpstr>Austria!initial_nuclear_generation</vt:lpstr>
      <vt:lpstr>Europe!initial_nuclear_generation</vt:lpstr>
      <vt:lpstr>World!initial_nuclear_generation</vt:lpstr>
      <vt:lpstr>Austria!initial_primary_energy_supply_from_waste</vt:lpstr>
      <vt:lpstr>Europe!initial_primary_energy_supply_from_waste</vt:lpstr>
      <vt:lpstr>World!initial_primary_energy_supply_from_waste</vt:lpstr>
      <vt:lpstr>Austria!initial_production_of_second_generation_biofuels</vt:lpstr>
      <vt:lpstr>Europe!initial_production_of_second_generation_biofuels</vt:lpstr>
      <vt:lpstr>World!initial_production_of_second_generation_biofuels</vt:lpstr>
      <vt:lpstr>Austria!initial_res_capacity_for_heat_commercial</vt:lpstr>
      <vt:lpstr>Europe!initial_res_capacity_for_heat_commercial</vt:lpstr>
      <vt:lpstr>World!initial_res_capacity_for_heat_commercial</vt:lpstr>
      <vt:lpstr>Austria!initial_res_capacity_for_heat_non_commercial</vt:lpstr>
      <vt:lpstr>Europe!initial_res_capacity_for_heat_non_commercial</vt:lpstr>
      <vt:lpstr>World!initial_res_capacity_for_heat_non_commercial</vt:lpstr>
      <vt:lpstr>Global!invest_cost_nuclear</vt:lpstr>
      <vt:lpstr>Global!invest_cost_res_elec</vt:lpstr>
      <vt:lpstr>Global!kw_per_battery_ev</vt:lpstr>
      <vt:lpstr>Global!land_occupation_ratio_biofuels_marginal_land</vt:lpstr>
      <vt:lpstr>Austria!land_occupation_ratio_of_solar_pv</vt:lpstr>
      <vt:lpstr>Europe!land_occupation_ratio_of_solar_pv</vt:lpstr>
      <vt:lpstr>Global!land_productivity_biofuels_marginal_land</vt:lpstr>
      <vt:lpstr>Global!land_productivity_biofuels_second_generation</vt:lpstr>
      <vt:lpstr>Global!lifetime_ctl</vt:lpstr>
      <vt:lpstr>Global!lifetime_gtl</vt:lpstr>
      <vt:lpstr>Global!lifetime_nuclear</vt:lpstr>
      <vt:lpstr>Global!lifetime_res_elec</vt:lpstr>
      <vt:lpstr>Global!lifetime_res_for_heat</vt:lpstr>
      <vt:lpstr>Global!losses_solar_for_heat</vt:lpstr>
      <vt:lpstr>Austria!max_additional_pot_land_biofuels</vt:lpstr>
      <vt:lpstr>World!max_biogases_potential</vt:lpstr>
      <vt:lpstr>Austria!max_extraction_agg_gas</vt:lpstr>
      <vt:lpstr>Europe!max_extraction_agg_gas</vt:lpstr>
      <vt:lpstr>World!max_extraction_agg_gas</vt:lpstr>
      <vt:lpstr>Austria!max_extraction_agg_oil</vt:lpstr>
      <vt:lpstr>Europe!max_extraction_agg_oil</vt:lpstr>
      <vt:lpstr>World!max_extraction_agg_oil</vt:lpstr>
      <vt:lpstr>Austria!max_extraction_coal</vt:lpstr>
      <vt:lpstr>Europe!max_extraction_coal</vt:lpstr>
      <vt:lpstr>World!max_extraction_coal</vt:lpstr>
      <vt:lpstr>Austria!max_extraction_conv_gas</vt:lpstr>
      <vt:lpstr>Europe!max_extraction_conv_gas</vt:lpstr>
      <vt:lpstr>World!max_extraction_conv_gas</vt:lpstr>
      <vt:lpstr>Austria!max_extraction_conv_oil</vt:lpstr>
      <vt:lpstr>Europe!max_extraction_conv_oil</vt:lpstr>
      <vt:lpstr>World!max_extraction_conv_oil</vt:lpstr>
      <vt:lpstr>Austria!max_extraction_unconv_gas</vt:lpstr>
      <vt:lpstr>Europe!max_extraction_unconv_gas</vt:lpstr>
      <vt:lpstr>World!max_extraction_unconv_gas</vt:lpstr>
      <vt:lpstr>Austria!max_extraction_unconv_oil</vt:lpstr>
      <vt:lpstr>Europe!max_extraction_unconv_oil</vt:lpstr>
      <vt:lpstr>World!max_extraction_unconv_oil</vt:lpstr>
      <vt:lpstr>Austria!max_extraction_uranium</vt:lpstr>
      <vt:lpstr>Europe!max_extraction_uranium</vt:lpstr>
      <vt:lpstr>World!max_extraction_uranium</vt:lpstr>
      <vt:lpstr>Austria!max_hydro_potential</vt:lpstr>
      <vt:lpstr>Europe!max_hydro_potential</vt:lpstr>
      <vt:lpstr>World!max_hydro_potential</vt:lpstr>
      <vt:lpstr>World!max_NPP_pot_bioe_res</vt:lpstr>
      <vt:lpstr>Austria!max_NPP_pot_bioe_residues</vt:lpstr>
      <vt:lpstr>Austria!max_oceanic_potential</vt:lpstr>
      <vt:lpstr>Europe!max_oceanic_potential</vt:lpstr>
      <vt:lpstr>World!max_oceanic_potential</vt:lpstr>
      <vt:lpstr>Austria!max_offshore_wind_potential</vt:lpstr>
      <vt:lpstr>Europe!max_offshore_wind_potential</vt:lpstr>
      <vt:lpstr>World!max_offshore_wind_potential</vt:lpstr>
      <vt:lpstr>Austria!max_onshore_wind_potential</vt:lpstr>
      <vt:lpstr>Europe!max_onshore_wind_potential</vt:lpstr>
      <vt:lpstr>World!max_onshore_wind_potential</vt:lpstr>
      <vt:lpstr>Europe!max_PE_biogas</vt:lpstr>
      <vt:lpstr>Austria!max_PE_geot_elec_potential</vt:lpstr>
      <vt:lpstr>Europe!max_PE_geot_elec_potential</vt:lpstr>
      <vt:lpstr>World!max_PE_geot_elect_potential</vt:lpstr>
      <vt:lpstr>Europe!max_PE_waste</vt:lpstr>
      <vt:lpstr>Austria!max_PHS_potential</vt:lpstr>
      <vt:lpstr>Europe!max_PHS_potential</vt:lpstr>
      <vt:lpstr>World!max_PHS_potential</vt:lpstr>
      <vt:lpstr>World!max_pot_NPP_bioe_conv</vt:lpstr>
      <vt:lpstr>World!max_solar_on_land_potential</vt:lpstr>
      <vt:lpstr>World!max_waste_potential</vt:lpstr>
      <vt:lpstr>Austria!max_yearly_change_between_sources</vt:lpstr>
      <vt:lpstr>Europe!max_yearly_change_between_sources</vt:lpstr>
      <vt:lpstr>World!max_yearly_change_between_sources</vt:lpstr>
      <vt:lpstr>Global!maximum_efficiency_gas_power_plant</vt:lpstr>
      <vt:lpstr>Austria!maximum_yearly_acceleration_of_intensity_improvement</vt:lpstr>
      <vt:lpstr>Europe!maximum_yearly_acceleration_of_intensity_improvement</vt:lpstr>
      <vt:lpstr>World!maximum_yearly_acceleration_of_intensity_improvement</vt:lpstr>
      <vt:lpstr>Austria!minimum_cp_baseload_res</vt:lpstr>
      <vt:lpstr>Europe!minimum_cp_baseload_res</vt:lpstr>
      <vt:lpstr>World!minimum_cp_baseload_res</vt:lpstr>
      <vt:lpstr>Austria!minimum_cp_nuclear</vt:lpstr>
      <vt:lpstr>Europe!minimum_cp_nuclear</vt:lpstr>
      <vt:lpstr>World!minimum_cp_nuclear</vt:lpstr>
      <vt:lpstr>Austria!minimum_fraction_source</vt:lpstr>
      <vt:lpstr>Europe!minimum_fraction_source</vt:lpstr>
      <vt:lpstr>World!minimum_fraction_source</vt:lpstr>
      <vt:lpstr>Global!minimum_lifetime_ev_batteries</vt:lpstr>
      <vt:lpstr>Global!net_stored_energy_ev_battery_over_lifetime</vt:lpstr>
      <vt:lpstr>Global!oil_refinery_gains_share</vt:lpstr>
      <vt:lpstr>Austria!pe_consumption_trad_biomass_ref</vt:lpstr>
      <vt:lpstr>Europe!pe_consumption_trad_biomass_ref</vt:lpstr>
      <vt:lpstr>World!pe_consumption_trad_biomass_ref</vt:lpstr>
      <vt:lpstr>Austria!performance_ratio_over_the_plant_lifecycle_of_solar_pv</vt:lpstr>
      <vt:lpstr>Europe!performance_ratio_over_the_plant_lifecycle_of_solar_pv</vt:lpstr>
      <vt:lpstr>Global!planning_time_nuclear</vt:lpstr>
      <vt:lpstr>Global!planning_time_res_elec</vt:lpstr>
      <vt:lpstr>Austria!pot_marg_land_biofuels</vt:lpstr>
      <vt:lpstr>Global!power_density_res_elec</vt:lpstr>
      <vt:lpstr>Austria!production_of_second_generation_biofuel_2015</vt:lpstr>
      <vt:lpstr>Austria!ratio_gain_gas_vs_losses_solids_in_tranformation_processes</vt:lpstr>
      <vt:lpstr>Europe!ratio_gain_gas_vs_losses_solids_in_tranformation_processes</vt:lpstr>
      <vt:lpstr>World!ratio_gain_gas_vs_losses_solids_in_tranformation_processes</vt:lpstr>
      <vt:lpstr>Global!replacement_rate_nuclear</vt:lpstr>
      <vt:lpstr>Global!replacement_rate_res_for_heat</vt:lpstr>
      <vt:lpstr>Global!round_trip_storage_efficiency_ev_batteries</vt:lpstr>
      <vt:lpstr>Global!round_trip_storage_efficiency_phs</vt:lpstr>
      <vt:lpstr>Austria!RURR_agg_gas</vt:lpstr>
      <vt:lpstr>Europe!RURR_agg_gas</vt:lpstr>
      <vt:lpstr>World!RURR_agg_gas</vt:lpstr>
      <vt:lpstr>Austria!RURR_agg_oil</vt:lpstr>
      <vt:lpstr>Europe!RURR_agg_oil</vt:lpstr>
      <vt:lpstr>World!RURR_agg_oil</vt:lpstr>
      <vt:lpstr>Austria!RURR_coal</vt:lpstr>
      <vt:lpstr>Europe!RURR_coal</vt:lpstr>
      <vt:lpstr>World!RURR_coal</vt:lpstr>
      <vt:lpstr>Austria!RURR_conv_gas</vt:lpstr>
      <vt:lpstr>Europe!RURR_conv_gas</vt:lpstr>
      <vt:lpstr>World!RURR_conv_gas</vt:lpstr>
      <vt:lpstr>Austria!RURR_conv_oil</vt:lpstr>
      <vt:lpstr>Europe!RURR_conv_oil</vt:lpstr>
      <vt:lpstr>World!RURR_conv_oil</vt:lpstr>
      <vt:lpstr>Austria!RURR_unconv_gas</vt:lpstr>
      <vt:lpstr>Europe!RURR_unconv_gas</vt:lpstr>
      <vt:lpstr>World!RURR_unconv_gas</vt:lpstr>
      <vt:lpstr>Austria!RURR_unconv_oil</vt:lpstr>
      <vt:lpstr>Europe!RURR_unconv_oil</vt:lpstr>
      <vt:lpstr>World!RURR_unconv_oil</vt:lpstr>
      <vt:lpstr>Austria!RURR_uranium</vt:lpstr>
      <vt:lpstr>Europe!RURR_uranium</vt:lpstr>
      <vt:lpstr>World!RURR_uranium</vt:lpstr>
      <vt:lpstr>Global!sensitivity_scarcity_high</vt:lpstr>
      <vt:lpstr>Global!sensitivity_scarcity_low</vt:lpstr>
      <vt:lpstr>Global!sensitivity_scarcity_medium</vt:lpstr>
      <vt:lpstr>Austria!share_feh_over_fed_coal</vt:lpstr>
      <vt:lpstr>Europe!share_feh_over_fed_coal</vt:lpstr>
      <vt:lpstr>World!share_feh_over_fed_coal</vt:lpstr>
      <vt:lpstr>Austria!share_feh_over_fed_nat_gas</vt:lpstr>
      <vt:lpstr>Europe!share_feh_over_fed_nat_gas</vt:lpstr>
      <vt:lpstr>World!share_feh_over_fed_nat_gas</vt:lpstr>
      <vt:lpstr>Austria!share_feh_over_fed_oil</vt:lpstr>
      <vt:lpstr>Europe!share_feh_over_fed_oil</vt:lpstr>
      <vt:lpstr>World!share_feh_over_fed_oil</vt:lpstr>
      <vt:lpstr>Austria!share_feh_over_fed_solids_bioe</vt:lpstr>
      <vt:lpstr>Europe!share_feh_over_fed_solids_bioe</vt:lpstr>
      <vt:lpstr>World!share_feh_over_fed_solids_bioe</vt:lpstr>
      <vt:lpstr>Global!share_heat_distribution_losses</vt:lpstr>
      <vt:lpstr>Austria!share_heat_output_vs_electricity_in_nuclear</vt:lpstr>
      <vt:lpstr>Europe!share_heat_output_vs_electricity_in_nuclear</vt:lpstr>
      <vt:lpstr>World!share_heat_output_vs_electricity_in_nuclear</vt:lpstr>
      <vt:lpstr>Austria!share_of_electricity_produced_from_gas_over_electricity_produced_coal_and_gas_2014</vt:lpstr>
      <vt:lpstr>Europe!share_of_electricity_produced_from_gas_over_electricity_produced_coal_and_gas_2014</vt:lpstr>
      <vt:lpstr>World!share_of_electricity_produced_from_gas_over_electricity_produced_coal_and_gas_2014</vt:lpstr>
      <vt:lpstr>Austria!share_of_electricity_produced_from_oil_over_total_fossil_electricity_2015</vt:lpstr>
      <vt:lpstr>Europe!share_of_electricity_produced_from_oil_over_total_fossil_electricity_2015</vt:lpstr>
      <vt:lpstr>World!share_of_electricity_produced_from_oil_over_total_fossil_electricity_2015</vt:lpstr>
      <vt:lpstr>Global!share_of_variable_res</vt:lpstr>
      <vt:lpstr>Austria!share_pes_biogas_for_chp_plants</vt:lpstr>
      <vt:lpstr>Europe!share_pes_biogas_for_chp_plants</vt:lpstr>
      <vt:lpstr>World!share_pes_biogas_for_chp_plants</vt:lpstr>
      <vt:lpstr>Austria!share_pes_biogas_for_elec_plants</vt:lpstr>
      <vt:lpstr>Europe!share_pes_biogas_for_elec_plants</vt:lpstr>
      <vt:lpstr>World!share_pes_biogas_for_elec_plants</vt:lpstr>
      <vt:lpstr>Austria!share_pes_biogas_for_heat_plants</vt:lpstr>
      <vt:lpstr>Europe!share_pes_biogas_for_heat_plants</vt:lpstr>
      <vt:lpstr>World!share_pes_biogas_for_heat_plants</vt:lpstr>
      <vt:lpstr>Austria!share_pes_biogas_tfc</vt:lpstr>
      <vt:lpstr>Europe!share_pes_biogas_tfc</vt:lpstr>
      <vt:lpstr>World!share_pes_biogas_tfc</vt:lpstr>
      <vt:lpstr>Austria!share_pes_waste_for_chp</vt:lpstr>
      <vt:lpstr>Europe!share_pes_waste_for_chp</vt:lpstr>
      <vt:lpstr>World!share_pes_waste_for_chp</vt:lpstr>
      <vt:lpstr>Austria!share_pes_waste_for_elec_plants</vt:lpstr>
      <vt:lpstr>Europe!share_pes_waste_for_elec_plants</vt:lpstr>
      <vt:lpstr>World!share_pes_waste_for_elec_plants</vt:lpstr>
      <vt:lpstr>Austria!share_pes_waste_for_heat_plants</vt:lpstr>
      <vt:lpstr>Europe!share_pes_waste_for_heat_plants</vt:lpstr>
      <vt:lpstr>World!share_pes_waste_for_heat_plants</vt:lpstr>
      <vt:lpstr>Austria!share_pes_waste_tfc</vt:lpstr>
      <vt:lpstr>Europe!share_pes_waste_tfc</vt:lpstr>
      <vt:lpstr>World!share_pes_waste_tfc</vt:lpstr>
      <vt:lpstr>Austria!share_trad_biomass_vs_solids_in_households</vt:lpstr>
      <vt:lpstr>Europe!share_trad_biomass_vs_solids_in_households</vt:lpstr>
      <vt:lpstr>World!share_trad_biomass_vs_solids_in_households</vt:lpstr>
      <vt:lpstr>Global!share_transm_and_distribution_elec_losses_initial</vt:lpstr>
      <vt:lpstr>Austria!share_unconv_vs_agg_gas_in_2050</vt:lpstr>
      <vt:lpstr>Europe!share_unconv_vs_agg_gas_in_2050</vt:lpstr>
      <vt:lpstr>World!share_unconv_vs_agg_gas_in_2050</vt:lpstr>
      <vt:lpstr>Austria!share_unconv_vs_agg_oil_in_2050</vt:lpstr>
      <vt:lpstr>Europe!share_unconv_vs_agg_oil_in_2050</vt:lpstr>
      <vt:lpstr>World!share_unconv_vs_agg_oil_in_2050</vt:lpstr>
      <vt:lpstr>Austria!start_production_biofuels</vt:lpstr>
      <vt:lpstr>Europe!start_production_biofuels</vt:lpstr>
      <vt:lpstr>World!start_production_biofuels</vt:lpstr>
      <vt:lpstr>Global!Time</vt:lpstr>
      <vt:lpstr>Austria!time_efficiencies</vt:lpstr>
      <vt:lpstr>Europe!time_efficiencies</vt:lpstr>
      <vt:lpstr>World!time_efficiencies</vt:lpstr>
      <vt:lpstr>Austria!time_historic_data</vt:lpstr>
      <vt:lpstr>Europe!time_historic_data</vt:lpstr>
      <vt:lpstr>World!time_historic_data</vt:lpstr>
      <vt:lpstr>Austria!URR_agg_gas</vt:lpstr>
      <vt:lpstr>Europe!URR_agg_gas</vt:lpstr>
      <vt:lpstr>World!URR_agg_gas</vt:lpstr>
      <vt:lpstr>Austria!URR_agg_oil</vt:lpstr>
      <vt:lpstr>Europe!URR_agg_oil</vt:lpstr>
      <vt:lpstr>World!URR_agg_oil</vt:lpstr>
      <vt:lpstr>Austria!URR_coal</vt:lpstr>
      <vt:lpstr>Europe!URR_coal</vt:lpstr>
      <vt:lpstr>World!URR_coal</vt:lpstr>
      <vt:lpstr>Austria!URR_conv_gas</vt:lpstr>
      <vt:lpstr>Europe!URR_conv_gas</vt:lpstr>
      <vt:lpstr>World!URR_conv_gas</vt:lpstr>
      <vt:lpstr>Austria!URR_conv_oil</vt:lpstr>
      <vt:lpstr>Europe!URR_conv_oil</vt:lpstr>
      <vt:lpstr>World!URR_conv_oil</vt:lpstr>
      <vt:lpstr>Austria!URR_unconv_gas</vt:lpstr>
      <vt:lpstr>Europe!URR_unconv_gas</vt:lpstr>
      <vt:lpstr>World!URR_unconv_gas</vt:lpstr>
      <vt:lpstr>Austria!URR_unconv_oil</vt:lpstr>
      <vt:lpstr>Europe!URR_unconv_oil</vt:lpstr>
      <vt:lpstr>World!URR_unconv_oil</vt:lpstr>
      <vt:lpstr>Austria!URR_uranium</vt:lpstr>
      <vt:lpstr>Europe!URR_uranium</vt:lpstr>
      <vt:lpstr>World!URR_uranium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Roger</dc:creator>
  <cp:lastModifiedBy>Enric</cp:lastModifiedBy>
  <dcterms:created xsi:type="dcterms:W3CDTF">2021-10-20T13:04:35Z</dcterms:created>
  <dcterms:modified xsi:type="dcterms:W3CDTF">2022-02-17T15:17:22Z</dcterms:modified>
</cp:coreProperties>
</file>