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9040" windowHeight="13005" tabRatio="500" activeTab="1"/>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0" i="2"/>
  <c r="X240" i="4"/>
  <c r="Y240" s="1"/>
  <c r="Z240" s="1"/>
  <c r="W240"/>
  <c r="V240"/>
  <c r="E222"/>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AB186"/>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9"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Enric</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1">
      <text>
        <r>
          <rPr>
            <b/>
            <sz val="9"/>
            <color indexed="81"/>
            <rFont val="Tahoma"/>
            <family val="2"/>
          </rPr>
          <t>Enric:</t>
        </r>
        <r>
          <rPr>
            <sz val="9"/>
            <color indexed="81"/>
            <rFont val="Tahoma"/>
            <family val="2"/>
          </rPr>
          <t xml:space="preserve">
IEA projections</t>
        </r>
      </text>
    </comment>
    <comment ref="C9" authorId="1">
      <text>
        <r>
          <rPr>
            <b/>
            <sz val="9"/>
            <color indexed="81"/>
            <rFont val="Tahoma"/>
            <family val="2"/>
          </rPr>
          <t>Enric:</t>
        </r>
        <r>
          <rPr>
            <sz val="9"/>
            <color indexed="81"/>
            <rFont val="Tahoma"/>
            <family val="2"/>
          </rPr>
          <t xml:space="preserve">
IEA projections</t>
        </r>
      </text>
    </comment>
    <comment ref="C10" authorId="1">
      <text>
        <r>
          <rPr>
            <b/>
            <sz val="9"/>
            <color indexed="81"/>
            <rFont val="Tahoma"/>
            <family val="2"/>
          </rPr>
          <t>Enric:</t>
        </r>
        <r>
          <rPr>
            <sz val="9"/>
            <color indexed="81"/>
            <rFont val="Tahoma"/>
            <family val="2"/>
          </rPr>
          <t xml:space="preserve">
Own estimation from IEA projections</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1">
      <text>
        <r>
          <rPr>
            <b/>
            <sz val="9"/>
            <color indexed="81"/>
            <rFont val="Tahoma"/>
            <family val="2"/>
          </rPr>
          <t>Enric:</t>
        </r>
        <r>
          <rPr>
            <sz val="9"/>
            <color indexed="81"/>
            <rFont val="Tahoma"/>
            <family val="2"/>
          </rPr>
          <t xml:space="preserve">
https://www.iea-shc.org/
</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3"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Iñigo:
</t>
        </r>
        <r>
          <rPr>
            <sz val="9"/>
            <color rgb="FF000000"/>
            <rFont val="Tahoma"/>
            <family val="2"/>
            <charset val="1"/>
          </rPr>
          <t>IRENA and own estimation</t>
        </r>
      </text>
    </comment>
    <comment ref="A155" authorId="0">
      <text>
        <r>
          <rPr>
            <sz val="11"/>
            <color rgb="FF000000"/>
            <rFont val="Calibri"/>
            <family val="2"/>
            <charset val="1"/>
          </rPr>
          <t xml:space="preserve">Iñigo:
</t>
        </r>
        <r>
          <rPr>
            <sz val="9"/>
            <color rgb="FF000000"/>
            <rFont val="Tahoma"/>
            <family val="2"/>
            <charset val="1"/>
          </rPr>
          <t>IRENA and own estimation</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59"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Rodrigo González:
</t>
        </r>
        <r>
          <rPr>
            <sz val="9"/>
            <color rgb="FF000000"/>
            <rFont val="Tahoma"/>
            <family val="2"/>
            <charset val="1"/>
          </rPr>
          <t>IEA extended world energy balances</t>
        </r>
      </text>
    </comment>
    <comment ref="A161" authorId="0">
      <text>
        <r>
          <rPr>
            <sz val="11"/>
            <color rgb="FF000000"/>
            <rFont val="Calibri"/>
            <family val="2"/>
            <charset val="1"/>
          </rPr>
          <t xml:space="preserve">Rodrigo González:
</t>
        </r>
        <r>
          <rPr>
            <sz val="9"/>
            <color rgb="FF000000"/>
            <rFont val="Tahoma"/>
            <family val="2"/>
            <charset val="1"/>
          </rPr>
          <t>IEA extended world energy balances</t>
        </r>
      </text>
    </comment>
    <comment ref="A163" authorId="0">
      <text>
        <r>
          <rPr>
            <sz val="11"/>
            <color rgb="FF000000"/>
            <rFont val="Calibri"/>
            <family val="2"/>
            <charset val="1"/>
          </rPr>
          <t xml:space="preserve">IdB:  IEA balances
</t>
        </r>
      </text>
    </comment>
    <comment ref="A164" authorId="0">
      <text>
        <r>
          <rPr>
            <sz val="11"/>
            <color rgb="FF000000"/>
            <rFont val="Calibri"/>
            <family val="2"/>
            <charset val="1"/>
          </rPr>
          <t xml:space="preserve">IdB:  IEA balances
</t>
        </r>
      </text>
    </comment>
    <comment ref="A165" authorId="0">
      <text>
        <r>
          <rPr>
            <sz val="11"/>
            <color rgb="FF000000"/>
            <rFont val="Calibri"/>
            <family val="2"/>
            <charset val="1"/>
          </rPr>
          <t xml:space="preserve">IdB:  IEA balances
</t>
        </r>
      </text>
    </comment>
    <comment ref="A171"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0">
      <text>
        <r>
          <rPr>
            <sz val="11"/>
            <color rgb="FF000000"/>
            <rFont val="Calibri"/>
            <family val="2"/>
            <charset val="1"/>
          </rPr>
          <t xml:space="preserve">Iñigo:
</t>
        </r>
        <r>
          <rPr>
            <sz val="9"/>
            <color rgb="FF000000"/>
            <rFont val="Tahoma"/>
            <family val="2"/>
            <charset val="1"/>
          </rPr>
          <t>IEA balances</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<sst xmlns="http://schemas.openxmlformats.org/spreadsheetml/2006/main" count="2097" uniqueCount="404">
  <si>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</si>
  <si>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</si>
  <si>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</si>
  <si>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</si>
  <si>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</si>
  <si>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</si>
  <si>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</si>
  <si>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</si>
  <si>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</si>
  <si>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</si>
  <si>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</si>
  <si>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</si>
  <si>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</si>
  <si>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</si>
  <si>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</si>
  <si>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</si>
  <si>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</si>
  <si>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</si>
  <si>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</si>
  <si>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</si>
  <si>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</si>
  <si>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</si>
  <si>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</si>
  <si>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</si>
  <si>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</si>
  <si>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</si>
  <si>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</si>
  <si>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</si>
  <si>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</si>
  <si>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</si>
  <si>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</si>
  <si>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</si>
  <si>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</si>
  <si>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</si>
  <si>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</si>
  <si>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</si>
  <si>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</si>
  <si>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</si>
  <si>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</si>
  <si>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</si>
  <si>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</si>
  <si>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</si>
  <si>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</si>
  <si>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</si>
  <si>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</si>
  <si>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</si>
  <si>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</si>
  <si>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</si>
  <si>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</si>
  <si>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</si>
  <si>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</si>
  <si>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</si>
  <si>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</si>
  <si>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</si>
  <si>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</si>
  <si>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</si>
  <si>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</si>
  <si>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</si>
  <si>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</si>
  <si>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</si>
  <si>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</si>
  <si>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</si>
  <si>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</si>
  <si>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</si>
  <si>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</si>
  <si>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</si>
  <si>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</si>
  <si>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</si>
  <si>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</si>
  <si>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</si>
  <si>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</si>
  <si>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</si>
  <si>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</si>
  <si>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</si>
  <si>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</si>
  <si>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</si>
  <si>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</si>
  <si>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</si>
  <si>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</si>
  <si>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</si>
  <si>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</si>
  <si>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</si>
  <si>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</si>
  <si>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</si>
  <si>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</si>
  <si>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</si>
  <si>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</si>
  <si>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</si>
  <si>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</si>
  <si>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</si>
  <si>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</si>
  <si>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</si>
  <si>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</si>
  <si>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</si>
  <si>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</si>
  <si>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</si>
  <si>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</si>
  <si>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</si>
  <si>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</si>
  <si>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</si>
  <si>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</si>
  <si>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</si>
  <si>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</si>
  <si>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</si>
  <si>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</si>
  <si>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</si>
  <si>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</si>
  <si>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</si>
  <si>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</si>
  <si>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</si>
  <si>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</si>
  <si>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</si>
  <si>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</si>
  <si>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</si>
  <si>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</si>
  <si>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</si>
  <si>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</si>
  <si>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</si>
  <si>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</si>
  <si>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</si>
  <si>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</si>
  <si>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</si>
  <si>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</si>
  <si>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</si>
  <si>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</si>
  <si>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</si>
  <si>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</si>
  <si>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</si>
  <si>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</si>
  <si>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</si>
  <si>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</si>
  <si>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</si>
  <si>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</si>
  <si>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</si>
  <si>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</si>
  <si>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</si>
  <si>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</si>
  <si>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</si>
  <si>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</si>
  <si>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</si>
  <si>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</si>
  <si>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</si>
  <si>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</si>
  <si>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</si>
  <si>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</si>
  <si>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</si>
  <si>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</si>
  <si>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</si>
  <si>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</si>
  <si>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</si>
  <si>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</si>
  <si>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</si>
  <si>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</si>
  <si>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</si>
  <si>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</si>
  <si>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</si>
  <si>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</si>
  <si>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</si>
  <si>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</si>
  <si>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</si>
  <si>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</si>
  <si>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</si>
  <si>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</si>
  <si>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</si>
  <si>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</si>
  <si>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</si>
  <si>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</si>
  <si>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</si>
  <si>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</si>
  <si>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</si>
  <si>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</si>
  <si>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</si>
  <si>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</si>
  <si>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</si>
  <si>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</si>
  <si>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</si>
  <si>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</si>
  <si>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</si>
  <si>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</si>
  <si>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</si>
  <si>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</si>
  <si>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</si>
  <si>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</si>
  <si>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</si>
  <si>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</si>
  <si>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</si>
  <si>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</si>
  <si>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</si>
  <si>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</si>
  <si>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</si>
  <si>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</si>
  <si>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</si>
  <si>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</si>
  <si>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</si>
  <si>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</si>
  <si>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</si>
  <si>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</si>
  <si>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</si>
  <si>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</si>
  <si>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</si>
  <si>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</si>
  <si>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</si>
  <si>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</si>
  <si>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</si>
  <si>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</si>
  <si>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</si>
  <si>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</si>
  <si>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</si>
  <si>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</si>
  <si>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</si>
  <si>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</si>
  <si>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</si>
  <si>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</si>
  <si>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</si>
  <si>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</si>
  <si>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</si>
  <si>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</si>
  <si>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</si>
  <si>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</si>
  <si>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</si>
  <si>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</si>
  <si>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</si>
  <si>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</si>
  <si>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</si>
  <si>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</si>
  <si>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</si>
  <si>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</si>
  <si>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</si>
  <si>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</si>
  <si>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</si>
  <si>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</si>
  <si>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</si>
  <si>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</si>
  <si>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</si>
  <si>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</si>
  <si>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</si>
  <si>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</si>
  <si>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</si>
  <si>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</si>
  <si>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</si>
  <si>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</si>
  <si>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</si>
  <si>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</si>
  <si>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</si>
  <si>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</si>
  <si>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</si>
  <si>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</si>
  <si>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</si>
  <si>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</si>
  <si>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</si>
  <si>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</si>
  <si>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</si>
  <si>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</si>
  <si>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</si>
  <si>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</si>
  <si>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</si>
  <si>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</si>
  <si>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</si>
  <si>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</si>
  <si>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</si>
  <si>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</si>
  <si>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</si>
  <si>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</si>
  <si>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</si>
  <si>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</si>
  <si>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</si>
  <si>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</si>
  <si>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</si>
  <si>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</si>
  <si>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</si>
  <si>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</si>
  <si>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</si>
  <si>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</si>
  <si>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</si>
  <si>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</si>
  <si>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</si>
  <si>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</si>
  <si>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</si>
  <si>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</si>
  <si>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</si>
  <si>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</si>
  <si>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</si>
  <si>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</si>
  <si>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</si>
  <si>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</si>
  <si>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</si>
  <si>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</si>
  <si>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</si>
  <si>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</si>
  <si>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</si>
  <si>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</si>
  <si>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</si>
  <si>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</si>
  <si>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</si>
  <si>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</si>
  <si>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</si>
  <si>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</si>
  <si>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</si>
  <si>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</si>
  <si>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</si>
  <si>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</si>
  <si>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</si>
  <si>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</si>
  <si>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</si>
  <si>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</si>
  <si>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</si>
  <si>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</si>
  <si>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</si>
  <si>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</si>
  <si>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</si>
  <si>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</si>
  <si>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</si>
  <si>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</si>
  <si>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</si>
  <si>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</si>
  <si>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</si>
  <si>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</si>
  <si>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</si>
  <si>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</si>
  <si>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</si>
  <si>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</si>
  <si>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</si>
  <si>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</si>
  <si>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</si>
  <si>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</si>
  <si>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</si>
  <si>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</si>
  <si>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</si>
  <si>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</si>
  <si>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</si>
  <si>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</si>
  <si>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</si>
  <si>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</si>
  <si>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</si>
  <si>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</si>
  <si>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</si>
  <si>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</si>
  <si>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</si>
  <si>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</si>
  <si>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</si>
  <si>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</si>
  <si>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</si>
  <si>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</si>
  <si>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</si>
  <si>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</si>
  <si>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</si>
  <si>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</si>
  <si>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</si>
  <si>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</si>
  <si>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</si>
  <si>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</si>
  <si>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</si>
  <si>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</si>
  <si>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</si>
  <si>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</si>
  <si>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</si>
  <si>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</si>
  <si>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</si>
  <si>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</si>
  <si>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</si>
  <si>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</si>
  <si>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</si>
  <si>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</si>
  <si>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</si>
  <si>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</si>
  <si>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</si>
  <si>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</si>
  <si>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</si>
  <si>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</si>
  <si>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</si>
  <si>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</si>
  <si>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</si>
  <si>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</si>
  <si>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</si>
  <si>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</si>
  <si>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</si>
  <si>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</si>
  <si>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</si>
  <si>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</si>
  <si>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</si>
  <si>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</si>
  <si>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</si>
  <si>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</si>
  <si>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</si>
  <si>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</si>
  <si>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</si>
  <si>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</si>
  <si>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</si>
  <si>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</si>
  <si>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</si>
  <si>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</si>
  <si>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</si>
  <si>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</si>
  <si>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</si>
  <si>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</si>
  <si>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</si>
  <si>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</si>
  <si>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</si>
  <si>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</si>
  <si>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</si>
  <si>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</si>
  <si>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</si>
  <si>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</si>
  <si>
    <t xml:space="preserve">share FEH coal over FED solids </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</si>
</sst>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1">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
      <sz val="11"/>
      <color theme="6" tint="-0.499984740745262"/>
      <name val="Calibri"/>
      <family val="2"/>
      <charset val="1"/>
    </font>
  </fonts>
  <fills count="31">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
      <patternFill patternType="solid">
        <fgColor rgb="FF000000"/>
        <bgColor rgb="FF074F07"/>
      </patternFill>
    </fill>
    <fill>
      <patternFill patternType="solid">
        <fgColor rgb="FFD9D9D9"/>
        <bgColor rgb="FFDBDBDB"/>
      </patternFill>
    </fill>
    <fill>
      <patternFill patternType="solid">
        <fgColor rgb="FFFCE4D6"/>
        <bgColor rgb="FFFBE5D6"/>
      </patternFill>
    </fill>
    <fill>
      <patternFill patternType="solid">
        <fgColor theme="2" tint="-0.249977111117893"/>
        <bgColor rgb="FF00FF00"/>
      </patternFill>
    </fill>
    <fill>
      <patternFill patternType="solid">
        <fgColor rgb="FFED7D31"/>
        <bgColor rgb="FFFA7D00"/>
      </patternFill>
    </fill>
    <fill>
      <patternFill patternType="solid">
        <fgColor rgb="FFFFC000"/>
        <bgColor rgb="FFF8F200"/>
      </patternFill>
    </fill>
  </fills>
  <borders count="61">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style="medium">
        <color auto="1"/>
      </left>
      <right/>
      <top style="medium">
        <color auto="1"/>
      </top>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20">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1" borderId="1" xfId="0" applyFont="1" applyFill="1" applyBorder="1"/>
    <xf numFmtId="0" fontId="2" fillId="12"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2" borderId="1" xfId="0" applyFill="1" applyBorder="1" applyAlignment="1">
      <alignment horizontal="left"/>
    </xf>
    <xf numFmtId="0" fontId="0" fillId="12" borderId="1" xfId="0" applyFill="1" applyBorder="1"/>
    <xf numFmtId="0" fontId="2" fillId="12"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3" borderId="8" xfId="0" applyFill="1" applyBorder="1"/>
    <xf numFmtId="0" fontId="0" fillId="13" borderId="9" xfId="0" applyFill="1" applyBorder="1"/>
    <xf numFmtId="0" fontId="0" fillId="13" borderId="5" xfId="0" applyFill="1" applyBorder="1"/>
    <xf numFmtId="0" fontId="3" fillId="14" borderId="13" xfId="0" applyFont="1" applyFill="1" applyBorder="1"/>
    <xf numFmtId="0" fontId="0" fillId="14" borderId="38" xfId="0" applyFill="1" applyBorder="1"/>
    <xf numFmtId="0" fontId="0" fillId="14" borderId="39" xfId="0" applyFill="1" applyBorder="1"/>
    <xf numFmtId="0" fontId="2" fillId="14" borderId="3" xfId="0" applyFont="1" applyFill="1" applyBorder="1"/>
    <xf numFmtId="0" fontId="2" fillId="14" borderId="1" xfId="0" applyFont="1" applyFill="1" applyBorder="1"/>
    <xf numFmtId="0" fontId="2" fillId="14" borderId="30" xfId="0" applyFont="1" applyFill="1" applyBorder="1"/>
    <xf numFmtId="0" fontId="2" fillId="14" borderId="31" xfId="0" applyFont="1" applyFill="1" applyBorder="1"/>
    <xf numFmtId="0" fontId="2" fillId="14" borderId="22" xfId="0" applyFont="1" applyFill="1" applyBorder="1"/>
    <xf numFmtId="0" fontId="2" fillId="14" borderId="32" xfId="0" applyFont="1" applyFill="1" applyBorder="1"/>
    <xf numFmtId="0" fontId="0" fillId="15" borderId="26" xfId="0" applyFill="1" applyBorder="1" applyAlignment="1">
      <alignment horizontal="left"/>
    </xf>
    <xf numFmtId="0" fontId="11" fillId="15" borderId="26" xfId="0" applyFont="1" applyFill="1" applyBorder="1" applyAlignment="1">
      <alignment horizontal="left" vertical="center"/>
    </xf>
    <xf numFmtId="0" fontId="11" fillId="15" borderId="35" xfId="0" applyFont="1" applyFill="1" applyBorder="1" applyAlignment="1">
      <alignment horizontal="left" vertical="center"/>
    </xf>
    <xf numFmtId="0" fontId="1" fillId="15" borderId="3" xfId="0" applyFont="1" applyFill="1" applyBorder="1" applyAlignment="1">
      <alignment horizontal="center"/>
    </xf>
    <xf numFmtId="0" fontId="1" fillId="15" borderId="1" xfId="0" applyFont="1" applyFill="1" applyBorder="1"/>
    <xf numFmtId="0" fontId="1" fillId="15" borderId="31" xfId="0" applyFont="1" applyFill="1" applyBorder="1" applyAlignment="1">
      <alignment horizontal="center"/>
    </xf>
    <xf numFmtId="0" fontId="0" fillId="16" borderId="40" xfId="0" applyFill="1" applyBorder="1"/>
    <xf numFmtId="0" fontId="0" fillId="17" borderId="41" xfId="0" applyFill="1" applyBorder="1"/>
    <xf numFmtId="0" fontId="0" fillId="17" borderId="42" xfId="0" applyFill="1" applyBorder="1"/>
    <xf numFmtId="0" fontId="0" fillId="18" borderId="43" xfId="0" applyFill="1" applyBorder="1"/>
    <xf numFmtId="0" fontId="0" fillId="0" borderId="10" xfId="0" applyBorder="1"/>
    <xf numFmtId="0" fontId="0" fillId="0" borderId="29" xfId="0" applyBorder="1"/>
    <xf numFmtId="0" fontId="0" fillId="0" borderId="44" xfId="0" applyBorder="1"/>
    <xf numFmtId="0" fontId="5" fillId="18" borderId="43" xfId="0" applyFont="1" applyFill="1" applyBorder="1"/>
    <xf numFmtId="0" fontId="0" fillId="0" borderId="45" xfId="0" applyBorder="1"/>
    <xf numFmtId="0" fontId="0" fillId="18"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0" borderId="0" xfId="1" applyNumberFormat="1" applyFont="1" applyFill="1" applyBorder="1" applyProtection="1"/>
    <xf numFmtId="0" fontId="13" fillId="0" borderId="0" xfId="0" applyFont="1"/>
    <xf numFmtId="0" fontId="0" fillId="21" borderId="1" xfId="0" applyFill="1" applyBorder="1" applyAlignment="1">
      <alignment horizontal="left"/>
    </xf>
    <xf numFmtId="0" fontId="0" fillId="21" borderId="1" xfId="0" applyFill="1" applyBorder="1" applyAlignment="1">
      <alignment horizontal="center"/>
    </xf>
    <xf numFmtId="0" fontId="13" fillId="21" borderId="0" xfId="0" applyFont="1" applyFill="1"/>
    <xf numFmtId="0" fontId="0" fillId="21"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2"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19"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19"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8"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19" borderId="6" xfId="0" applyFont="1" applyFill="1" applyBorder="1" applyAlignment="1">
      <alignment horizontal="left" vertical="center"/>
    </xf>
    <xf numFmtId="0" fontId="3" fillId="19" borderId="11" xfId="0" applyFont="1" applyFill="1" applyBorder="1" applyAlignment="1">
      <alignment horizontal="left" vertical="center"/>
    </xf>
    <xf numFmtId="0" fontId="0" fillId="19" borderId="11" xfId="0" applyFill="1" applyBorder="1" applyAlignment="1">
      <alignment horizontal="center" vertical="center"/>
    </xf>
    <xf numFmtId="0" fontId="0" fillId="19" borderId="6" xfId="0" applyFill="1" applyBorder="1" applyAlignment="1">
      <alignment horizontal="center"/>
    </xf>
    <xf numFmtId="0" fontId="0" fillId="19"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19"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3" borderId="1" xfId="0" applyFont="1" applyFill="1" applyBorder="1"/>
    <xf numFmtId="0" fontId="5" fillId="24" borderId="1" xfId="0" applyFont="1" applyFill="1" applyBorder="1"/>
    <xf numFmtId="0" fontId="13" fillId="0" borderId="11" xfId="0" applyFont="1" applyFill="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20" fillId="0" borderId="1" xfId="0" applyFont="1" applyBorder="1" applyAlignment="1">
      <alignment horizontal="right"/>
    </xf>
    <xf numFmtId="0" fontId="2" fillId="25" borderId="32" xfId="0" applyFont="1" applyFill="1" applyBorder="1"/>
    <xf numFmtId="0" fontId="2" fillId="25" borderId="22" xfId="0" applyFont="1" applyFill="1" applyBorder="1"/>
    <xf numFmtId="0" fontId="2" fillId="25" borderId="55" xfId="0" applyFont="1" applyFill="1" applyBorder="1"/>
    <xf numFmtId="0" fontId="2" fillId="26" borderId="31" xfId="0" applyFont="1" applyFill="1" applyBorder="1" applyAlignment="1">
      <alignment horizontal="center"/>
    </xf>
    <xf numFmtId="0" fontId="2" fillId="27" borderId="5" xfId="0" applyFont="1" applyFill="1" applyBorder="1"/>
    <xf numFmtId="0" fontId="2" fillId="26" borderId="3" xfId="0" applyFont="1" applyFill="1" applyBorder="1" applyAlignment="1">
      <alignment horizontal="center"/>
    </xf>
    <xf numFmtId="0" fontId="2" fillId="26" borderId="40" xfId="0" applyFont="1" applyFill="1" applyBorder="1" applyAlignment="1">
      <alignment horizontal="center"/>
    </xf>
    <xf numFmtId="0" fontId="2" fillId="25" borderId="5" xfId="0" applyFont="1" applyFill="1" applyBorder="1"/>
    <xf numFmtId="0" fontId="2" fillId="25" borderId="30" xfId="0" applyFont="1" applyFill="1" applyBorder="1"/>
    <xf numFmtId="0" fontId="2" fillId="25" borderId="1" xfId="0" applyFont="1" applyFill="1" applyBorder="1"/>
    <xf numFmtId="0" fontId="2" fillId="26" borderId="57" xfId="0" applyFont="1" applyFill="1" applyBorder="1" applyAlignment="1">
      <alignment horizontal="center"/>
    </xf>
    <xf numFmtId="0" fontId="2" fillId="26" borderId="58" xfId="0" applyFont="1" applyFill="1" applyBorder="1" applyAlignment="1">
      <alignment horizontal="center"/>
    </xf>
    <xf numFmtId="0" fontId="2" fillId="26" borderId="2" xfId="0" applyFont="1" applyFill="1" applyBorder="1" applyAlignment="1">
      <alignment horizontal="center"/>
    </xf>
    <xf numFmtId="0" fontId="2" fillId="26" borderId="33" xfId="0" applyFont="1" applyFill="1" applyBorder="1" applyAlignment="1">
      <alignment horizontal="center"/>
    </xf>
    <xf numFmtId="0" fontId="1" fillId="28" borderId="59" xfId="0" applyFont="1" applyFill="1" applyBorder="1" applyAlignment="1">
      <alignment horizontal="left" vertical="center"/>
    </xf>
    <xf numFmtId="0" fontId="10" fillId="28" borderId="60" xfId="0" applyFont="1" applyFill="1" applyBorder="1"/>
    <xf numFmtId="0" fontId="0" fillId="29" borderId="26" xfId="0" applyFont="1" applyFill="1" applyBorder="1" applyAlignment="1">
      <alignment horizontal="left"/>
    </xf>
    <xf numFmtId="0" fontId="0" fillId="30" borderId="26" xfId="0" applyFont="1" applyFill="1" applyBorder="1" applyAlignment="1">
      <alignment horizontal="left" vertical="center"/>
    </xf>
    <xf numFmtId="0" fontId="0" fillId="30" borderId="35" xfId="0" applyFont="1" applyFill="1" applyBorder="1" applyAlignment="1">
      <alignment horizontal="left" vertical="center"/>
    </xf>
    <xf numFmtId="0" fontId="0" fillId="3"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0"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3" fillId="4" borderId="17" xfId="0" applyFont="1" applyFill="1" applyBorder="1" applyAlignment="1">
      <alignment horizontal="left" vertical="center"/>
    </xf>
    <xf numFmtId="0" fontId="3" fillId="4" borderId="11" xfId="0" applyFont="1" applyFill="1" applyBorder="1" applyAlignment="1">
      <alignment horizontal="left" vertical="center"/>
    </xf>
    <xf numFmtId="0" fontId="3" fillId="9" borderId="2" xfId="0" applyFont="1" applyFill="1" applyBorder="1" applyAlignment="1">
      <alignment horizontal="left"/>
    </xf>
    <xf numFmtId="0" fontId="5" fillId="0" borderId="27" xfId="0" applyFont="1" applyBorder="1" applyAlignment="1">
      <alignment horizontal="center" vertical="center"/>
    </xf>
    <xf numFmtId="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4" borderId="37" xfId="0" applyFont="1" applyFill="1" applyBorder="1" applyAlignment="1">
      <alignment horizontal="left" vertical="center"/>
    </xf>
    <xf numFmtId="0" fontId="1" fillId="15" borderId="22" xfId="0" applyFont="1" applyFill="1" applyBorder="1" applyAlignment="1">
      <alignment horizontal="center" vertical="center"/>
    </xf>
    <xf numFmtId="0" fontId="10" fillId="15" borderId="40" xfId="0" applyFont="1" applyFill="1" applyBorder="1" applyAlignment="1">
      <alignment horizontal="left" wrapText="1"/>
    </xf>
    <xf numFmtId="0" fontId="1" fillId="15" borderId="1" xfId="0" applyFont="1" applyFill="1" applyBorder="1" applyAlignment="1">
      <alignment horizontal="center" vertical="center"/>
    </xf>
    <xf numFmtId="0" fontId="2" fillId="26" borderId="35" xfId="0" applyFont="1" applyFill="1" applyBorder="1" applyAlignment="1">
      <alignment horizontal="center" vertical="center"/>
    </xf>
    <xf numFmtId="0" fontId="2" fillId="26" borderId="30" xfId="0" applyFont="1" applyFill="1" applyBorder="1" applyAlignment="1">
      <alignment horizontal="center" vertical="center"/>
    </xf>
    <xf numFmtId="0" fontId="2" fillId="26" borderId="32" xfId="0" applyFont="1" applyFill="1" applyBorder="1" applyAlignment="1">
      <alignment horizontal="center"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3" fillId="19" borderId="4" xfId="0" applyFont="1" applyFill="1" applyBorder="1" applyAlignment="1">
      <alignment horizontal="left" vertical="center"/>
    </xf>
    <xf numFmtId="167" fontId="0" fillId="0" borderId="27"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1"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opLeftCell="A13" zoomScale="70" zoomScaleNormal="70" workbookViewId="0">
      <selection activeCell="G37" sqref="G37"/>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85" t="s">
        <v>7</v>
      </c>
      <c r="I2" s="285"/>
      <c r="J2" s="285"/>
      <c r="K2" s="285"/>
      <c r="L2" s="285"/>
      <c r="M2" s="285"/>
      <c r="N2" s="285"/>
      <c r="O2" s="285"/>
      <c r="P2" s="285"/>
      <c r="Q2" s="285"/>
      <c r="R2" s="285"/>
      <c r="S2" s="285"/>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0.33729999999999999</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4.8800000000000003E-2</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6.6400000000000001E-2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2.9399999999999999E-2</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9.9099999999999994E-2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9.9099999999999994E-2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7.0000000000000007E-2</v>
      </c>
    </row>
    <row r="44" spans="1:7">
      <c r="A44" s="16" t="s">
        <v>54</v>
      </c>
      <c r="E44" s="286" t="s">
        <v>55</v>
      </c>
      <c r="F44" s="286"/>
      <c r="G44" s="286"/>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7.6660000000000006E-2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29"/>
  <sheetViews>
    <sheetView tabSelected="1" topLeftCell="B184" zoomScale="85" zoomScaleNormal="85" workbookViewId="0">
      <selection activeCell="R200" sqref="R200:S212"/>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0.42302360615086498</v>
      </c>
    </row>
    <row r="5" spans="1:16">
      <c r="A5" s="6" t="s">
        <v>13</v>
      </c>
      <c r="B5" s="4">
        <v>0.15</v>
      </c>
      <c r="C5" s="24">
        <v>0.76230337422602645</v>
      </c>
    </row>
    <row r="6" spans="1:16">
      <c r="A6" s="6" t="s">
        <v>14</v>
      </c>
      <c r="B6" s="4">
        <f>B5</f>
        <v>0.15</v>
      </c>
      <c r="C6" s="24">
        <v>0.5</v>
      </c>
    </row>
    <row r="7" spans="1:16">
      <c r="A7" s="6" t="s">
        <v>15</v>
      </c>
      <c r="B7" s="4">
        <f>B6</f>
        <v>0.15</v>
      </c>
      <c r="C7" s="24">
        <v>0.28227823191392448</v>
      </c>
    </row>
    <row r="8" spans="1:16">
      <c r="A8" s="6" t="s">
        <v>16</v>
      </c>
      <c r="B8" s="4">
        <f>C8/4</f>
        <v>8.4191698658939954E-2</v>
      </c>
      <c r="C8" s="24">
        <v>0.33676679463575981</v>
      </c>
    </row>
    <row r="9" spans="1:16">
      <c r="A9" s="6" t="s">
        <v>17</v>
      </c>
      <c r="B9" s="4">
        <f>C9/4</f>
        <v>8.4191698658939954E-2</v>
      </c>
      <c r="C9" s="24">
        <v>0.33676679463575981</v>
      </c>
    </row>
    <row r="10" spans="1:16">
      <c r="A10" s="6" t="s">
        <v>18</v>
      </c>
      <c r="B10" s="4">
        <f>C10/4</f>
        <v>4.7536595777077958E-2</v>
      </c>
      <c r="C10" s="24">
        <v>0.19014638310831183</v>
      </c>
    </row>
    <row r="11" spans="1:16">
      <c r="A11" s="6" t="s">
        <v>19</v>
      </c>
      <c r="B11" s="25">
        <f>C11/4</f>
        <v>9.9306596909994049E-2</v>
      </c>
      <c r="C11" s="26">
        <v>0.3972263876399762</v>
      </c>
    </row>
    <row r="12" spans="1:16">
      <c r="A12" s="27"/>
      <c r="B12" s="28"/>
      <c r="C12" s="28"/>
    </row>
    <row r="13" spans="1:16">
      <c r="A13" s="29" t="s">
        <v>20</v>
      </c>
      <c r="B13" s="30">
        <v>0.4</v>
      </c>
      <c r="C13" s="31">
        <v>0.76519999999999999</v>
      </c>
      <c r="D13" s="32"/>
      <c r="E13" s="32"/>
    </row>
    <row r="14" spans="1:16" s="9" customFormat="1" ht="12.75">
      <c r="A14" s="33"/>
      <c r="B14" s="33"/>
      <c r="C14" s="33"/>
    </row>
    <row r="15" spans="1:16">
      <c r="A15" s="34" t="s">
        <v>21</v>
      </c>
      <c r="B15" s="35"/>
      <c r="C15" s="4">
        <v>9.5000000000000001E-2</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287"/>
      <c r="B22" s="287"/>
      <c r="C22" s="287"/>
    </row>
    <row r="23" spans="1:16">
      <c r="A23" s="288"/>
      <c r="B23" s="288"/>
      <c r="C23" s="288"/>
    </row>
    <row r="24" spans="1:16">
      <c r="A24" s="289" t="s">
        <v>30</v>
      </c>
      <c r="B24" s="289"/>
      <c r="C24" s="289"/>
    </row>
    <row r="25" spans="1:16">
      <c r="A25" s="6" t="s">
        <v>74</v>
      </c>
      <c r="B25" s="12" t="s">
        <v>8</v>
      </c>
      <c r="C25" s="12">
        <v>0.36099999999999999</v>
      </c>
    </row>
    <row r="26" spans="1:16">
      <c r="A26" s="6" t="s">
        <v>75</v>
      </c>
      <c r="B26" s="12" t="s">
        <v>8</v>
      </c>
      <c r="C26" s="12">
        <v>0.35299999999999998</v>
      </c>
      <c r="E26" s="6" t="s">
        <v>76</v>
      </c>
      <c r="F26" s="12" t="s">
        <v>8</v>
      </c>
      <c r="G26" s="15">
        <v>0.9</v>
      </c>
    </row>
    <row r="27" spans="1:16">
      <c r="A27" s="290" t="s">
        <v>77</v>
      </c>
      <c r="B27" s="290"/>
      <c r="C27" s="290"/>
      <c r="E27" s="6" t="s">
        <v>78</v>
      </c>
      <c r="F27" s="12" t="s">
        <v>8</v>
      </c>
      <c r="G27" s="15">
        <v>0.81</v>
      </c>
    </row>
    <row r="28" spans="1:16">
      <c r="A28" s="6" t="s">
        <v>79</v>
      </c>
      <c r="B28" s="12" t="s">
        <v>80</v>
      </c>
      <c r="C28" s="12">
        <v>39.625999999999998</v>
      </c>
      <c r="E28" s="290" t="s">
        <v>32</v>
      </c>
      <c r="F28" s="290"/>
      <c r="G28" s="290"/>
      <c r="H28" s="287"/>
      <c r="I28" s="287"/>
      <c r="J28" s="287"/>
    </row>
    <row r="29" spans="1:16">
      <c r="A29" s="6" t="s">
        <v>81</v>
      </c>
      <c r="B29" s="12" t="s">
        <v>82</v>
      </c>
      <c r="C29" s="12">
        <v>27</v>
      </c>
      <c r="E29" s="6" t="s">
        <v>83</v>
      </c>
      <c r="F29" s="12" t="s">
        <v>8</v>
      </c>
      <c r="G29" s="15">
        <v>0.1</v>
      </c>
    </row>
    <row r="30" spans="1:16">
      <c r="A30" s="290" t="s">
        <v>84</v>
      </c>
      <c r="B30" s="290"/>
      <c r="C30" s="290"/>
      <c r="E30" s="290" t="s">
        <v>85</v>
      </c>
      <c r="F30" s="290"/>
      <c r="G30" s="290"/>
    </row>
    <row r="31" spans="1:16">
      <c r="A31" s="6" t="s">
        <v>86</v>
      </c>
      <c r="B31" s="12" t="s">
        <v>8</v>
      </c>
      <c r="C31">
        <v>0.16913869372885765</v>
      </c>
      <c r="E31" s="6" t="s">
        <v>87</v>
      </c>
      <c r="F31" s="12" t="s">
        <v>8</v>
      </c>
      <c r="G31" s="15">
        <v>9.1508444753802206E-6</v>
      </c>
    </row>
    <row r="32" spans="1:16">
      <c r="A32" s="6" t="s">
        <v>88</v>
      </c>
      <c r="B32" s="12" t="s">
        <v>8</v>
      </c>
      <c r="C32">
        <v>0.442362737444705</v>
      </c>
      <c r="E32" s="290" t="s">
        <v>89</v>
      </c>
      <c r="F32" s="290"/>
      <c r="G32" s="290"/>
    </row>
    <row r="33" spans="1:34">
      <c r="A33" s="6" t="s">
        <v>403</v>
      </c>
      <c r="B33" s="12" t="s">
        <v>8</v>
      </c>
      <c r="C33">
        <v>0.22199453551912601</v>
      </c>
      <c r="E33" s="6" t="s">
        <v>91</v>
      </c>
      <c r="F33" s="12" t="s">
        <v>8</v>
      </c>
      <c r="G33" s="15">
        <v>0.37669999999999998</v>
      </c>
    </row>
    <row r="34" spans="1:34">
      <c r="A34" s="6" t="s">
        <v>324</v>
      </c>
      <c r="B34" s="12" t="s">
        <v>8</v>
      </c>
      <c r="C34">
        <v>0.19082314164281378</v>
      </c>
    </row>
    <row r="36" spans="1:34">
      <c r="A36" s="290" t="s">
        <v>93</v>
      </c>
      <c r="B36" s="290"/>
      <c r="C36" s="290"/>
      <c r="E36" s="291" t="s">
        <v>94</v>
      </c>
      <c r="F36" s="291"/>
      <c r="G36" s="291"/>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2" t="s">
        <v>115</v>
      </c>
      <c r="B50" s="293" t="s">
        <v>12</v>
      </c>
      <c r="C50" s="294">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92"/>
      <c r="B51" s="292"/>
      <c r="C51" s="294"/>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95" t="s">
        <v>118</v>
      </c>
      <c r="B52" s="293" t="s">
        <v>12</v>
      </c>
      <c r="C52" s="296">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95"/>
      <c r="B53" s="293"/>
      <c r="C53" s="296"/>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93" t="s">
        <v>119</v>
      </c>
      <c r="B54" s="297">
        <v>0.5</v>
      </c>
      <c r="C54" s="298">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93"/>
      <c r="B55" s="297"/>
      <c r="C55" s="297"/>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3" t="s">
        <v>121</v>
      </c>
      <c r="B57" s="293" t="s">
        <v>12</v>
      </c>
      <c r="C57" s="298">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93"/>
      <c r="B58" s="293"/>
      <c r="C58" s="298"/>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95" t="s">
        <v>122</v>
      </c>
      <c r="B59" s="293" t="s">
        <v>12</v>
      </c>
      <c r="C59" s="298">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95"/>
      <c r="B60" s="293"/>
      <c r="C60" s="298"/>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93" t="s">
        <v>123</v>
      </c>
      <c r="B61" s="297">
        <v>0.25</v>
      </c>
      <c r="C61" s="298">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93"/>
      <c r="B62" s="297"/>
      <c r="C62" s="297"/>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3" t="s">
        <v>125</v>
      </c>
      <c r="B64" s="295" t="s">
        <v>12</v>
      </c>
      <c r="C64" s="298">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93"/>
      <c r="B65" s="295"/>
      <c r="C65" s="298"/>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3" t="s">
        <v>127</v>
      </c>
      <c r="B67" s="293" t="s">
        <v>12</v>
      </c>
      <c r="C67" s="298">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93"/>
      <c r="B68" s="293"/>
      <c r="C68" s="298"/>
      <c r="D68" s="50" t="s">
        <v>117</v>
      </c>
      <c r="E68" s="53">
        <v>0</v>
      </c>
      <c r="F68" s="54">
        <v>111.417203652</v>
      </c>
      <c r="G68" s="54">
        <v>111.417203652</v>
      </c>
      <c r="H68" s="54">
        <v>111.417203652</v>
      </c>
      <c r="I68" s="54">
        <v>111.417203652</v>
      </c>
      <c r="J68" s="54">
        <v>111.417203652</v>
      </c>
      <c r="K68" s="54">
        <v>111.417203652</v>
      </c>
      <c r="L68" s="54">
        <v>111.417203652</v>
      </c>
      <c r="M68" s="54">
        <v>111.417203652</v>
      </c>
      <c r="N68" s="54">
        <v>111.417203652</v>
      </c>
      <c r="O68" s="54">
        <v>111.417203652</v>
      </c>
      <c r="P68" s="54">
        <v>111.417203652</v>
      </c>
      <c r="Q68" s="54">
        <v>121.370681484</v>
      </c>
      <c r="R68" s="54">
        <v>131.32415931599999</v>
      </c>
      <c r="S68" s="54"/>
      <c r="T68" s="61"/>
      <c r="U68" s="61"/>
      <c r="V68" s="61"/>
      <c r="W68" s="61"/>
      <c r="X68" s="61"/>
      <c r="Y68" s="61"/>
      <c r="Z68" s="61"/>
      <c r="AA68" s="61"/>
      <c r="AB68" s="61"/>
      <c r="AC68" s="61"/>
      <c r="AD68" s="61"/>
      <c r="AE68" s="61"/>
      <c r="AF68" s="61"/>
      <c r="AG68" s="61"/>
      <c r="AH68" s="61"/>
    </row>
    <row r="71" spans="1:34">
      <c r="A71" s="300" t="s">
        <v>128</v>
      </c>
      <c r="B71" s="300"/>
      <c r="C71" s="300"/>
      <c r="E71" s="299" t="s">
        <v>129</v>
      </c>
      <c r="F71" s="299"/>
      <c r="G71" s="299"/>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300" t="s">
        <v>30</v>
      </c>
      <c r="B92" s="300"/>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63">
        <v>0.45476626039191897</v>
      </c>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63">
        <v>0.651895947448494</v>
      </c>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63">
        <v>3.2844869257742902E-2</v>
      </c>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265">
        <v>9.2737E-2</v>
      </c>
      <c r="L129" s="265">
        <v>9.8415970000000005E-2</v>
      </c>
      <c r="M129" s="265">
        <v>0.11103614000000001</v>
      </c>
      <c r="N129" s="265">
        <v>0.12778443</v>
      </c>
      <c r="O129" s="265">
        <v>0.14676814999999999</v>
      </c>
      <c r="P129" s="265">
        <v>0.15186369999999999</v>
      </c>
      <c r="Q129" s="265">
        <v>0.17236799999999999</v>
      </c>
      <c r="R129" s="265">
        <v>0.1958</v>
      </c>
      <c r="S129" s="265">
        <v>0.234573</v>
      </c>
      <c r="T129" s="265">
        <v>0.26930300000000001</v>
      </c>
      <c r="U129" s="265">
        <v>0.37465100000000001</v>
      </c>
      <c r="V129" s="265">
        <v>0.410244</v>
      </c>
      <c r="W129" s="83"/>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2408</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0.68822003695296197</v>
      </c>
      <c r="I135" s="71">
        <v>0.69851003644802501</v>
      </c>
      <c r="J135" s="71">
        <v>0.71313002660836</v>
      </c>
      <c r="K135" s="71">
        <v>0.73179004235127099</v>
      </c>
      <c r="L135" s="71">
        <v>0.75037002884677495</v>
      </c>
      <c r="M135" s="71">
        <v>0.77049004114884101</v>
      </c>
      <c r="N135" s="71">
        <v>0.79287004836869601</v>
      </c>
      <c r="O135" s="71">
        <v>0.82019003092095999</v>
      </c>
      <c r="P135" s="71">
        <v>0.85216004668377299</v>
      </c>
      <c r="Q135" s="71">
        <v>0.88593005291039995</v>
      </c>
      <c r="R135" s="71">
        <v>0.91975004592654297</v>
      </c>
      <c r="S135" s="71">
        <v>0.94653004444113897</v>
      </c>
      <c r="T135" s="71">
        <v>0.97619004639954399</v>
      </c>
      <c r="U135" s="71">
        <v>1.0204726</v>
      </c>
      <c r="V135" s="71">
        <v>1.0567435999999999</v>
      </c>
      <c r="W135" s="71">
        <v>1.0915964</v>
      </c>
      <c r="X135" s="12"/>
    </row>
    <row r="136" spans="1:24">
      <c r="A136" s="50" t="s">
        <v>13</v>
      </c>
      <c r="B136" s="4" t="s">
        <v>204</v>
      </c>
      <c r="C136" s="71">
        <v>7.3846194199263197E-3</v>
      </c>
      <c r="D136" s="71">
        <v>7.5644601312248099E-3</v>
      </c>
      <c r="E136" s="71">
        <v>7.7486805782417097E-3</v>
      </c>
      <c r="F136" s="71">
        <v>7.9373874225044695E-3</v>
      </c>
      <c r="G136" s="71">
        <v>8.1306899231130998E-3</v>
      </c>
      <c r="H136" s="71">
        <v>8.3286999999999996E-3</v>
      </c>
      <c r="I136" s="71">
        <v>8.0096999999999998E-3</v>
      </c>
      <c r="J136" s="69">
        <v>8.2018999999999998E-3</v>
      </c>
      <c r="K136" s="69">
        <v>8.3578000000000003E-3</v>
      </c>
      <c r="L136" s="69">
        <v>8.3084999999999999E-3</v>
      </c>
      <c r="M136" s="69">
        <v>8.6896999999999999E-3</v>
      </c>
      <c r="N136" s="69">
        <v>8.9218000000000006E-3</v>
      </c>
      <c r="O136" s="69">
        <v>9.1435000000000006E-3</v>
      </c>
      <c r="P136" s="69">
        <v>9.4634999999999997E-3</v>
      </c>
      <c r="Q136" s="69">
        <v>9.9033999999999997E-3</v>
      </c>
      <c r="R136" s="69">
        <v>1.01248E-2</v>
      </c>
      <c r="S136" s="69">
        <v>1.0015400000000001E-2</v>
      </c>
      <c r="T136" s="69">
        <v>1.0482E-2</v>
      </c>
      <c r="U136" s="69">
        <v>1.0787E-2</v>
      </c>
      <c r="V136" s="69">
        <v>1.1457500000000001E-2</v>
      </c>
      <c r="W136" s="69">
        <v>1.18479E-2</v>
      </c>
      <c r="X136" s="12"/>
    </row>
    <row r="137" spans="1:24">
      <c r="A137" s="50" t="s">
        <v>205</v>
      </c>
      <c r="B137" s="11" t="s">
        <v>204</v>
      </c>
      <c r="C137" s="69">
        <v>2.0755561302427599E-2</v>
      </c>
      <c r="D137" s="69">
        <v>2.23432483273934E-2</v>
      </c>
      <c r="E137" s="69">
        <v>2.4052384734166699E-2</v>
      </c>
      <c r="F137" s="69">
        <v>2.5892260736819401E-2</v>
      </c>
      <c r="G137" s="69">
        <v>2.78728772000356E-2</v>
      </c>
      <c r="H137" s="69">
        <v>3.0005E-2</v>
      </c>
      <c r="I137" s="69">
        <v>3.18786E-2</v>
      </c>
      <c r="J137" s="69">
        <v>3.3744299999999998E-2</v>
      </c>
      <c r="K137" s="69">
        <v>3.6718500000000001E-2</v>
      </c>
      <c r="L137" s="69">
        <v>3.9242100000000002E-2</v>
      </c>
      <c r="M137" s="69">
        <v>3.94749E-2</v>
      </c>
      <c r="N137" s="69">
        <v>4.3014900000000002E-2</v>
      </c>
      <c r="O137" s="69">
        <v>4.5154699999999999E-2</v>
      </c>
      <c r="P137" s="69">
        <v>4.8858400000000003E-2</v>
      </c>
      <c r="Q137" s="69">
        <v>5.4362000000000001E-2</v>
      </c>
      <c r="R137" s="69">
        <v>5.8852599999999998E-2</v>
      </c>
      <c r="S137" s="69">
        <v>6.2469700000000003E-2</v>
      </c>
      <c r="T137" s="69">
        <v>6.7154599999999995E-2</v>
      </c>
      <c r="U137" s="69">
        <v>7.3787400000000003E-2</v>
      </c>
      <c r="V137" s="69">
        <v>7.8254000000000004E-2</v>
      </c>
      <c r="W137" s="69">
        <v>8.4022200000000005E-2</v>
      </c>
      <c r="X137" s="12"/>
    </row>
    <row r="138" spans="1:24">
      <c r="A138" s="6" t="s">
        <v>15</v>
      </c>
      <c r="B138" s="11" t="s">
        <v>204</v>
      </c>
      <c r="C138" s="69">
        <v>2.0760889860613099E-4</v>
      </c>
      <c r="D138" s="69">
        <v>2.18011155677108E-4</v>
      </c>
      <c r="E138" s="69">
        <v>2.28934618500329E-4</v>
      </c>
      <c r="F138" s="69">
        <v>2.40405402123166E-4</v>
      </c>
      <c r="G138" s="69">
        <v>2.5245093008910001E-4</v>
      </c>
      <c r="H138" s="69">
        <v>2.6509999999999999E-4</v>
      </c>
      <c r="I138" s="69">
        <v>2.6509999999999999E-4</v>
      </c>
      <c r="J138" s="69">
        <v>2.6509999999999999E-4</v>
      </c>
      <c r="K138" s="69">
        <v>2.6509999999999999E-4</v>
      </c>
      <c r="L138" s="69">
        <v>2.6509999999999999E-4</v>
      </c>
      <c r="M138" s="69">
        <v>2.6509999999999999E-4</v>
      </c>
      <c r="N138" s="69">
        <v>2.6509999999999999E-4</v>
      </c>
      <c r="O138" s="69">
        <v>2.6739999999999999E-4</v>
      </c>
      <c r="P138" s="69">
        <v>2.6739999999999999E-4</v>
      </c>
      <c r="Q138" s="69">
        <v>2.6909999999999998E-4</v>
      </c>
      <c r="R138" s="69">
        <v>2.7070000000000002E-4</v>
      </c>
      <c r="S138" s="69">
        <v>5.2510000000000002E-4</v>
      </c>
      <c r="T138" s="69">
        <v>5.2769999999999998E-4</v>
      </c>
      <c r="U138" s="69">
        <v>5.2649999999999995E-4</v>
      </c>
      <c r="V138" s="69">
        <v>5.2729999999999997E-4</v>
      </c>
      <c r="W138" s="69">
        <v>5.3339999999999995E-4</v>
      </c>
      <c r="X138" s="12"/>
    </row>
    <row r="139" spans="1:24">
      <c r="A139" s="6" t="s">
        <v>16</v>
      </c>
      <c r="B139" s="11" t="s">
        <v>204</v>
      </c>
      <c r="C139" s="69">
        <v>4.5570622753930796E-3</v>
      </c>
      <c r="D139" s="69">
        <v>5.9479760663511804E-3</v>
      </c>
      <c r="E139" s="69">
        <v>7.7634267753856302E-3</v>
      </c>
      <c r="F139" s="69">
        <v>1.0132992235415601E-2</v>
      </c>
      <c r="G139" s="69">
        <v>1.32258002314826E-2</v>
      </c>
      <c r="H139" s="69">
        <v>1.7262599999999999E-2</v>
      </c>
      <c r="I139" s="69">
        <v>2.3892099999999999E-2</v>
      </c>
      <c r="J139" s="69">
        <v>3.06214E-2</v>
      </c>
      <c r="K139" s="69">
        <v>3.8160600000000003E-2</v>
      </c>
      <c r="L139" s="69">
        <v>4.6517700000000002E-2</v>
      </c>
      <c r="M139" s="69">
        <v>5.7833000000000002E-2</v>
      </c>
      <c r="N139" s="69">
        <v>7.2397299999999998E-2</v>
      </c>
      <c r="O139" s="69">
        <v>9.2458799999999994E-2</v>
      </c>
      <c r="P139" s="69">
        <v>0.1182237</v>
      </c>
      <c r="Q139" s="69">
        <v>0.147983</v>
      </c>
      <c r="R139" s="69">
        <v>0.17954010000000001</v>
      </c>
      <c r="S139" s="69">
        <v>0.21826190000000001</v>
      </c>
      <c r="T139" s="69">
        <v>0.26633960000000001</v>
      </c>
      <c r="U139" s="69">
        <v>0.29612450000000001</v>
      </c>
      <c r="V139" s="69">
        <v>0.34173100000000001</v>
      </c>
      <c r="W139" s="69">
        <v>0.40366730000000001</v>
      </c>
      <c r="X139" s="12"/>
    </row>
    <row r="140" spans="1:24">
      <c r="A140" s="6" t="s">
        <v>206</v>
      </c>
      <c r="B140" s="11" t="s">
        <v>204</v>
      </c>
      <c r="C140" s="69">
        <v>4.7771042047693702E-6</v>
      </c>
      <c r="D140" s="69">
        <v>8.1011510967819597E-6</v>
      </c>
      <c r="E140" s="69">
        <v>1.37381656919623E-5</v>
      </c>
      <c r="F140" s="69">
        <v>2.3297577631255799E-5</v>
      </c>
      <c r="G140" s="69">
        <v>3.9508704120663598E-5</v>
      </c>
      <c r="H140" s="69">
        <v>6.7000000000000002E-5</v>
      </c>
      <c r="I140" s="69">
        <v>7.7000000000000001E-5</v>
      </c>
      <c r="J140" s="69">
        <v>2.3699999999999999E-4</v>
      </c>
      <c r="K140" s="69">
        <v>5.0719999999999997E-4</v>
      </c>
      <c r="L140" s="69">
        <v>5.9739999999999999E-4</v>
      </c>
      <c r="M140" s="69">
        <v>6.8440000000000005E-4</v>
      </c>
      <c r="N140" s="69">
        <v>8.8340000000000001E-4</v>
      </c>
      <c r="O140" s="69">
        <v>1.0939000000000001E-3</v>
      </c>
      <c r="P140" s="69">
        <v>1.4419000000000001E-3</v>
      </c>
      <c r="Q140" s="69">
        <v>2.1586999999999999E-3</v>
      </c>
      <c r="R140" s="69">
        <v>3.1435E-3</v>
      </c>
      <c r="S140" s="69">
        <v>3.7905E-3</v>
      </c>
      <c r="T140" s="69">
        <v>5.3740999999999997E-3</v>
      </c>
      <c r="U140" s="69">
        <v>7.5502E-3</v>
      </c>
      <c r="V140" s="69">
        <v>8.4936999999999999E-3</v>
      </c>
      <c r="W140" s="69">
        <v>1.16367E-2</v>
      </c>
      <c r="X140" s="12"/>
    </row>
    <row r="141" spans="1:24">
      <c r="A141" s="6" t="s">
        <v>18</v>
      </c>
      <c r="B141" s="11" t="s">
        <v>204</v>
      </c>
      <c r="C141" s="69">
        <v>3.9210437667487598E-5</v>
      </c>
      <c r="D141" s="69">
        <v>7.1738278763115398E-5</v>
      </c>
      <c r="E141" s="69">
        <v>1.31250272785446E-4</v>
      </c>
      <c r="F141" s="69">
        <v>2.4013168984911599E-4</v>
      </c>
      <c r="G141" s="69">
        <v>4.3933797047457601E-4</v>
      </c>
      <c r="H141" s="69">
        <v>8.0380000000000002E-4</v>
      </c>
      <c r="I141" s="69">
        <v>1.0862999999999999E-3</v>
      </c>
      <c r="J141" s="69">
        <v>1.4352E-3</v>
      </c>
      <c r="K141" s="69">
        <v>1.9645000000000001E-3</v>
      </c>
      <c r="L141" s="69">
        <v>3.0528E-3</v>
      </c>
      <c r="M141" s="69">
        <v>4.5056000000000002E-3</v>
      </c>
      <c r="N141" s="69">
        <v>6.0834000000000001E-3</v>
      </c>
      <c r="O141" s="69">
        <v>8.6420999999999998E-3</v>
      </c>
      <c r="P141" s="69">
        <v>1.45796E-2</v>
      </c>
      <c r="Q141" s="69">
        <v>2.2431900000000001E-2</v>
      </c>
      <c r="R141" s="69">
        <v>3.8792500000000001E-2</v>
      </c>
      <c r="S141" s="69">
        <v>6.9376699999999999E-2</v>
      </c>
      <c r="T141" s="69">
        <v>9.8946999999999993E-2</v>
      </c>
      <c r="U141" s="69">
        <v>0.13539889999999999</v>
      </c>
      <c r="V141" s="69">
        <v>0.17189550000000001</v>
      </c>
      <c r="W141" s="69">
        <v>0.21929660000000001</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c r="A144" s="85" t="s">
        <v>209</v>
      </c>
      <c r="C144" s="82"/>
      <c r="D144" s="82"/>
      <c r="E144" s="82"/>
      <c r="F144" s="82"/>
      <c r="G144" s="82"/>
      <c r="H144" s="82"/>
      <c r="I144" s="82"/>
      <c r="J144" s="82"/>
      <c r="K144" s="82"/>
      <c r="L144" s="82"/>
      <c r="M144" s="82"/>
      <c r="N144" s="82"/>
      <c r="O144" s="82"/>
      <c r="P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8.0380000000000006E-10</v>
      </c>
      <c r="I145" s="88">
        <f t="shared" si="1"/>
        <v>1.0862999999999999E-9</v>
      </c>
      <c r="J145" s="88">
        <f t="shared" si="1"/>
        <v>1.4352E-9</v>
      </c>
      <c r="K145" s="88">
        <f t="shared" si="1"/>
        <v>1.9645E-9</v>
      </c>
      <c r="L145" s="88">
        <f t="shared" si="1"/>
        <v>3.0528E-9</v>
      </c>
      <c r="M145" s="88">
        <f t="shared" si="1"/>
        <v>4.5055999999999998E-9</v>
      </c>
      <c r="N145" s="88">
        <f t="shared" si="1"/>
        <v>6.0833999999999999E-9</v>
      </c>
      <c r="O145" s="88">
        <f t="shared" si="1"/>
        <v>8.6420999999999993E-9</v>
      </c>
      <c r="P145" s="88">
        <f t="shared" si="1"/>
        <v>1.45796E-8</v>
      </c>
      <c r="Q145" s="88">
        <f t="shared" si="1"/>
        <v>2.24319E-8</v>
      </c>
      <c r="R145" s="89">
        <f t="shared" si="1"/>
        <v>3.8792500000000001E-8</v>
      </c>
      <c r="S145" s="89">
        <f t="shared" si="1"/>
        <v>6.9376699999999997E-8</v>
      </c>
      <c r="T145" s="89">
        <f t="shared" si="1"/>
        <v>9.8946999999999993E-8</v>
      </c>
      <c r="U145" s="89">
        <f t="shared" si="1"/>
        <v>1.3539889999999999E-7</v>
      </c>
      <c r="V145" s="89">
        <f t="shared" si="1"/>
        <v>1.7189550000000001E-7</v>
      </c>
      <c r="W145" s="89">
        <f t="shared" si="1"/>
        <v>2.1929660000000001E-7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83">
        <v>1.6112997624068599E-2</v>
      </c>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83">
        <v>0.132184710661819</v>
      </c>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83">
        <v>-0.41998671659421899</v>
      </c>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44">
        <v>3</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44">
        <v>7</v>
      </c>
      <c r="D190" s="36"/>
      <c r="E190" s="36"/>
      <c r="F190" s="36"/>
    </row>
    <row r="191" spans="1:16">
      <c r="A191" s="103" t="s">
        <v>257</v>
      </c>
      <c r="B191" s="12" t="s">
        <v>252</v>
      </c>
      <c r="C191" s="104">
        <v>13.46</v>
      </c>
      <c r="D191" s="36"/>
      <c r="E191" s="36"/>
      <c r="F191" s="36"/>
    </row>
    <row r="192" spans="1:16">
      <c r="A192" s="103" t="s">
        <v>258</v>
      </c>
      <c r="B192" s="12" t="s">
        <v>80</v>
      </c>
      <c r="C192" s="104">
        <v>15</v>
      </c>
    </row>
    <row r="193" spans="1:17">
      <c r="A193" s="103" t="s">
        <v>259</v>
      </c>
      <c r="B193" s="35" t="s">
        <v>82</v>
      </c>
      <c r="C193" s="104">
        <v>47</v>
      </c>
    </row>
    <row r="194" spans="1:17">
      <c r="A194" s="103" t="s">
        <v>260</v>
      </c>
      <c r="B194" s="35" t="s">
        <v>82</v>
      </c>
      <c r="C194" s="104">
        <v>25</v>
      </c>
    </row>
    <row r="195" spans="1:17">
      <c r="A195" s="103" t="s">
        <v>261</v>
      </c>
      <c r="B195" s="12" t="s">
        <v>80</v>
      </c>
      <c r="C195" s="104">
        <v>8</v>
      </c>
    </row>
    <row r="196" spans="1:17">
      <c r="A196" s="101" t="s">
        <v>262</v>
      </c>
      <c r="B196" s="105"/>
      <c r="C196" s="105"/>
    </row>
    <row r="197" spans="1:17">
      <c r="A197" s="106" t="s">
        <v>263</v>
      </c>
      <c r="B197" s="12" t="s">
        <v>82</v>
      </c>
      <c r="C197" s="107">
        <v>55</v>
      </c>
    </row>
    <row r="198" spans="1:17">
      <c r="A198" s="108" t="s">
        <v>264</v>
      </c>
      <c r="B198" s="61" t="s">
        <v>195</v>
      </c>
      <c r="C198" s="109">
        <v>0.3</v>
      </c>
    </row>
    <row r="199" spans="1:17">
      <c r="A199" s="301" t="s">
        <v>265</v>
      </c>
      <c r="B199" s="301"/>
      <c r="C199" s="301"/>
    </row>
    <row r="200" spans="1:17">
      <c r="A200" s="103" t="s">
        <v>266</v>
      </c>
      <c r="B200" s="12" t="s">
        <v>267</v>
      </c>
      <c r="C200" s="104">
        <v>1000</v>
      </c>
    </row>
    <row r="201" spans="1:17">
      <c r="A201" s="106" t="s">
        <v>268</v>
      </c>
      <c r="B201" s="12" t="s">
        <v>267</v>
      </c>
      <c r="C201" s="107">
        <v>150</v>
      </c>
    </row>
    <row r="203" spans="1:17" ht="15.75" thickBot="1"/>
    <row r="204" spans="1:17" ht="16.5" thickBot="1">
      <c r="A204" s="281" t="s">
        <v>269</v>
      </c>
      <c r="B204" s="280"/>
      <c r="C204" s="282" t="s">
        <v>228</v>
      </c>
      <c r="D204" s="283" t="s">
        <v>229</v>
      </c>
      <c r="E204" s="283" t="s">
        <v>230</v>
      </c>
      <c r="F204" s="283" t="s">
        <v>231</v>
      </c>
      <c r="G204" s="283" t="s">
        <v>232</v>
      </c>
      <c r="H204" s="283" t="s">
        <v>233</v>
      </c>
      <c r="I204" s="283" t="s">
        <v>234</v>
      </c>
      <c r="J204" s="283" t="s">
        <v>235</v>
      </c>
      <c r="K204" s="283" t="s">
        <v>236</v>
      </c>
      <c r="L204" s="283" t="s">
        <v>237</v>
      </c>
      <c r="M204" s="283" t="s">
        <v>238</v>
      </c>
      <c r="N204" s="283" t="s">
        <v>239</v>
      </c>
      <c r="O204" s="283" t="s">
        <v>240</v>
      </c>
      <c r="P204" s="283" t="s">
        <v>241</v>
      </c>
      <c r="Q204" s="284" t="s">
        <v>242</v>
      </c>
    </row>
    <row r="205" spans="1:17">
      <c r="A205" s="279" t="s">
        <v>270</v>
      </c>
      <c r="B205" s="309" t="s">
        <v>271</v>
      </c>
      <c r="C205" s="273">
        <v>0.5</v>
      </c>
      <c r="D205" s="275">
        <v>0.5</v>
      </c>
      <c r="E205" s="275">
        <v>0.5</v>
      </c>
      <c r="F205" s="275">
        <v>0.5</v>
      </c>
      <c r="G205" s="275">
        <v>0.5</v>
      </c>
      <c r="H205" s="275">
        <v>0.5</v>
      </c>
      <c r="I205" s="275">
        <v>0.5</v>
      </c>
      <c r="J205" s="275">
        <v>0.5</v>
      </c>
      <c r="K205" s="275">
        <v>0.5</v>
      </c>
      <c r="L205" s="275">
        <v>0.5</v>
      </c>
      <c r="M205" s="275">
        <v>0.5</v>
      </c>
      <c r="N205" s="275">
        <v>0.5</v>
      </c>
      <c r="O205" s="275">
        <v>0.5</v>
      </c>
      <c r="P205" s="275">
        <v>0.5</v>
      </c>
      <c r="Q205" s="274">
        <v>0.5</v>
      </c>
    </row>
    <row r="206" spans="1:17">
      <c r="A206" s="278" t="s">
        <v>272</v>
      </c>
      <c r="B206" s="310"/>
      <c r="C206" s="270">
        <v>0.5</v>
      </c>
      <c r="D206" s="270">
        <v>0.5</v>
      </c>
      <c r="E206" s="270">
        <v>0.5</v>
      </c>
      <c r="F206" s="270">
        <v>0.5</v>
      </c>
      <c r="G206" s="270">
        <v>0.5</v>
      </c>
      <c r="H206" s="270">
        <v>0.5</v>
      </c>
      <c r="I206" s="270">
        <v>0.5</v>
      </c>
      <c r="J206" s="270">
        <v>0.5</v>
      </c>
      <c r="K206" s="270">
        <v>0.5</v>
      </c>
      <c r="L206" s="270">
        <v>0.5</v>
      </c>
      <c r="M206" s="270">
        <v>0.5</v>
      </c>
      <c r="N206" s="270">
        <v>0.5</v>
      </c>
      <c r="O206" s="270">
        <v>0.5</v>
      </c>
      <c r="P206" s="270">
        <v>0.5</v>
      </c>
      <c r="Q206" s="270">
        <v>0.5</v>
      </c>
    </row>
    <row r="207" spans="1:17">
      <c r="A207" s="278" t="s">
        <v>273</v>
      </c>
      <c r="B207" s="310"/>
      <c r="C207" s="270">
        <v>0.5</v>
      </c>
      <c r="D207" s="270">
        <v>0.5</v>
      </c>
      <c r="E207" s="270">
        <v>0.5</v>
      </c>
      <c r="F207" s="270">
        <v>0.5</v>
      </c>
      <c r="G207" s="270">
        <v>0.5</v>
      </c>
      <c r="H207" s="270">
        <v>0.5</v>
      </c>
      <c r="I207" s="270">
        <v>0.5</v>
      </c>
      <c r="J207" s="270">
        <v>0.5</v>
      </c>
      <c r="K207" s="270">
        <v>0.5</v>
      </c>
      <c r="L207" s="270">
        <v>0.5</v>
      </c>
      <c r="M207" s="270">
        <v>0.5</v>
      </c>
      <c r="N207" s="270">
        <v>0.5</v>
      </c>
      <c r="O207" s="270">
        <v>0.5</v>
      </c>
      <c r="P207" s="270">
        <v>0.5</v>
      </c>
      <c r="Q207" s="270">
        <v>0.5</v>
      </c>
    </row>
    <row r="208" spans="1:17">
      <c r="A208" s="278" t="s">
        <v>274</v>
      </c>
      <c r="B208" s="310"/>
      <c r="C208" s="270">
        <v>0.5</v>
      </c>
      <c r="D208" s="270">
        <v>0.5</v>
      </c>
      <c r="E208" s="270">
        <v>0.5</v>
      </c>
      <c r="F208" s="270">
        <v>0.5</v>
      </c>
      <c r="G208" s="270">
        <v>0.5</v>
      </c>
      <c r="H208" s="270">
        <v>0.5</v>
      </c>
      <c r="I208" s="270">
        <v>0.5</v>
      </c>
      <c r="J208" s="270">
        <v>0.5</v>
      </c>
      <c r="K208" s="270">
        <v>0.5</v>
      </c>
      <c r="L208" s="270">
        <v>0.5</v>
      </c>
      <c r="M208" s="270">
        <v>0.5</v>
      </c>
      <c r="N208" s="270">
        <v>0.5</v>
      </c>
      <c r="O208" s="270">
        <v>0.5</v>
      </c>
      <c r="P208" s="270">
        <v>0.5</v>
      </c>
      <c r="Q208" s="270">
        <v>0.5</v>
      </c>
    </row>
    <row r="209" spans="1:17" ht="15.75" thickBot="1">
      <c r="A209" s="277" t="s">
        <v>275</v>
      </c>
      <c r="B209" s="311"/>
      <c r="C209" s="270">
        <v>0.5</v>
      </c>
      <c r="D209" s="270">
        <v>0.5</v>
      </c>
      <c r="E209" s="270">
        <v>0.5</v>
      </c>
      <c r="F209" s="270">
        <v>0.5</v>
      </c>
      <c r="G209" s="270">
        <v>0.5</v>
      </c>
      <c r="H209" s="270">
        <v>0.5</v>
      </c>
      <c r="I209" s="270">
        <v>0.5</v>
      </c>
      <c r="J209" s="270">
        <v>0.5</v>
      </c>
      <c r="K209" s="270">
        <v>0.5</v>
      </c>
      <c r="L209" s="270">
        <v>0.5</v>
      </c>
      <c r="M209" s="270">
        <v>0.5</v>
      </c>
      <c r="N209" s="270">
        <v>0.5</v>
      </c>
      <c r="O209" s="270">
        <v>0.5</v>
      </c>
      <c r="P209" s="270">
        <v>0.5</v>
      </c>
      <c r="Q209" s="270">
        <v>0.5</v>
      </c>
    </row>
    <row r="210" spans="1:17">
      <c r="A210" s="276" t="s">
        <v>270</v>
      </c>
      <c r="B210" s="309" t="s">
        <v>276</v>
      </c>
      <c r="C210" s="270">
        <v>0.5</v>
      </c>
      <c r="D210" s="270">
        <v>0.5</v>
      </c>
      <c r="E210" s="270">
        <v>0.5</v>
      </c>
      <c r="F210" s="270">
        <v>0.5</v>
      </c>
      <c r="G210" s="270">
        <v>0.5</v>
      </c>
      <c r="H210" s="270">
        <v>0.5</v>
      </c>
      <c r="I210" s="270">
        <v>0.5</v>
      </c>
      <c r="J210" s="270">
        <v>0.5</v>
      </c>
      <c r="K210" s="270">
        <v>0.5</v>
      </c>
      <c r="L210" s="270">
        <v>0.5</v>
      </c>
      <c r="M210" s="270">
        <v>0.5</v>
      </c>
      <c r="N210" s="270">
        <v>0.5</v>
      </c>
      <c r="O210" s="270">
        <v>0.5</v>
      </c>
      <c r="P210" s="270">
        <v>0.5</v>
      </c>
      <c r="Q210" s="270">
        <v>0.5</v>
      </c>
    </row>
    <row r="211" spans="1:17">
      <c r="A211" s="271" t="s">
        <v>272</v>
      </c>
      <c r="B211" s="310"/>
      <c r="C211" s="273">
        <v>0.5</v>
      </c>
      <c r="D211" s="275">
        <v>0.5</v>
      </c>
      <c r="E211" s="275">
        <v>0.5</v>
      </c>
      <c r="F211" s="275">
        <v>0.5</v>
      </c>
      <c r="G211" s="275">
        <v>0.5</v>
      </c>
      <c r="H211" s="275">
        <v>0.5</v>
      </c>
      <c r="I211" s="275">
        <v>0.5</v>
      </c>
      <c r="J211" s="275">
        <v>0.5</v>
      </c>
      <c r="K211" s="275">
        <v>0.5</v>
      </c>
      <c r="L211" s="275">
        <v>0.5</v>
      </c>
      <c r="M211" s="275">
        <v>0.5</v>
      </c>
      <c r="N211" s="275">
        <v>0.5</v>
      </c>
      <c r="O211" s="275">
        <v>0.5</v>
      </c>
      <c r="P211" s="275">
        <v>0.5</v>
      </c>
      <c r="Q211" s="274">
        <v>0.5</v>
      </c>
    </row>
    <row r="212" spans="1:17">
      <c r="A212" s="271" t="s">
        <v>273</v>
      </c>
      <c r="B212" s="310"/>
      <c r="C212" s="270">
        <v>0.5</v>
      </c>
      <c r="D212" s="270">
        <v>0.5</v>
      </c>
      <c r="E212" s="270">
        <v>0.5</v>
      </c>
      <c r="F212" s="270">
        <v>0.5</v>
      </c>
      <c r="G212" s="270">
        <v>0.5</v>
      </c>
      <c r="H212" s="270">
        <v>0.5</v>
      </c>
      <c r="I212" s="270">
        <v>0.5</v>
      </c>
      <c r="J212" s="270">
        <v>0.5</v>
      </c>
      <c r="K212" s="270">
        <v>0.5</v>
      </c>
      <c r="L212" s="270">
        <v>0.5</v>
      </c>
      <c r="M212" s="270">
        <v>0.5</v>
      </c>
      <c r="N212" s="270">
        <v>0.5</v>
      </c>
      <c r="O212" s="270">
        <v>0.5</v>
      </c>
      <c r="P212" s="270">
        <v>0.5</v>
      </c>
      <c r="Q212" s="270">
        <v>0.5</v>
      </c>
    </row>
    <row r="213" spans="1:17">
      <c r="A213" s="271" t="s">
        <v>274</v>
      </c>
      <c r="B213" s="310"/>
      <c r="C213" s="270">
        <v>0.5</v>
      </c>
      <c r="D213" s="270">
        <v>0.5</v>
      </c>
      <c r="E213" s="270">
        <v>0.5</v>
      </c>
      <c r="F213" s="270">
        <v>0.5</v>
      </c>
      <c r="G213" s="270">
        <v>0.5</v>
      </c>
      <c r="H213" s="270">
        <v>0.5</v>
      </c>
      <c r="I213" s="270">
        <v>0.5</v>
      </c>
      <c r="J213" s="270">
        <v>0.5</v>
      </c>
      <c r="K213" s="270">
        <v>0.5</v>
      </c>
      <c r="L213" s="270">
        <v>0.5</v>
      </c>
      <c r="M213" s="270">
        <v>0.5</v>
      </c>
      <c r="N213" s="270">
        <v>0.5</v>
      </c>
      <c r="O213" s="270">
        <v>0.5</v>
      </c>
      <c r="P213" s="270">
        <v>0.5</v>
      </c>
      <c r="Q213" s="270">
        <v>0.5</v>
      </c>
    </row>
    <row r="214" spans="1:17" ht="15.75" thickBot="1">
      <c r="A214" s="269" t="s">
        <v>275</v>
      </c>
      <c r="B214" s="311"/>
      <c r="C214" s="270">
        <v>0.5</v>
      </c>
      <c r="D214" s="270">
        <v>0.5</v>
      </c>
      <c r="E214" s="270">
        <v>0.5</v>
      </c>
      <c r="F214" s="270">
        <v>0.5</v>
      </c>
      <c r="G214" s="270">
        <v>0.5</v>
      </c>
      <c r="H214" s="270">
        <v>0.5</v>
      </c>
      <c r="I214" s="270">
        <v>0.5</v>
      </c>
      <c r="J214" s="270">
        <v>0.5</v>
      </c>
      <c r="K214" s="270">
        <v>0.5</v>
      </c>
      <c r="L214" s="270">
        <v>0.5</v>
      </c>
      <c r="M214" s="270">
        <v>0.5</v>
      </c>
      <c r="N214" s="270">
        <v>0.5</v>
      </c>
      <c r="O214" s="270">
        <v>0.5</v>
      </c>
      <c r="P214" s="270">
        <v>0.5</v>
      </c>
      <c r="Q214" s="270">
        <v>0.5</v>
      </c>
    </row>
    <row r="215" spans="1:17">
      <c r="A215" s="272" t="s">
        <v>277</v>
      </c>
      <c r="B215" s="309" t="s">
        <v>278</v>
      </c>
      <c r="C215" s="270">
        <v>0.5</v>
      </c>
      <c r="D215" s="270">
        <v>0.5</v>
      </c>
      <c r="E215" s="270">
        <v>0.5</v>
      </c>
      <c r="F215" s="270">
        <v>0.5</v>
      </c>
      <c r="G215" s="270">
        <v>0.5</v>
      </c>
      <c r="H215" s="270">
        <v>0.5</v>
      </c>
      <c r="I215" s="270">
        <v>0.5</v>
      </c>
      <c r="J215" s="270">
        <v>0.5</v>
      </c>
      <c r="K215" s="270">
        <v>0.5</v>
      </c>
      <c r="L215" s="270">
        <v>0.5</v>
      </c>
      <c r="M215" s="270">
        <v>0.5</v>
      </c>
      <c r="N215" s="270">
        <v>0.5</v>
      </c>
      <c r="O215" s="270">
        <v>0.5</v>
      </c>
      <c r="P215" s="270">
        <v>0.5</v>
      </c>
      <c r="Q215" s="270">
        <v>0.5</v>
      </c>
    </row>
    <row r="216" spans="1:17">
      <c r="A216" s="271" t="s">
        <v>272</v>
      </c>
      <c r="B216" s="310"/>
      <c r="C216" s="270">
        <v>0.5</v>
      </c>
      <c r="D216" s="270">
        <v>0.5</v>
      </c>
      <c r="E216" s="270">
        <v>0.5</v>
      </c>
      <c r="F216" s="270">
        <v>0.5</v>
      </c>
      <c r="G216" s="270">
        <v>0.5</v>
      </c>
      <c r="H216" s="270">
        <v>0.5</v>
      </c>
      <c r="I216" s="270">
        <v>0.5</v>
      </c>
      <c r="J216" s="270">
        <v>0.5</v>
      </c>
      <c r="K216" s="270">
        <v>0.5</v>
      </c>
      <c r="L216" s="270">
        <v>0.5</v>
      </c>
      <c r="M216" s="270">
        <v>0.5</v>
      </c>
      <c r="N216" s="270">
        <v>0.5</v>
      </c>
      <c r="O216" s="270">
        <v>0.5</v>
      </c>
      <c r="P216" s="270">
        <v>0.5</v>
      </c>
      <c r="Q216" s="270">
        <v>0.5</v>
      </c>
    </row>
    <row r="217" spans="1:17">
      <c r="A217" s="271" t="s">
        <v>273</v>
      </c>
      <c r="B217" s="310"/>
      <c r="C217" s="273">
        <v>0.5</v>
      </c>
      <c r="D217" s="273">
        <v>0.5</v>
      </c>
      <c r="E217" s="273">
        <v>0.5</v>
      </c>
      <c r="F217" s="273">
        <v>0.5</v>
      </c>
      <c r="G217" s="273">
        <v>0.5</v>
      </c>
      <c r="H217" s="273">
        <v>0.5</v>
      </c>
      <c r="I217" s="273">
        <v>0.5</v>
      </c>
      <c r="J217" s="273">
        <v>0.5</v>
      </c>
      <c r="K217" s="273">
        <v>0.5</v>
      </c>
      <c r="L217" s="273">
        <v>0.5</v>
      </c>
      <c r="M217" s="273">
        <v>0.5</v>
      </c>
      <c r="N217" s="273">
        <v>0.5</v>
      </c>
      <c r="O217" s="273">
        <v>0.5</v>
      </c>
      <c r="P217" s="273">
        <v>0.5</v>
      </c>
      <c r="Q217" s="273">
        <v>0.5</v>
      </c>
    </row>
    <row r="218" spans="1:17">
      <c r="A218" s="271" t="s">
        <v>274</v>
      </c>
      <c r="B218" s="310"/>
      <c r="C218" s="270">
        <v>0.5</v>
      </c>
      <c r="D218" s="270">
        <v>0.5</v>
      </c>
      <c r="E218" s="270">
        <v>0.5</v>
      </c>
      <c r="F218" s="270">
        <v>0.5</v>
      </c>
      <c r="G218" s="270">
        <v>0.5</v>
      </c>
      <c r="H218" s="270">
        <v>0.5</v>
      </c>
      <c r="I218" s="270">
        <v>0.5</v>
      </c>
      <c r="J218" s="270">
        <v>0.5</v>
      </c>
      <c r="K218" s="270">
        <v>0.5</v>
      </c>
      <c r="L218" s="270">
        <v>0.5</v>
      </c>
      <c r="M218" s="270">
        <v>0.5</v>
      </c>
      <c r="N218" s="270">
        <v>0.5</v>
      </c>
      <c r="O218" s="270">
        <v>0.5</v>
      </c>
      <c r="P218" s="270">
        <v>0.5</v>
      </c>
      <c r="Q218" s="270">
        <v>0.5</v>
      </c>
    </row>
    <row r="219" spans="1:17" ht="15.75" thickBot="1">
      <c r="A219" s="269" t="s">
        <v>275</v>
      </c>
      <c r="B219" s="311"/>
      <c r="C219" s="270">
        <v>0.5</v>
      </c>
      <c r="D219" s="270">
        <v>0.5</v>
      </c>
      <c r="E219" s="270">
        <v>0.5</v>
      </c>
      <c r="F219" s="270">
        <v>0.5</v>
      </c>
      <c r="G219" s="270">
        <v>0.5</v>
      </c>
      <c r="H219" s="270">
        <v>0.5</v>
      </c>
      <c r="I219" s="270">
        <v>0.5</v>
      </c>
      <c r="J219" s="270">
        <v>0.5</v>
      </c>
      <c r="K219" s="270">
        <v>0.5</v>
      </c>
      <c r="L219" s="270">
        <v>0.5</v>
      </c>
      <c r="M219" s="270">
        <v>0.5</v>
      </c>
      <c r="N219" s="270">
        <v>0.5</v>
      </c>
      <c r="O219" s="270">
        <v>0.5</v>
      </c>
      <c r="P219" s="270">
        <v>0.5</v>
      </c>
      <c r="Q219" s="270">
        <v>0.5</v>
      </c>
    </row>
    <row r="220" spans="1:17">
      <c r="A220" s="272" t="s">
        <v>270</v>
      </c>
      <c r="B220" s="309" t="s">
        <v>279</v>
      </c>
      <c r="C220" s="270">
        <v>0.5</v>
      </c>
      <c r="D220" s="270">
        <v>0.5</v>
      </c>
      <c r="E220" s="270">
        <v>0.5</v>
      </c>
      <c r="F220" s="270">
        <v>0.5</v>
      </c>
      <c r="G220" s="270">
        <v>0.5</v>
      </c>
      <c r="H220" s="270">
        <v>0.5</v>
      </c>
      <c r="I220" s="270">
        <v>0.5</v>
      </c>
      <c r="J220" s="270">
        <v>0.5</v>
      </c>
      <c r="K220" s="270">
        <v>0.5</v>
      </c>
      <c r="L220" s="270">
        <v>0.5</v>
      </c>
      <c r="M220" s="270">
        <v>0.5</v>
      </c>
      <c r="N220" s="270">
        <v>0.5</v>
      </c>
      <c r="O220" s="270">
        <v>0.5</v>
      </c>
      <c r="P220" s="270">
        <v>0.5</v>
      </c>
      <c r="Q220" s="270">
        <v>0.5</v>
      </c>
    </row>
    <row r="221" spans="1:17">
      <c r="A221" s="271" t="s">
        <v>272</v>
      </c>
      <c r="B221" s="310"/>
      <c r="C221" s="270">
        <v>0.5</v>
      </c>
      <c r="D221" s="270">
        <v>0.5</v>
      </c>
      <c r="E221" s="270">
        <v>0.5</v>
      </c>
      <c r="F221" s="270">
        <v>0.5</v>
      </c>
      <c r="G221" s="270">
        <v>0.5</v>
      </c>
      <c r="H221" s="270">
        <v>0.5</v>
      </c>
      <c r="I221" s="270">
        <v>0.5</v>
      </c>
      <c r="J221" s="270">
        <v>0.5</v>
      </c>
      <c r="K221" s="270">
        <v>0.5</v>
      </c>
      <c r="L221" s="270">
        <v>0.5</v>
      </c>
      <c r="M221" s="270">
        <v>0.5</v>
      </c>
      <c r="N221" s="270">
        <v>0.5</v>
      </c>
      <c r="O221" s="270">
        <v>0.5</v>
      </c>
      <c r="P221" s="270">
        <v>0.5</v>
      </c>
      <c r="Q221" s="270">
        <v>0.5</v>
      </c>
    </row>
    <row r="222" spans="1:17">
      <c r="A222" s="271" t="s">
        <v>273</v>
      </c>
      <c r="B222" s="310"/>
      <c r="C222" s="270">
        <v>0.5</v>
      </c>
      <c r="D222" s="270">
        <v>0.5</v>
      </c>
      <c r="E222" s="270">
        <v>0.5</v>
      </c>
      <c r="F222" s="270">
        <v>0.5</v>
      </c>
      <c r="G222" s="270">
        <v>0.5</v>
      </c>
      <c r="H222" s="270">
        <v>0.5</v>
      </c>
      <c r="I222" s="270">
        <v>0.5</v>
      </c>
      <c r="J222" s="270">
        <v>0.5</v>
      </c>
      <c r="K222" s="270">
        <v>0.5</v>
      </c>
      <c r="L222" s="270">
        <v>0.5</v>
      </c>
      <c r="M222" s="270">
        <v>0.5</v>
      </c>
      <c r="N222" s="270">
        <v>0.5</v>
      </c>
      <c r="O222" s="270">
        <v>0.5</v>
      </c>
      <c r="P222" s="270">
        <v>0.5</v>
      </c>
      <c r="Q222" s="270">
        <v>0.5</v>
      </c>
    </row>
    <row r="223" spans="1:17">
      <c r="A223" s="271" t="s">
        <v>274</v>
      </c>
      <c r="B223" s="310"/>
      <c r="C223" s="273">
        <v>0.5</v>
      </c>
      <c r="D223" s="273">
        <v>0.5</v>
      </c>
      <c r="E223" s="273">
        <v>0.5</v>
      </c>
      <c r="F223" s="273">
        <v>0.5</v>
      </c>
      <c r="G223" s="273">
        <v>0.5</v>
      </c>
      <c r="H223" s="273">
        <v>0.5</v>
      </c>
      <c r="I223" s="273">
        <v>0.5</v>
      </c>
      <c r="J223" s="273">
        <v>0.5</v>
      </c>
      <c r="K223" s="273">
        <v>0.5</v>
      </c>
      <c r="L223" s="273">
        <v>0.5</v>
      </c>
      <c r="M223" s="273">
        <v>0.5</v>
      </c>
      <c r="N223" s="273">
        <v>0.5</v>
      </c>
      <c r="O223" s="273">
        <v>0.5</v>
      </c>
      <c r="P223" s="273">
        <v>0.5</v>
      </c>
      <c r="Q223" s="273">
        <v>0.5</v>
      </c>
    </row>
    <row r="224" spans="1:17" ht="15.75" thickBot="1">
      <c r="A224" s="269" t="s">
        <v>275</v>
      </c>
      <c r="B224" s="311"/>
      <c r="C224" s="270">
        <v>0.5</v>
      </c>
      <c r="D224" s="270">
        <v>0.5</v>
      </c>
      <c r="E224" s="270">
        <v>0.5</v>
      </c>
      <c r="F224" s="270">
        <v>0.5</v>
      </c>
      <c r="G224" s="270">
        <v>0.5</v>
      </c>
      <c r="H224" s="270">
        <v>0.5</v>
      </c>
      <c r="I224" s="270">
        <v>0.5</v>
      </c>
      <c r="J224" s="270">
        <v>0.5</v>
      </c>
      <c r="K224" s="270">
        <v>0.5</v>
      </c>
      <c r="L224" s="270">
        <v>0.5</v>
      </c>
      <c r="M224" s="270">
        <v>0.5</v>
      </c>
      <c r="N224" s="270">
        <v>0.5</v>
      </c>
      <c r="O224" s="270">
        <v>0.5</v>
      </c>
      <c r="P224" s="270">
        <v>0.5</v>
      </c>
      <c r="Q224" s="270">
        <v>0.5</v>
      </c>
    </row>
    <row r="225" spans="1:17">
      <c r="A225" s="272" t="s">
        <v>270</v>
      </c>
      <c r="B225" s="309" t="s">
        <v>280</v>
      </c>
      <c r="C225" s="270">
        <v>0.5</v>
      </c>
      <c r="D225" s="270">
        <v>0.5</v>
      </c>
      <c r="E225" s="270">
        <v>0.5</v>
      </c>
      <c r="F225" s="270">
        <v>0.5</v>
      </c>
      <c r="G225" s="270">
        <v>0.5</v>
      </c>
      <c r="H225" s="270">
        <v>0.5</v>
      </c>
      <c r="I225" s="270">
        <v>0.5</v>
      </c>
      <c r="J225" s="270">
        <v>0.5</v>
      </c>
      <c r="K225" s="270">
        <v>0.5</v>
      </c>
      <c r="L225" s="270">
        <v>0.5</v>
      </c>
      <c r="M225" s="270">
        <v>0.5</v>
      </c>
      <c r="N225" s="270">
        <v>0.5</v>
      </c>
      <c r="O225" s="270">
        <v>0.5</v>
      </c>
      <c r="P225" s="270">
        <v>0.5</v>
      </c>
      <c r="Q225" s="270">
        <v>0.5</v>
      </c>
    </row>
    <row r="226" spans="1:17">
      <c r="A226" s="271" t="s">
        <v>272</v>
      </c>
      <c r="B226" s="310"/>
      <c r="C226" s="270">
        <v>0.5</v>
      </c>
      <c r="D226" s="270">
        <v>0.5</v>
      </c>
      <c r="E226" s="270">
        <v>0.5</v>
      </c>
      <c r="F226" s="270">
        <v>0.5</v>
      </c>
      <c r="G226" s="270">
        <v>0.5</v>
      </c>
      <c r="H226" s="270">
        <v>0.5</v>
      </c>
      <c r="I226" s="270">
        <v>0.5</v>
      </c>
      <c r="J226" s="270">
        <v>0.5</v>
      </c>
      <c r="K226" s="270">
        <v>0.5</v>
      </c>
      <c r="L226" s="270">
        <v>0.5</v>
      </c>
      <c r="M226" s="270">
        <v>0.5</v>
      </c>
      <c r="N226" s="270">
        <v>0.5</v>
      </c>
      <c r="O226" s="270">
        <v>0.5</v>
      </c>
      <c r="P226" s="270">
        <v>0.5</v>
      </c>
      <c r="Q226" s="270">
        <v>0.5</v>
      </c>
    </row>
    <row r="227" spans="1:17">
      <c r="A227" s="271" t="s">
        <v>273</v>
      </c>
      <c r="B227" s="310"/>
      <c r="C227" s="270">
        <v>0.5</v>
      </c>
      <c r="D227" s="270">
        <v>0.5</v>
      </c>
      <c r="E227" s="270">
        <v>0.5</v>
      </c>
      <c r="F227" s="270">
        <v>0.5</v>
      </c>
      <c r="G227" s="270">
        <v>0.5</v>
      </c>
      <c r="H227" s="270">
        <v>0.5</v>
      </c>
      <c r="I227" s="270">
        <v>0.5</v>
      </c>
      <c r="J227" s="270">
        <v>0.5</v>
      </c>
      <c r="K227" s="270">
        <v>0.5</v>
      </c>
      <c r="L227" s="270">
        <v>0.5</v>
      </c>
      <c r="M227" s="270">
        <v>0.5</v>
      </c>
      <c r="N227" s="270">
        <v>0.5</v>
      </c>
      <c r="O227" s="270">
        <v>0.5</v>
      </c>
      <c r="P227" s="270">
        <v>0.5</v>
      </c>
      <c r="Q227" s="270">
        <v>0.5</v>
      </c>
    </row>
    <row r="228" spans="1:17">
      <c r="A228" s="271" t="s">
        <v>274</v>
      </c>
      <c r="B228" s="310"/>
      <c r="C228" s="270">
        <v>0.5</v>
      </c>
      <c r="D228" s="270">
        <v>0.5</v>
      </c>
      <c r="E228" s="270">
        <v>0.5</v>
      </c>
      <c r="F228" s="270">
        <v>0.5</v>
      </c>
      <c r="G228" s="270">
        <v>0.5</v>
      </c>
      <c r="H228" s="270">
        <v>0.5</v>
      </c>
      <c r="I228" s="270">
        <v>0.5</v>
      </c>
      <c r="J228" s="270">
        <v>0.5</v>
      </c>
      <c r="K228" s="270">
        <v>0.5</v>
      </c>
      <c r="L228" s="270">
        <v>0.5</v>
      </c>
      <c r="M228" s="270">
        <v>0.5</v>
      </c>
      <c r="N228" s="270">
        <v>0.5</v>
      </c>
      <c r="O228" s="270">
        <v>0.5</v>
      </c>
      <c r="P228" s="270">
        <v>0.5</v>
      </c>
      <c r="Q228" s="270">
        <v>0.5</v>
      </c>
    </row>
    <row r="229" spans="1:17" ht="15.75" thickBot="1">
      <c r="A229" s="269" t="s">
        <v>275</v>
      </c>
      <c r="B229" s="311"/>
      <c r="C229" s="268">
        <v>0.5</v>
      </c>
      <c r="D229" s="267">
        <v>0.5</v>
      </c>
      <c r="E229" s="267">
        <v>0.5</v>
      </c>
      <c r="F229" s="267">
        <v>0.5</v>
      </c>
      <c r="G229" s="267">
        <v>0.5</v>
      </c>
      <c r="H229" s="267">
        <v>0.5</v>
      </c>
      <c r="I229" s="267">
        <v>0.5</v>
      </c>
      <c r="J229" s="267">
        <v>0.5</v>
      </c>
      <c r="K229" s="267">
        <v>0.5</v>
      </c>
      <c r="L229" s="267">
        <v>0.5</v>
      </c>
      <c r="M229" s="267">
        <v>0.5</v>
      </c>
      <c r="N229" s="267">
        <v>0.5</v>
      </c>
      <c r="O229" s="267">
        <v>0.5</v>
      </c>
      <c r="P229" s="267">
        <v>0.5</v>
      </c>
      <c r="Q229" s="266">
        <v>0.5</v>
      </c>
    </row>
  </sheetData>
  <mergeCells count="44">
    <mergeCell ref="B210:B214"/>
    <mergeCell ref="B215:B219"/>
    <mergeCell ref="B220:B224"/>
    <mergeCell ref="B225:B229"/>
    <mergeCell ref="A71:C71"/>
    <mergeCell ref="E71:G71"/>
    <mergeCell ref="A92:B92"/>
    <mergeCell ref="A199:C199"/>
    <mergeCell ref="B205:B209"/>
    <mergeCell ref="A64:A65"/>
    <mergeCell ref="B64:B65"/>
    <mergeCell ref="C64:C65"/>
    <mergeCell ref="A67:A68"/>
    <mergeCell ref="B67:B68"/>
    <mergeCell ref="C67:C68"/>
    <mergeCell ref="A59:A60"/>
    <mergeCell ref="B59:B60"/>
    <mergeCell ref="C59:C60"/>
    <mergeCell ref="A61:A62"/>
    <mergeCell ref="B61:B62"/>
    <mergeCell ref="C61:C62"/>
    <mergeCell ref="A54:A55"/>
    <mergeCell ref="B54:B55"/>
    <mergeCell ref="C54:C55"/>
    <mergeCell ref="A57:A58"/>
    <mergeCell ref="B57:B58"/>
    <mergeCell ref="C57:C58"/>
    <mergeCell ref="A50:A51"/>
    <mergeCell ref="B50:B51"/>
    <mergeCell ref="C50:C51"/>
    <mergeCell ref="A52:A53"/>
    <mergeCell ref="B52:B53"/>
    <mergeCell ref="C52:C53"/>
    <mergeCell ref="H28:J28"/>
    <mergeCell ref="A30:C30"/>
    <mergeCell ref="E30:G30"/>
    <mergeCell ref="E32:G32"/>
    <mergeCell ref="A36:C36"/>
    <mergeCell ref="E36:G36"/>
    <mergeCell ref="A22:C22"/>
    <mergeCell ref="A23:C23"/>
    <mergeCell ref="A24:C24"/>
    <mergeCell ref="A27:C27"/>
    <mergeCell ref="E28:G28"/>
  </mergeCells>
  <conditionalFormatting sqref="B165:P165">
    <cfRule type="cellIs" dxfId="2" priority="2" operator="lessThan">
      <formula>0</formula>
    </cfRule>
  </conditionalFormatting>
  <dataValidations disablePrompts="1"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tabColor rgb="FF595959"/>
  </sheetPr>
  <dimension ref="A2:AK264"/>
  <sheetViews>
    <sheetView topLeftCell="A61" zoomScale="70" zoomScaleNormal="70" workbookViewId="0">
      <selection activeCell="C15" sqref="C15"/>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0">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11">
        <v>0.2693423675046</v>
      </c>
      <c r="D16" s="32"/>
      <c r="E16" s="36"/>
      <c r="G16" s="36"/>
      <c r="H16" s="36"/>
      <c r="I16" s="36"/>
      <c r="J16" s="36"/>
      <c r="K16" s="36"/>
      <c r="L16" s="36"/>
      <c r="M16" s="36"/>
      <c r="N16" s="36"/>
      <c r="O16" s="36"/>
      <c r="P16" s="36"/>
    </row>
    <row r="17" spans="1:16">
      <c r="A17" s="10" t="s">
        <v>23</v>
      </c>
      <c r="B17" s="4" t="s">
        <v>12</v>
      </c>
      <c r="C17" s="112">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13"/>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13"/>
    </row>
    <row r="22" spans="1:16">
      <c r="A22" s="287"/>
      <c r="B22" s="287"/>
      <c r="C22" s="287"/>
    </row>
    <row r="23" spans="1:16">
      <c r="A23" s="288"/>
      <c r="B23" s="288"/>
      <c r="C23" s="288"/>
    </row>
    <row r="24" spans="1:16">
      <c r="A24" s="289" t="s">
        <v>30</v>
      </c>
      <c r="B24" s="289"/>
      <c r="C24" s="289"/>
    </row>
    <row r="25" spans="1:16">
      <c r="A25" s="6" t="s">
        <v>74</v>
      </c>
      <c r="B25" s="12" t="s">
        <v>8</v>
      </c>
      <c r="C25" s="12">
        <v>0.37440000000000001</v>
      </c>
    </row>
    <row r="26" spans="1:16">
      <c r="A26" s="6" t="s">
        <v>75</v>
      </c>
      <c r="B26" s="12" t="s">
        <v>8</v>
      </c>
      <c r="C26" s="12">
        <v>0.37730000000000002</v>
      </c>
      <c r="E26" s="6" t="s">
        <v>76</v>
      </c>
      <c r="F26" s="12" t="s">
        <v>8</v>
      </c>
      <c r="G26" s="15">
        <v>0</v>
      </c>
    </row>
    <row r="27" spans="1:16">
      <c r="A27" s="290" t="s">
        <v>77</v>
      </c>
      <c r="B27" s="290"/>
      <c r="C27" s="290"/>
      <c r="E27" s="6" t="s">
        <v>78</v>
      </c>
      <c r="F27" s="12" t="s">
        <v>8</v>
      </c>
      <c r="G27" s="114">
        <v>0.4</v>
      </c>
    </row>
    <row r="28" spans="1:16">
      <c r="A28" s="6" t="s">
        <v>79</v>
      </c>
      <c r="B28" s="12" t="s">
        <v>80</v>
      </c>
      <c r="C28" s="12">
        <v>0</v>
      </c>
      <c r="E28" s="290" t="s">
        <v>32</v>
      </c>
      <c r="F28" s="290"/>
      <c r="G28" s="290"/>
      <c r="H28" s="287"/>
      <c r="I28" s="287"/>
      <c r="J28" s="287"/>
    </row>
    <row r="29" spans="1:16">
      <c r="A29" s="6"/>
      <c r="B29" s="12"/>
      <c r="C29" s="12"/>
      <c r="E29" s="6" t="s">
        <v>83</v>
      </c>
      <c r="F29" s="12" t="s">
        <v>8</v>
      </c>
      <c r="G29" s="115">
        <v>0.14499999999999999</v>
      </c>
    </row>
    <row r="30" spans="1:16">
      <c r="A30" s="290" t="s">
        <v>84</v>
      </c>
      <c r="B30" s="290"/>
      <c r="C30" s="290"/>
      <c r="E30" s="290" t="s">
        <v>85</v>
      </c>
      <c r="F30" s="290"/>
      <c r="G30" s="290"/>
    </row>
    <row r="31" spans="1:16">
      <c r="A31" s="6" t="s">
        <v>86</v>
      </c>
      <c r="B31" s="12" t="s">
        <v>8</v>
      </c>
      <c r="C31" s="35">
        <v>0.244478293983244</v>
      </c>
      <c r="E31" s="6" t="s">
        <v>87</v>
      </c>
      <c r="F31" s="12" t="s">
        <v>8</v>
      </c>
      <c r="G31" s="114">
        <f>5.32*0.000001</f>
        <v>5.3199999999999999E-6</v>
      </c>
    </row>
    <row r="32" spans="1:16">
      <c r="A32" s="6" t="s">
        <v>88</v>
      </c>
      <c r="B32" s="12" t="s">
        <v>8</v>
      </c>
      <c r="C32" s="35">
        <v>0.76834862385321101</v>
      </c>
      <c r="E32" s="290" t="s">
        <v>89</v>
      </c>
      <c r="F32" s="290"/>
      <c r="G32" s="290"/>
    </row>
    <row r="33" spans="1:34">
      <c r="A33" s="6" t="s">
        <v>90</v>
      </c>
      <c r="B33" s="12" t="s">
        <v>8</v>
      </c>
      <c r="C33" s="35">
        <v>0.392710023717389</v>
      </c>
      <c r="E33" s="6" t="s">
        <v>91</v>
      </c>
      <c r="F33" s="12" t="s">
        <v>8</v>
      </c>
      <c r="G33" s="114">
        <v>1</v>
      </c>
    </row>
    <row r="34" spans="1:34">
      <c r="A34" s="6" t="s">
        <v>92</v>
      </c>
      <c r="B34" s="12" t="s">
        <v>8</v>
      </c>
      <c r="C34" s="35">
        <v>0.13480214704780899</v>
      </c>
    </row>
    <row r="36" spans="1:34">
      <c r="A36" s="290" t="s">
        <v>93</v>
      </c>
      <c r="B36" s="290"/>
      <c r="C36" s="290"/>
      <c r="E36" s="291" t="s">
        <v>94</v>
      </c>
      <c r="F36" s="291"/>
      <c r="G36" s="291"/>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2" t="s">
        <v>115</v>
      </c>
      <c r="B50" s="293" t="s">
        <v>12</v>
      </c>
      <c r="C50" s="302">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92"/>
      <c r="B51" s="292"/>
      <c r="C51" s="302"/>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95" t="s">
        <v>118</v>
      </c>
      <c r="B52" s="293" t="s">
        <v>12</v>
      </c>
      <c r="C52" s="302">
        <v>77.5139928551</v>
      </c>
      <c r="D52" s="116"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95"/>
      <c r="B53" s="293"/>
      <c r="C53" s="302"/>
      <c r="D53" s="116"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93" t="s">
        <v>119</v>
      </c>
      <c r="B54" s="303">
        <v>0.5</v>
      </c>
      <c r="C54" s="304">
        <v>14500</v>
      </c>
      <c r="D54" s="116" t="s">
        <v>116</v>
      </c>
      <c r="E54" s="117">
        <v>0</v>
      </c>
      <c r="F54" s="117">
        <v>500</v>
      </c>
      <c r="G54" s="117">
        <v>1000</v>
      </c>
      <c r="H54" s="117">
        <v>1500</v>
      </c>
      <c r="I54" s="117">
        <v>2000</v>
      </c>
      <c r="J54" s="117">
        <v>2500</v>
      </c>
      <c r="K54" s="117">
        <v>3000</v>
      </c>
      <c r="L54" s="117">
        <v>3500</v>
      </c>
      <c r="M54" s="117">
        <v>4000</v>
      </c>
      <c r="N54" s="117">
        <v>4500</v>
      </c>
      <c r="O54" s="117">
        <v>5000</v>
      </c>
      <c r="P54" s="117">
        <v>5500</v>
      </c>
      <c r="Q54" s="117">
        <v>6000</v>
      </c>
      <c r="R54" s="117">
        <v>6500</v>
      </c>
      <c r="S54" s="117">
        <v>7000</v>
      </c>
      <c r="T54" s="117">
        <v>7500</v>
      </c>
      <c r="U54" s="117">
        <v>8000</v>
      </c>
      <c r="V54" s="117">
        <v>8500</v>
      </c>
      <c r="W54" s="117">
        <v>9000</v>
      </c>
      <c r="X54" s="117">
        <v>9500</v>
      </c>
      <c r="Y54" s="117">
        <v>10000</v>
      </c>
      <c r="Z54" s="117">
        <v>10500</v>
      </c>
      <c r="AA54" s="118">
        <v>11000</v>
      </c>
      <c r="AB54" s="117">
        <v>11500</v>
      </c>
      <c r="AC54" s="117">
        <v>12000</v>
      </c>
      <c r="AD54" s="117">
        <v>12500</v>
      </c>
      <c r="AE54" s="117">
        <v>13000</v>
      </c>
      <c r="AF54" s="117">
        <v>13500</v>
      </c>
      <c r="AG54" s="117">
        <v>14000</v>
      </c>
      <c r="AH54" s="117">
        <v>14500</v>
      </c>
    </row>
    <row r="55" spans="1:34">
      <c r="A55" s="293"/>
      <c r="B55" s="303"/>
      <c r="C55" s="303"/>
      <c r="D55" s="116" t="s">
        <v>117</v>
      </c>
      <c r="E55" s="119">
        <v>0</v>
      </c>
      <c r="F55" s="120">
        <v>29.4861</v>
      </c>
      <c r="G55" s="120">
        <v>56.059699999999999</v>
      </c>
      <c r="H55" s="120">
        <v>77</v>
      </c>
      <c r="I55" s="120">
        <v>94.709800000000001</v>
      </c>
      <c r="J55" s="120">
        <v>111.19799999999999</v>
      </c>
      <c r="K55" s="120">
        <v>124.131</v>
      </c>
      <c r="L55" s="120">
        <v>136.26</v>
      </c>
      <c r="M55" s="120">
        <v>147.07300000000001</v>
      </c>
      <c r="N55" s="120">
        <v>154.041</v>
      </c>
      <c r="O55" s="120">
        <v>160.5</v>
      </c>
      <c r="P55" s="120">
        <v>165.566</v>
      </c>
      <c r="Q55" s="120">
        <v>167.49600000000001</v>
      </c>
      <c r="R55" s="120">
        <v>169.17599999999999</v>
      </c>
      <c r="S55" s="120">
        <v>169.47399999999999</v>
      </c>
      <c r="T55" s="120">
        <v>169.47399999999999</v>
      </c>
      <c r="U55" s="120">
        <v>169.47399999999999</v>
      </c>
      <c r="V55" s="120">
        <v>169.47399999999999</v>
      </c>
      <c r="W55" s="120">
        <v>169.47399999999999</v>
      </c>
      <c r="X55" s="120">
        <v>169.47399999999999</v>
      </c>
      <c r="Y55" s="120">
        <v>169.47399999999999</v>
      </c>
      <c r="Z55" s="120">
        <v>169.47399999999999</v>
      </c>
      <c r="AA55" s="121">
        <v>169.47399999999999</v>
      </c>
      <c r="AB55" s="120">
        <v>169.47399999999999</v>
      </c>
      <c r="AC55" s="120">
        <v>169.47399999999999</v>
      </c>
      <c r="AD55" s="120">
        <v>169.47399999999999</v>
      </c>
      <c r="AE55" s="120">
        <v>169.47399999999999</v>
      </c>
      <c r="AF55" s="120">
        <v>169.47399999999999</v>
      </c>
      <c r="AG55" s="120">
        <v>169.47399999999999</v>
      </c>
      <c r="AH55" s="120">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3" t="s">
        <v>121</v>
      </c>
      <c r="B57" s="293" t="s">
        <v>12</v>
      </c>
      <c r="C57" s="302">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93"/>
      <c r="B58" s="293"/>
      <c r="C58" s="302"/>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95" t="s">
        <v>122</v>
      </c>
      <c r="B59" s="293" t="s">
        <v>12</v>
      </c>
      <c r="C59" s="302">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95"/>
      <c r="B60" s="293"/>
      <c r="C60" s="302"/>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93" t="s">
        <v>123</v>
      </c>
      <c r="B61" s="303">
        <v>0.5</v>
      </c>
      <c r="C61" s="304">
        <v>14500</v>
      </c>
      <c r="D61" s="116" t="s">
        <v>116</v>
      </c>
      <c r="E61" s="117">
        <v>0</v>
      </c>
      <c r="F61" s="117">
        <v>500</v>
      </c>
      <c r="G61" s="117">
        <v>1000</v>
      </c>
      <c r="H61" s="117">
        <v>1500</v>
      </c>
      <c r="I61" s="117">
        <v>2000</v>
      </c>
      <c r="J61" s="117">
        <v>2500</v>
      </c>
      <c r="K61" s="117">
        <v>3000</v>
      </c>
      <c r="L61" s="117">
        <v>3500</v>
      </c>
      <c r="M61" s="117">
        <v>4000</v>
      </c>
      <c r="N61" s="117">
        <v>4500</v>
      </c>
      <c r="O61" s="117">
        <v>5000</v>
      </c>
      <c r="P61" s="117">
        <v>5500</v>
      </c>
      <c r="Q61" s="117">
        <v>6000</v>
      </c>
      <c r="R61" s="117">
        <v>6500</v>
      </c>
      <c r="S61" s="117">
        <v>7000</v>
      </c>
      <c r="T61" s="117">
        <v>7500</v>
      </c>
      <c r="U61" s="117">
        <v>8000</v>
      </c>
      <c r="V61" s="117">
        <v>8500</v>
      </c>
      <c r="W61" s="117">
        <v>9000</v>
      </c>
      <c r="X61" s="117">
        <v>9500</v>
      </c>
      <c r="Y61" s="117">
        <v>10000</v>
      </c>
      <c r="Z61" s="117">
        <v>10500</v>
      </c>
      <c r="AA61" s="118">
        <v>11000</v>
      </c>
      <c r="AB61" s="117">
        <v>11500</v>
      </c>
      <c r="AC61" s="117">
        <v>12000</v>
      </c>
      <c r="AD61" s="117">
        <v>12500</v>
      </c>
      <c r="AE61" s="117">
        <v>13000</v>
      </c>
      <c r="AF61" s="117">
        <v>13500</v>
      </c>
      <c r="AG61" s="117">
        <v>14000</v>
      </c>
      <c r="AH61" s="117">
        <v>14500</v>
      </c>
    </row>
    <row r="62" spans="1:34">
      <c r="A62" s="293"/>
      <c r="B62" s="303"/>
      <c r="C62" s="303"/>
      <c r="D62" s="116" t="s">
        <v>117</v>
      </c>
      <c r="E62" s="119">
        <v>0</v>
      </c>
      <c r="F62" s="120">
        <v>29.4861</v>
      </c>
      <c r="G62" s="120">
        <v>56.059699999999999</v>
      </c>
      <c r="H62" s="120">
        <v>77</v>
      </c>
      <c r="I62" s="120">
        <v>94.709800000000001</v>
      </c>
      <c r="J62" s="120">
        <v>111.19799999999999</v>
      </c>
      <c r="K62" s="120">
        <v>124.131</v>
      </c>
      <c r="L62" s="120">
        <v>136.26</v>
      </c>
      <c r="M62" s="120">
        <v>147.07300000000001</v>
      </c>
      <c r="N62" s="120">
        <v>154.041</v>
      </c>
      <c r="O62" s="120">
        <v>160.5</v>
      </c>
      <c r="P62" s="120">
        <v>165.566</v>
      </c>
      <c r="Q62" s="120">
        <v>167.49600000000001</v>
      </c>
      <c r="R62" s="120">
        <v>169.17599999999999</v>
      </c>
      <c r="S62" s="120">
        <v>169.47399999999999</v>
      </c>
      <c r="T62" s="120">
        <v>169.47399999999999</v>
      </c>
      <c r="U62" s="120">
        <v>169.47399999999999</v>
      </c>
      <c r="V62" s="120">
        <v>169.47399999999999</v>
      </c>
      <c r="W62" s="120">
        <v>169.47399999999999</v>
      </c>
      <c r="X62" s="120">
        <v>169.47399999999999</v>
      </c>
      <c r="Y62" s="120">
        <v>169.47399999999999</v>
      </c>
      <c r="Z62" s="120">
        <v>169.47399999999999</v>
      </c>
      <c r="AA62" s="121">
        <v>169.47399999999999</v>
      </c>
      <c r="AB62" s="120">
        <v>169.47399999999999</v>
      </c>
      <c r="AC62" s="120">
        <v>169.47399999999999</v>
      </c>
      <c r="AD62" s="120">
        <v>169.47399999999999</v>
      </c>
      <c r="AE62" s="120">
        <v>169.47399999999999</v>
      </c>
      <c r="AF62" s="120">
        <v>169.47399999999999</v>
      </c>
      <c r="AG62" s="120">
        <v>169.47399999999999</v>
      </c>
      <c r="AH62" s="120">
        <v>169.47399999999999</v>
      </c>
    </row>
    <row r="63" spans="1:34">
      <c r="A63" s="16" t="s">
        <v>124</v>
      </c>
      <c r="B63" s="47"/>
      <c r="C63" s="47"/>
      <c r="D63" s="48"/>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49"/>
      <c r="AE63" s="49"/>
      <c r="AF63" s="49"/>
      <c r="AG63" s="49"/>
      <c r="AH63" s="49"/>
    </row>
    <row r="64" spans="1:34">
      <c r="A64" s="293" t="s">
        <v>125</v>
      </c>
      <c r="B64" s="295" t="s">
        <v>12</v>
      </c>
      <c r="C64" s="302">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93"/>
      <c r="B65" s="295"/>
      <c r="C65" s="302"/>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3" t="s">
        <v>127</v>
      </c>
      <c r="B67" s="293" t="s">
        <v>12</v>
      </c>
      <c r="C67" s="304">
        <v>14500</v>
      </c>
      <c r="D67" s="50" t="s">
        <v>116</v>
      </c>
      <c r="E67" s="117">
        <v>0</v>
      </c>
      <c r="F67" s="117">
        <v>500</v>
      </c>
      <c r="G67" s="117">
        <v>1000</v>
      </c>
      <c r="H67" s="117">
        <v>1500</v>
      </c>
      <c r="I67" s="117">
        <v>2000</v>
      </c>
      <c r="J67" s="117">
        <v>2500</v>
      </c>
      <c r="K67" s="117">
        <v>3000</v>
      </c>
      <c r="L67" s="117">
        <v>3500</v>
      </c>
      <c r="M67" s="117">
        <v>4000</v>
      </c>
      <c r="N67" s="117">
        <v>4500</v>
      </c>
      <c r="O67" s="117">
        <v>5000</v>
      </c>
      <c r="P67" s="117">
        <v>5500</v>
      </c>
      <c r="Q67" s="117">
        <v>6000</v>
      </c>
      <c r="R67" s="117">
        <v>6500</v>
      </c>
      <c r="S67" s="117">
        <v>7000</v>
      </c>
      <c r="T67" s="117">
        <v>7500</v>
      </c>
      <c r="U67" s="117">
        <v>8000</v>
      </c>
      <c r="V67" s="117">
        <v>8500</v>
      </c>
      <c r="W67" s="117">
        <v>9000</v>
      </c>
      <c r="X67" s="117">
        <v>9500</v>
      </c>
      <c r="Y67" s="117">
        <v>10000</v>
      </c>
      <c r="Z67" s="117">
        <v>10500</v>
      </c>
      <c r="AA67" s="118">
        <v>11000</v>
      </c>
      <c r="AB67" s="117">
        <v>11500</v>
      </c>
      <c r="AC67" s="117">
        <v>12000</v>
      </c>
      <c r="AD67" s="117">
        <v>12500</v>
      </c>
      <c r="AE67" s="117">
        <v>13000</v>
      </c>
      <c r="AF67" s="117">
        <v>13500</v>
      </c>
      <c r="AG67" s="117">
        <v>14000</v>
      </c>
      <c r="AH67" s="117">
        <v>14500</v>
      </c>
    </row>
    <row r="68" spans="1:34">
      <c r="A68" s="293"/>
      <c r="B68" s="293"/>
      <c r="C68" s="304"/>
      <c r="D68" s="50" t="s">
        <v>117</v>
      </c>
      <c r="E68" s="119">
        <v>0</v>
      </c>
      <c r="F68" s="120">
        <v>29.4861</v>
      </c>
      <c r="G68" s="120">
        <v>56.059699999999999</v>
      </c>
      <c r="H68" s="120">
        <v>77</v>
      </c>
      <c r="I68" s="120">
        <v>94.709800000000001</v>
      </c>
      <c r="J68" s="120">
        <v>111.19799999999999</v>
      </c>
      <c r="K68" s="120">
        <v>124.131</v>
      </c>
      <c r="L68" s="120">
        <v>136.26</v>
      </c>
      <c r="M68" s="120">
        <v>147.07300000000001</v>
      </c>
      <c r="N68" s="120">
        <v>154.041</v>
      </c>
      <c r="O68" s="120">
        <v>160.5</v>
      </c>
      <c r="P68" s="120">
        <v>165.566</v>
      </c>
      <c r="Q68" s="120">
        <v>167.49600000000001</v>
      </c>
      <c r="R68" s="120">
        <v>169.17599999999999</v>
      </c>
      <c r="S68" s="120">
        <v>169.47399999999999</v>
      </c>
      <c r="T68" s="120">
        <v>169.47399999999999</v>
      </c>
      <c r="U68" s="120">
        <v>169.47399999999999</v>
      </c>
      <c r="V68" s="120">
        <v>169.47399999999999</v>
      </c>
      <c r="W68" s="120">
        <v>169.47399999999999</v>
      </c>
      <c r="X68" s="120">
        <v>169.47399999999999</v>
      </c>
      <c r="Y68" s="120">
        <v>169.47399999999999</v>
      </c>
      <c r="Z68" s="120">
        <v>169.47399999999999</v>
      </c>
      <c r="AA68" s="121">
        <v>169.47399999999999</v>
      </c>
      <c r="AB68" s="120">
        <v>169.47399999999999</v>
      </c>
      <c r="AC68" s="120">
        <v>169.47399999999999</v>
      </c>
      <c r="AD68" s="120">
        <v>169.47399999999999</v>
      </c>
      <c r="AE68" s="120">
        <v>169.47399999999999</v>
      </c>
      <c r="AF68" s="120">
        <v>169.47399999999999</v>
      </c>
      <c r="AG68" s="120">
        <v>169.47399999999999</v>
      </c>
      <c r="AH68" s="120">
        <v>169.47399999999999</v>
      </c>
    </row>
    <row r="70" spans="1:34">
      <c r="A70" s="123" t="s">
        <v>281</v>
      </c>
      <c r="B70" s="12" t="s">
        <v>8</v>
      </c>
      <c r="C70" s="12">
        <v>0.1</v>
      </c>
      <c r="D70" s="76" t="s">
        <v>282</v>
      </c>
    </row>
    <row r="72" spans="1:34">
      <c r="A72" s="305" t="s">
        <v>283</v>
      </c>
      <c r="B72" s="305"/>
      <c r="C72" s="305"/>
    </row>
    <row r="73" spans="1:34">
      <c r="A73" s="123" t="s">
        <v>284</v>
      </c>
      <c r="B73" s="12" t="s">
        <v>8</v>
      </c>
      <c r="C73" s="124">
        <v>0.67</v>
      </c>
    </row>
    <row r="74" spans="1:34">
      <c r="A74" s="125" t="s">
        <v>285</v>
      </c>
      <c r="B74" s="12" t="s">
        <v>8</v>
      </c>
      <c r="C74" s="12">
        <v>0.23</v>
      </c>
    </row>
    <row r="75" spans="1:34">
      <c r="A75" s="125" t="s">
        <v>286</v>
      </c>
      <c r="B75" s="12" t="s">
        <v>8</v>
      </c>
      <c r="C75" s="12">
        <v>0.12</v>
      </c>
      <c r="D75" s="76" t="s">
        <v>287</v>
      </c>
    </row>
    <row r="78" spans="1:34">
      <c r="A78" s="300" t="s">
        <v>128</v>
      </c>
      <c r="B78" s="300"/>
      <c r="C78" s="300"/>
      <c r="E78" s="299" t="s">
        <v>129</v>
      </c>
      <c r="F78" s="299"/>
      <c r="G78" s="299"/>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300" t="s">
        <v>30</v>
      </c>
      <c r="B99" s="300"/>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26"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26"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26"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26"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26"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26"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26"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26"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26"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26"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26"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26"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26"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27">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27">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27">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28">
        <v>0</v>
      </c>
      <c r="V120" s="128">
        <v>0</v>
      </c>
      <c r="W120" s="128">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28">
        <v>2.5618270283999998E-3</v>
      </c>
      <c r="V121" s="128">
        <v>2.5618270283999998E-3</v>
      </c>
      <c r="W121" s="128">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27">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29">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0"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31">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28">
        <v>8.3521477939344998E-4</v>
      </c>
      <c r="X137" s="12"/>
    </row>
    <row r="138" spans="1:24">
      <c r="A138" s="130"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28">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288</v>
      </c>
      <c r="B141" s="12" t="s">
        <v>8</v>
      </c>
      <c r="C141" s="132">
        <f>M141</f>
        <v>0.61299999999999999</v>
      </c>
      <c r="D141" s="132"/>
      <c r="E141" s="132"/>
      <c r="F141" s="132"/>
      <c r="G141" s="132"/>
      <c r="H141" s="132"/>
      <c r="I141" s="132"/>
      <c r="J141" s="132"/>
      <c r="K141" s="132"/>
      <c r="L141" s="132"/>
      <c r="M141" s="132">
        <v>0.61299999999999999</v>
      </c>
      <c r="N141" s="12"/>
      <c r="O141" s="12"/>
      <c r="P141" s="12"/>
      <c r="Q141" s="12"/>
      <c r="R141" s="132">
        <v>0.44600000000000001</v>
      </c>
      <c r="S141" s="12"/>
      <c r="T141" s="12"/>
      <c r="U141" s="12"/>
      <c r="V141" s="12"/>
      <c r="W141" s="132">
        <v>0.51600000000000001</v>
      </c>
      <c r="X141" s="12"/>
    </row>
    <row r="142" spans="1:24">
      <c r="A142" s="94" t="s">
        <v>289</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332</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c r="A144" s="116" t="s">
        <v>334</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c r="A145" s="50" t="s">
        <v>402</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63">
        <v>0</v>
      </c>
      <c r="W145" s="83">
        <v>0</v>
      </c>
      <c r="X145" s="83">
        <v>0</v>
      </c>
    </row>
    <row r="146" spans="1:30">
      <c r="A146" s="85" t="s">
        <v>202</v>
      </c>
    </row>
    <row r="147" spans="1:30">
      <c r="A147" s="126"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c r="A148" s="133"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c r="A149" s="133"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c r="A150" s="134"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c r="A151" s="134"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c r="A152" s="134"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c r="A153" s="134"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c r="A154" s="134"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c r="A155" s="135"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36">
        <v>2.4913000000000001E-2</v>
      </c>
      <c r="X155" s="12">
        <v>2.4913000000000001E-2</v>
      </c>
    </row>
    <row r="156" spans="1:30">
      <c r="A156" s="85" t="s">
        <v>209</v>
      </c>
    </row>
    <row r="157" spans="1:30">
      <c r="A157" s="126" t="s">
        <v>210</v>
      </c>
      <c r="B157" s="4" t="s">
        <v>80</v>
      </c>
      <c r="C157" s="137">
        <v>0</v>
      </c>
      <c r="D157" s="138">
        <v>0</v>
      </c>
      <c r="E157" s="138">
        <v>0</v>
      </c>
      <c r="F157" s="138">
        <v>0</v>
      </c>
      <c r="G157" s="138">
        <v>0</v>
      </c>
      <c r="H157" s="138">
        <v>0</v>
      </c>
      <c r="I157" s="138">
        <v>0</v>
      </c>
      <c r="J157" s="138">
        <v>0</v>
      </c>
      <c r="K157" s="138">
        <v>0</v>
      </c>
      <c r="L157" s="138">
        <v>0</v>
      </c>
      <c r="M157" s="138">
        <v>0</v>
      </c>
      <c r="N157" s="138">
        <v>0</v>
      </c>
      <c r="O157" s="138">
        <v>0</v>
      </c>
      <c r="P157" s="138">
        <v>0</v>
      </c>
      <c r="Q157" s="138">
        <v>0</v>
      </c>
      <c r="R157" s="138">
        <v>0</v>
      </c>
      <c r="S157" s="138">
        <v>0</v>
      </c>
      <c r="T157" s="138">
        <v>0</v>
      </c>
      <c r="U157" s="138">
        <v>0</v>
      </c>
      <c r="V157" s="138">
        <v>0</v>
      </c>
      <c r="W157" s="138">
        <v>0</v>
      </c>
      <c r="X157" s="12"/>
    </row>
    <row r="158" spans="1:30">
      <c r="A158" s="126" t="s">
        <v>212</v>
      </c>
      <c r="B158" s="4" t="s">
        <v>80</v>
      </c>
      <c r="C158" s="137">
        <v>0</v>
      </c>
      <c r="D158" s="138">
        <v>0</v>
      </c>
      <c r="E158" s="138">
        <v>0</v>
      </c>
      <c r="F158" s="138">
        <v>0</v>
      </c>
      <c r="G158" s="138">
        <v>0</v>
      </c>
      <c r="H158" s="138">
        <v>0</v>
      </c>
      <c r="I158" s="138">
        <v>0</v>
      </c>
      <c r="J158" s="138">
        <v>0</v>
      </c>
      <c r="K158" s="138">
        <v>0</v>
      </c>
      <c r="L158" s="138">
        <v>0</v>
      </c>
      <c r="M158" s="138">
        <v>0</v>
      </c>
      <c r="N158" s="138">
        <v>0</v>
      </c>
      <c r="O158" s="138">
        <v>0</v>
      </c>
      <c r="P158" s="138">
        <v>0</v>
      </c>
      <c r="Q158" s="138">
        <v>0</v>
      </c>
      <c r="R158" s="138">
        <v>0</v>
      </c>
      <c r="S158" s="138">
        <v>0</v>
      </c>
      <c r="T158" s="138">
        <v>0</v>
      </c>
      <c r="U158" s="138">
        <v>0</v>
      </c>
      <c r="V158" s="138">
        <v>0</v>
      </c>
      <c r="W158" s="138">
        <v>0</v>
      </c>
      <c r="X158" s="12"/>
    </row>
    <row r="159" spans="1:30">
      <c r="A159" s="126" t="s">
        <v>213</v>
      </c>
      <c r="B159" s="4" t="s">
        <v>80</v>
      </c>
      <c r="C159" s="137">
        <v>3.7898300200000001</v>
      </c>
      <c r="D159" s="138">
        <v>3.7252134300000002</v>
      </c>
      <c r="E159" s="138">
        <v>3.9256603999999999</v>
      </c>
      <c r="F159" s="138">
        <v>4.0292342100000003</v>
      </c>
      <c r="G159" s="138">
        <v>3.97008173</v>
      </c>
      <c r="H159" s="138">
        <v>4.0212322399999998</v>
      </c>
      <c r="I159" s="138">
        <v>3.9833368899999999</v>
      </c>
      <c r="J159" s="138">
        <v>4.0783086199999996</v>
      </c>
      <c r="K159" s="138">
        <v>4.0817062100000001</v>
      </c>
      <c r="L159" s="138">
        <v>4.1607509599999997</v>
      </c>
      <c r="M159" s="138">
        <v>4.2393122099999996</v>
      </c>
      <c r="N159" s="138">
        <v>4.2587394500000002</v>
      </c>
      <c r="O159" s="138">
        <v>4.17281017</v>
      </c>
      <c r="P159" s="138">
        <v>4.03105636</v>
      </c>
      <c r="Q159" s="138">
        <v>3.7037600500000001</v>
      </c>
      <c r="R159" s="138">
        <v>3.8447262900000001</v>
      </c>
      <c r="S159" s="138">
        <v>3.66990573</v>
      </c>
      <c r="T159" s="138">
        <v>3.5413994600000001</v>
      </c>
      <c r="U159" s="138">
        <v>3.4252128700000002</v>
      </c>
      <c r="V159" s="138">
        <v>3.4922874699999999</v>
      </c>
      <c r="W159" s="138">
        <v>3.4285168800000001</v>
      </c>
      <c r="X159" s="12"/>
    </row>
    <row r="160" spans="1:30">
      <c r="A160" s="126" t="s">
        <v>214</v>
      </c>
      <c r="B160" s="4" t="s">
        <v>80</v>
      </c>
      <c r="C160" s="137">
        <v>0.61742903000000005</v>
      </c>
      <c r="D160" s="138">
        <v>0.6372333</v>
      </c>
      <c r="E160" s="138">
        <v>0.65635467999999997</v>
      </c>
      <c r="F160" s="138">
        <v>0.61529029000000002</v>
      </c>
      <c r="G160" s="138">
        <v>0.61492323000000004</v>
      </c>
      <c r="H160" s="138">
        <v>0.65149422000000001</v>
      </c>
      <c r="I160" s="138">
        <v>0.61921318999999997</v>
      </c>
      <c r="J160" s="138">
        <v>0.55818270999999997</v>
      </c>
      <c r="K160" s="138">
        <v>0.57655999999999996</v>
      </c>
      <c r="L160" s="138">
        <v>0.60229721999999997</v>
      </c>
      <c r="M160" s="138">
        <v>0.61546500000000004</v>
      </c>
      <c r="N160" s="138">
        <v>0.56295854999999995</v>
      </c>
      <c r="O160" s="138">
        <v>0.60739096000000004</v>
      </c>
      <c r="P160" s="138">
        <v>0.58344222000000001</v>
      </c>
      <c r="Q160" s="138">
        <v>0.50325339999999996</v>
      </c>
      <c r="R160" s="138">
        <v>0.56089082000000001</v>
      </c>
      <c r="S160" s="138">
        <v>0.58086314999999999</v>
      </c>
      <c r="T160" s="138">
        <v>0.54182249999999998</v>
      </c>
      <c r="U160" s="138">
        <v>0.54490117999999998</v>
      </c>
      <c r="V160" s="138">
        <v>0.56210017000000001</v>
      </c>
      <c r="W160" s="138">
        <v>0.55296252000000001</v>
      </c>
      <c r="X160" s="12"/>
    </row>
    <row r="161" spans="1:29">
      <c r="A161" s="126" t="s">
        <v>215</v>
      </c>
      <c r="B161" s="4" t="s">
        <v>80</v>
      </c>
      <c r="C161" s="137">
        <v>4.4264230000000002E-2</v>
      </c>
      <c r="D161" s="138">
        <v>4.6085519999999998E-2</v>
      </c>
      <c r="E161" s="138">
        <v>4.488259E-2</v>
      </c>
      <c r="F161" s="138">
        <v>5.166134E-2</v>
      </c>
      <c r="G161" s="138">
        <v>4.7073940000000002E-2</v>
      </c>
      <c r="H161" s="138">
        <v>5.1897949999999998E-2</v>
      </c>
      <c r="I161" s="138">
        <v>5.1190800000000002E-2</v>
      </c>
      <c r="J161" s="138">
        <v>6.0178639999999999E-2</v>
      </c>
      <c r="K161" s="138">
        <v>6.03613E-2</v>
      </c>
      <c r="L161" s="138">
        <v>6.6793099999999994E-2</v>
      </c>
      <c r="M161" s="138">
        <v>6.5205979999999997E-2</v>
      </c>
      <c r="N161" s="138">
        <v>7.2907379999999994E-2</v>
      </c>
      <c r="O161" s="138">
        <v>7.5201599999999993E-2</v>
      </c>
      <c r="P161" s="138">
        <v>7.6931280000000005E-2</v>
      </c>
      <c r="Q161" s="138">
        <v>5.6862990000000002E-2</v>
      </c>
      <c r="R161" s="138">
        <v>6.9490460000000004E-2</v>
      </c>
      <c r="S161" s="138">
        <v>7.6891139999999997E-2</v>
      </c>
      <c r="T161" s="138">
        <v>7.5673519999999994E-2</v>
      </c>
      <c r="U161" s="138">
        <v>8.0001130000000004E-2</v>
      </c>
      <c r="V161" s="138">
        <v>8.1253519999999996E-2</v>
      </c>
      <c r="W161" s="138">
        <v>7.3597830000000003E-2</v>
      </c>
      <c r="X161" s="12"/>
    </row>
    <row r="162" spans="1:29">
      <c r="A162" s="85" t="s">
        <v>216</v>
      </c>
    </row>
    <row r="163" spans="1:29">
      <c r="A163" s="126" t="s">
        <v>217</v>
      </c>
      <c r="B163" s="4" t="s">
        <v>8</v>
      </c>
      <c r="C163" s="139">
        <v>3.8435988805416598E-4</v>
      </c>
      <c r="D163" s="139">
        <v>2.7412904566677301E-4</v>
      </c>
      <c r="E163" s="139">
        <v>3.20144697551403E-4</v>
      </c>
      <c r="F163" s="139">
        <v>2.1858192344733699E-4</v>
      </c>
      <c r="G163" s="139">
        <v>1.3789773896938999E-4</v>
      </c>
      <c r="H163" s="139">
        <v>5.0313867827122302E-5</v>
      </c>
      <c r="I163" s="139">
        <v>3.8251342816385397E-5</v>
      </c>
      <c r="J163" s="139">
        <v>2.7324308672361402E-4</v>
      </c>
      <c r="K163" s="139">
        <v>1.0250253803502899E-4</v>
      </c>
      <c r="L163" s="139">
        <v>1.8952572263008499E-4</v>
      </c>
      <c r="M163" s="139">
        <v>2.5491085722548603E-4</v>
      </c>
      <c r="N163" s="139">
        <v>2.30549076286831E-4</v>
      </c>
      <c r="O163" s="139">
        <v>3.11828954271365E-4</v>
      </c>
      <c r="P163" s="139">
        <v>2.16312603908078E-4</v>
      </c>
      <c r="Q163" s="139">
        <v>1.97137869087117E-4</v>
      </c>
      <c r="R163" s="139">
        <v>1.81993309698903E-4</v>
      </c>
      <c r="S163" s="139">
        <v>1.42138404087436E-4</v>
      </c>
      <c r="T163" s="139">
        <v>1.19524080596025E-4</v>
      </c>
      <c r="U163" s="139">
        <v>1.25512046393892E-4</v>
      </c>
      <c r="V163" s="139">
        <v>1.6819289140401601E-4</v>
      </c>
      <c r="W163" s="139">
        <v>1.3676769864249099E-4</v>
      </c>
      <c r="X163" s="12"/>
    </row>
    <row r="164" spans="1:29">
      <c r="A164" s="126" t="s">
        <v>218</v>
      </c>
      <c r="B164" s="4" t="s">
        <v>8</v>
      </c>
      <c r="C164" s="139">
        <v>1.0996738961564199E-3</v>
      </c>
      <c r="D164" s="139">
        <v>9.0758841655194102E-4</v>
      </c>
      <c r="E164" s="139">
        <v>6.9479911548398605E-4</v>
      </c>
      <c r="F164" s="139">
        <v>2.88552963063572E-4</v>
      </c>
      <c r="G164" s="139">
        <v>3.3792038851333502E-4</v>
      </c>
      <c r="H164" s="139">
        <v>4.5378590721724301E-4</v>
      </c>
      <c r="I164" s="139">
        <v>2.7039909375502701E-4</v>
      </c>
      <c r="J164" s="139">
        <v>1.52032847678534E-4</v>
      </c>
      <c r="K164" s="139">
        <v>2.4927075717963502E-4</v>
      </c>
      <c r="L164" s="139">
        <v>2.39205226256243E-4</v>
      </c>
      <c r="M164" s="139">
        <v>2.4663447018885001E-4</v>
      </c>
      <c r="N164" s="139">
        <v>2.2331789019628301E-4</v>
      </c>
      <c r="O164" s="139">
        <v>1.5363932110378401E-4</v>
      </c>
      <c r="P164" s="139">
        <v>1.3410024724781801E-4</v>
      </c>
      <c r="Q164" s="139">
        <v>6.3031319705665804E-5</v>
      </c>
      <c r="R164" s="139">
        <v>8.4326699214979094E-5</v>
      </c>
      <c r="S164" s="139">
        <v>6.18218976018965E-5</v>
      </c>
      <c r="T164" s="139">
        <v>8.1201227622085403E-5</v>
      </c>
      <c r="U164" s="139">
        <v>7.5592847668016499E-5</v>
      </c>
      <c r="V164" s="139">
        <v>6.6904702252912704E-5</v>
      </c>
      <c r="W164" s="139">
        <v>7.9301389535299706E-5</v>
      </c>
      <c r="X164" s="12"/>
    </row>
    <row r="165" spans="1:29">
      <c r="A165" s="126" t="s">
        <v>219</v>
      </c>
      <c r="B165" s="4" t="s">
        <v>8</v>
      </c>
      <c r="C165" s="139">
        <v>1.5494389058292399E-2</v>
      </c>
      <c r="D165" s="139">
        <v>1.6428275234668398E-2</v>
      </c>
      <c r="E165" s="139">
        <v>1.47531228910709E-2</v>
      </c>
      <c r="F165" s="139">
        <v>1.3825045984983299E-2</v>
      </c>
      <c r="G165" s="139">
        <v>1.19070352473959E-2</v>
      </c>
      <c r="H165" s="139">
        <v>1.40210886202933E-2</v>
      </c>
      <c r="I165" s="139">
        <v>1.03963815651109E-2</v>
      </c>
      <c r="J165" s="139">
        <v>1.0145063997114E-2</v>
      </c>
      <c r="K165" s="139">
        <v>1.0711057394509799E-2</v>
      </c>
      <c r="L165" s="139">
        <v>1.1391869298666001E-2</v>
      </c>
      <c r="M165" s="139">
        <v>1.1596782585568699E-2</v>
      </c>
      <c r="N165" s="139">
        <v>1.24817948858457E-2</v>
      </c>
      <c r="O165" s="139">
        <v>1.1561301444545801E-2</v>
      </c>
      <c r="P165" s="139">
        <v>8.9615966925653996E-3</v>
      </c>
      <c r="Q165" s="139">
        <v>8.6709627407096507E-3</v>
      </c>
      <c r="R165" s="139">
        <v>1.05270980442608E-2</v>
      </c>
      <c r="S165" s="139">
        <v>8.7143055983066892E-3</v>
      </c>
      <c r="T165" s="139">
        <v>8.56312749438763E-3</v>
      </c>
      <c r="U165" s="139">
        <v>8.5428324265258305E-3</v>
      </c>
      <c r="V165" s="139">
        <v>8.3030587757278694E-3</v>
      </c>
      <c r="W165" s="139">
        <v>8.3019125020799504E-3</v>
      </c>
      <c r="X165" s="12"/>
    </row>
    <row r="166" spans="1:29">
      <c r="A166" s="85" t="s">
        <v>220</v>
      </c>
    </row>
    <row r="167" spans="1:29">
      <c r="A167" s="126" t="s">
        <v>221</v>
      </c>
      <c r="B167" s="4" t="s">
        <v>8</v>
      </c>
      <c r="C167" s="12">
        <v>1.58134126252574E-2</v>
      </c>
      <c r="D167" s="12">
        <v>1.31272804244619E-2</v>
      </c>
      <c r="E167" s="12">
        <v>1.0123619617933E-2</v>
      </c>
      <c r="F167" s="12">
        <v>9.7231090766759908E-3</v>
      </c>
      <c r="G167" s="12">
        <v>1.16065666425867E-2</v>
      </c>
      <c r="H167" s="12">
        <v>1.3399152792969901E-2</v>
      </c>
      <c r="I167" s="12">
        <v>1.1436895693653699E-2</v>
      </c>
      <c r="J167" s="12">
        <v>1.21924042281066E-2</v>
      </c>
      <c r="K167" s="12">
        <v>1.0264186163679599E-2</v>
      </c>
      <c r="L167" s="12">
        <v>1.1904414992269E-2</v>
      </c>
      <c r="M167" s="12">
        <v>1.2561375857531899E-2</v>
      </c>
      <c r="N167" s="12">
        <v>1.3221117433488999E-2</v>
      </c>
      <c r="O167" s="12">
        <v>1.24811649766706E-2</v>
      </c>
      <c r="P167" s="12">
        <v>1.04825270819146E-2</v>
      </c>
      <c r="Q167" s="12">
        <v>7.6839530002966797E-3</v>
      </c>
      <c r="R167" s="12">
        <v>9.6090844756082892E-3</v>
      </c>
      <c r="S167" s="12">
        <v>9.6329011534020299E-3</v>
      </c>
      <c r="T167" s="12">
        <v>9.6766376631630992E-3</v>
      </c>
      <c r="U167" s="12">
        <v>7.4788938151441799E-3</v>
      </c>
      <c r="V167" s="27">
        <v>7.6600221036574098E-3</v>
      </c>
      <c r="W167" s="12">
        <v>5.5593084260907198E-3</v>
      </c>
      <c r="X167" s="12"/>
    </row>
    <row r="168" spans="1:29">
      <c r="A168" s="126"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c r="A169" s="126"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c r="Z170" s="126" t="s">
        <v>225</v>
      </c>
      <c r="AA170" s="12" t="s">
        <v>8</v>
      </c>
      <c r="AB170" s="12">
        <v>4.4363405384274399E-2</v>
      </c>
      <c r="AC170" s="76" t="s">
        <v>290</v>
      </c>
    </row>
    <row r="171" spans="1:29">
      <c r="A171" s="126"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c r="A173" s="126" t="s">
        <v>226</v>
      </c>
      <c r="B173" s="12"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c r="A174" s="140" t="s">
        <v>291</v>
      </c>
      <c r="B174" s="47"/>
    </row>
    <row r="175" spans="1:29">
      <c r="A175" s="50" t="s">
        <v>292</v>
      </c>
      <c r="B175" s="11" t="s">
        <v>80</v>
      </c>
      <c r="C175" s="141">
        <v>7.3514397234925797</v>
      </c>
      <c r="D175" s="141">
        <v>7.4046720625175597</v>
      </c>
      <c r="E175" s="141">
        <v>7.3837968751252001</v>
      </c>
      <c r="F175" s="141">
        <v>7.5452508385821098</v>
      </c>
      <c r="G175" s="141">
        <v>7.73234790143088</v>
      </c>
      <c r="H175" s="141">
        <v>7.3988463842584302</v>
      </c>
      <c r="I175" s="141">
        <v>6.9977258975545302</v>
      </c>
      <c r="J175" s="141">
        <v>7.1054020740953501</v>
      </c>
      <c r="K175" s="141">
        <v>6.69548827501837</v>
      </c>
      <c r="L175" s="141">
        <v>6.2163374773676203</v>
      </c>
      <c r="M175" s="141">
        <v>5.6677909415122203</v>
      </c>
      <c r="N175" s="141">
        <v>5.16755626617985</v>
      </c>
      <c r="O175" s="141">
        <v>5.0471737524243503</v>
      </c>
      <c r="P175" s="141">
        <v>4.7267711557458298</v>
      </c>
      <c r="Q175" s="141">
        <v>4.4412091022111104</v>
      </c>
      <c r="R175" s="141">
        <v>4.1672655973490498</v>
      </c>
      <c r="S175" s="141">
        <v>3.60319561096457</v>
      </c>
      <c r="T175" s="141">
        <v>3.2080097977987498</v>
      </c>
      <c r="U175" s="141">
        <v>3.0119869089993401</v>
      </c>
      <c r="V175" s="141">
        <v>2.95860003583467</v>
      </c>
      <c r="W175" s="141">
        <v>3.1593186072542299</v>
      </c>
      <c r="X175" s="141">
        <v>3.1111893821246799</v>
      </c>
    </row>
    <row r="176" spans="1:29">
      <c r="A176" s="50" t="s">
        <v>293</v>
      </c>
      <c r="B176" s="11" t="s">
        <v>80</v>
      </c>
      <c r="C176" s="141">
        <v>1.6936700758837499E-2</v>
      </c>
      <c r="D176" s="141">
        <v>1.79580077678025E-2</v>
      </c>
      <c r="E176" s="141">
        <v>1.6262772942802501E-2</v>
      </c>
      <c r="F176" s="141">
        <v>1.0109698392802499E-2</v>
      </c>
      <c r="G176" s="141">
        <v>8.1225359356049999E-3</v>
      </c>
      <c r="H176" s="141">
        <v>1.113626708457E-2</v>
      </c>
      <c r="I176" s="141">
        <v>1.074406345965E-2</v>
      </c>
      <c r="J176" s="141">
        <v>1.1574477378000001E-2</v>
      </c>
      <c r="K176" s="141">
        <v>1.2846029069699999E-2</v>
      </c>
      <c r="L176" s="141">
        <v>1.37963651553E-2</v>
      </c>
      <c r="M176" s="141">
        <v>1.444088925E-2</v>
      </c>
      <c r="N176" s="141">
        <v>1.5236184599999999E-2</v>
      </c>
      <c r="O176" s="141">
        <v>1.5487372357649999E-2</v>
      </c>
      <c r="P176" s="141">
        <v>1.5905907E-2</v>
      </c>
      <c r="Q176" s="141">
        <v>1.8835942500000001E-2</v>
      </c>
      <c r="R176" s="141">
        <v>2.0928825000000002E-2</v>
      </c>
      <c r="S176" s="141">
        <v>2.3021707499999999E-2</v>
      </c>
      <c r="T176" s="141">
        <v>2.3021707499999999E-2</v>
      </c>
      <c r="U176" s="141">
        <v>2.1614984362077601E-2</v>
      </c>
      <c r="V176" s="141">
        <v>2.1231863032716399E-2</v>
      </c>
      <c r="W176" s="141">
        <v>2.2672283895585899E-2</v>
      </c>
      <c r="X176" s="141">
        <v>2.2326893135278799E-2</v>
      </c>
    </row>
    <row r="177" spans="1:26">
      <c r="A177" s="50" t="s">
        <v>294</v>
      </c>
      <c r="B177" s="11" t="s">
        <v>80</v>
      </c>
      <c r="C177" s="141">
        <v>8.4447426018316794</v>
      </c>
      <c r="D177" s="141">
        <v>9.4259255818946102</v>
      </c>
      <c r="E177" s="141">
        <v>9.06461369189355</v>
      </c>
      <c r="F177" s="141">
        <v>8.9503702050976504</v>
      </c>
      <c r="G177" s="141">
        <v>8.9785253681951094</v>
      </c>
      <c r="H177" s="141">
        <v>9.02076207614612</v>
      </c>
      <c r="I177" s="141">
        <v>9.0687082327173503</v>
      </c>
      <c r="J177" s="141">
        <v>8.8259044014207202</v>
      </c>
      <c r="K177" s="141">
        <v>8.8479151822500306</v>
      </c>
      <c r="L177" s="141">
        <v>8.7917999849243795</v>
      </c>
      <c r="M177" s="141">
        <v>8.1345870896336407</v>
      </c>
      <c r="N177" s="141">
        <v>7.6631012229125401</v>
      </c>
      <c r="O177" s="141">
        <v>7.1910546917106304</v>
      </c>
      <c r="P177" s="141">
        <v>7.4538360552080398</v>
      </c>
      <c r="Q177" s="141">
        <v>6.7479918029295103</v>
      </c>
      <c r="R177" s="141">
        <v>7.0209100769028598</v>
      </c>
      <c r="S177" s="141">
        <v>6.3283600599372596</v>
      </c>
      <c r="T177" s="141">
        <v>6.2235253140206703</v>
      </c>
      <c r="U177" s="141">
        <v>6.1479927024477998</v>
      </c>
      <c r="V177" s="141">
        <v>5.6256720322965403</v>
      </c>
      <c r="W177" s="141">
        <v>5.0834797961654399</v>
      </c>
      <c r="X177" s="141">
        <v>5.0172211034372003</v>
      </c>
    </row>
    <row r="178" spans="1:26">
      <c r="A178" s="50" t="s">
        <v>295</v>
      </c>
      <c r="B178" s="11" t="s">
        <v>80</v>
      </c>
      <c r="C178" s="141">
        <v>0</v>
      </c>
      <c r="D178" s="141">
        <v>1.8060000000000001E-3</v>
      </c>
      <c r="E178" s="141">
        <v>1.6904999999999999E-3</v>
      </c>
      <c r="F178" s="141">
        <v>1.5120000000000001E-3</v>
      </c>
      <c r="G178" s="141">
        <v>1.5330000000000001E-3</v>
      </c>
      <c r="H178" s="141">
        <v>1.554E-3</v>
      </c>
      <c r="I178" s="141">
        <v>2.3310000000000002E-3</v>
      </c>
      <c r="J178" s="141">
        <v>2.2049999999999999E-3</v>
      </c>
      <c r="K178" s="141">
        <v>2.9190000000000002E-3</v>
      </c>
      <c r="L178" s="141">
        <v>2.5829999999999998E-3</v>
      </c>
      <c r="M178" s="141">
        <v>2.7299999999999998E-3</v>
      </c>
      <c r="N178" s="141">
        <v>2.7144000000000001E-3</v>
      </c>
      <c r="O178" s="141">
        <v>2.5812000000000001E-3</v>
      </c>
      <c r="P178" s="141">
        <v>2.6481600000000001E-3</v>
      </c>
      <c r="Q178" s="141">
        <v>2.7899999999999999E-3</v>
      </c>
      <c r="R178" s="141">
        <v>2.6280000000000001E-3</v>
      </c>
      <c r="S178" s="141">
        <v>2.5325511084E-3</v>
      </c>
      <c r="T178" s="141">
        <v>2.5618270283999998E-3</v>
      </c>
      <c r="U178" s="141">
        <v>2.5307350867609002E-3</v>
      </c>
      <c r="V178" s="141">
        <v>2.3157290985517699E-3</v>
      </c>
      <c r="W178" s="141">
        <v>2.0925432585295499E-3</v>
      </c>
      <c r="X178" s="141">
        <v>2.0652687956916999E-3</v>
      </c>
      <c r="Z178" s="143" t="s">
        <v>297</v>
      </c>
    </row>
    <row r="179" spans="1:26">
      <c r="A179" s="64" t="s">
        <v>296</v>
      </c>
      <c r="B179" s="4" t="s">
        <v>80</v>
      </c>
      <c r="C179" s="142">
        <v>12.173898576516899</v>
      </c>
      <c r="D179" s="142">
        <v>12.1119180687054</v>
      </c>
      <c r="E179" s="142">
        <v>11.572185640322401</v>
      </c>
      <c r="F179" s="142">
        <v>10.4130973144494</v>
      </c>
      <c r="G179" s="142">
        <v>9.8677121079283001</v>
      </c>
      <c r="H179" s="142">
        <v>9.5921495969942292</v>
      </c>
      <c r="I179" s="142">
        <v>9.4972240498863503</v>
      </c>
      <c r="J179" s="142">
        <v>9.3464316981782698</v>
      </c>
      <c r="K179" s="142">
        <v>9.2101862341873595</v>
      </c>
      <c r="L179" s="142">
        <v>9.0081568500493301</v>
      </c>
      <c r="M179" s="142">
        <v>8.7031148377650993</v>
      </c>
      <c r="N179" s="142">
        <v>8.3317187790068399</v>
      </c>
      <c r="O179" s="142">
        <v>8.21042656421203</v>
      </c>
      <c r="P179" s="142">
        <v>7.8564181220364899</v>
      </c>
      <c r="Q179" s="142">
        <v>7.3207113211838397</v>
      </c>
      <c r="R179" s="142">
        <v>7.1671799723134999</v>
      </c>
      <c r="S179" s="142">
        <v>7.4443700679999996</v>
      </c>
      <c r="T179" s="142">
        <v>7.4883605680000001</v>
      </c>
      <c r="U179" s="142">
        <v>7.0083631297925599</v>
      </c>
      <c r="V179" s="142">
        <v>6.7109675690124098</v>
      </c>
      <c r="W179" s="142">
        <v>6.44252196091798</v>
      </c>
      <c r="X179" s="142">
        <v>5.9530167011017596</v>
      </c>
      <c r="Z179">
        <f>AVERAGE(R180:W180)</f>
        <v>318.66666666666669</v>
      </c>
    </row>
    <row r="180" spans="1:26">
      <c r="A180" s="50" t="s">
        <v>298</v>
      </c>
      <c r="B180" s="11" t="s">
        <v>299</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6">
      <c r="A183" s="95" t="s">
        <v>227</v>
      </c>
      <c r="B183" s="96" t="s">
        <v>228</v>
      </c>
      <c r="C183" s="97" t="s">
        <v>229</v>
      </c>
      <c r="D183" s="97" t="s">
        <v>230</v>
      </c>
      <c r="E183" s="97" t="s">
        <v>231</v>
      </c>
      <c r="F183" s="97" t="s">
        <v>232</v>
      </c>
      <c r="G183" s="97" t="s">
        <v>233</v>
      </c>
      <c r="H183" s="97" t="s">
        <v>234</v>
      </c>
      <c r="I183" s="97" t="s">
        <v>235</v>
      </c>
      <c r="J183" s="97" t="s">
        <v>236</v>
      </c>
      <c r="K183" s="97" t="s">
        <v>237</v>
      </c>
      <c r="L183" s="97" t="s">
        <v>238</v>
      </c>
      <c r="M183" s="97" t="s">
        <v>239</v>
      </c>
      <c r="N183" s="97" t="s">
        <v>240</v>
      </c>
      <c r="O183" s="97" t="s">
        <v>241</v>
      </c>
      <c r="P183" s="97" t="s">
        <v>242</v>
      </c>
    </row>
    <row r="184" spans="1:26">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row>
    <row r="185" spans="1:26">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row>
    <row r="186" spans="1:26">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row>
    <row r="187" spans="1:26">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row>
    <row r="188" spans="1:26">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row>
    <row r="189" spans="1:26">
      <c r="A189" s="95" t="s">
        <v>248</v>
      </c>
      <c r="B189" s="76"/>
      <c r="C189" s="76"/>
      <c r="D189" s="76"/>
      <c r="E189" s="76"/>
      <c r="F189" s="76"/>
      <c r="G189" s="76"/>
      <c r="H189" s="76"/>
      <c r="I189" s="76"/>
      <c r="J189" s="76"/>
      <c r="K189" s="76"/>
      <c r="L189" s="76"/>
      <c r="M189" s="76"/>
      <c r="N189" s="76"/>
      <c r="O189" s="76"/>
      <c r="P189" s="76"/>
    </row>
    <row r="190" spans="1:26">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row>
    <row r="193" spans="1:16">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row>
    <row r="194" spans="1:16">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row>
    <row r="195" spans="1:16">
      <c r="A195" s="100" t="s">
        <v>249</v>
      </c>
      <c r="B195" s="76"/>
      <c r="C195" s="76"/>
      <c r="D195" s="76"/>
      <c r="E195" s="76"/>
      <c r="F195" s="76"/>
      <c r="G195" s="76"/>
      <c r="H195" s="76"/>
      <c r="I195" s="76"/>
      <c r="J195" s="76"/>
      <c r="K195" s="76"/>
      <c r="L195" s="76"/>
      <c r="M195" s="76"/>
      <c r="N195" s="76"/>
      <c r="O195" s="76"/>
      <c r="P195" s="76"/>
    </row>
    <row r="196" spans="1:16">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row>
    <row r="197" spans="1:16">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row>
    <row r="198" spans="1:16">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row>
    <row r="199" spans="1:16">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row>
    <row r="200" spans="1:16">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row>
    <row r="203" spans="1:16">
      <c r="A203" s="101" t="s">
        <v>250</v>
      </c>
      <c r="B203" s="102"/>
      <c r="C203" s="102"/>
      <c r="D203" s="102"/>
    </row>
    <row r="204" spans="1:16">
      <c r="A204" s="103" t="s">
        <v>251</v>
      </c>
      <c r="B204" s="12" t="s">
        <v>252</v>
      </c>
      <c r="C204" s="104">
        <v>0.15</v>
      </c>
      <c r="D204" s="36"/>
    </row>
    <row r="205" spans="1:16">
      <c r="A205" s="103" t="s">
        <v>253</v>
      </c>
      <c r="B205" s="12" t="s">
        <v>195</v>
      </c>
      <c r="C205" s="104">
        <v>1.9800000000000002E-2</v>
      </c>
      <c r="D205" s="36"/>
    </row>
    <row r="206" spans="1:16">
      <c r="A206" s="103" t="s">
        <v>254</v>
      </c>
      <c r="B206" s="12" t="s">
        <v>252</v>
      </c>
      <c r="C206" s="104">
        <v>0.5</v>
      </c>
      <c r="D206" s="36"/>
    </row>
    <row r="207" spans="1:16">
      <c r="A207" s="103" t="s">
        <v>255</v>
      </c>
      <c r="B207" s="12" t="s">
        <v>252</v>
      </c>
      <c r="C207" s="104">
        <v>0.08</v>
      </c>
      <c r="D207" s="36"/>
    </row>
    <row r="208" spans="1:16">
      <c r="A208" s="103" t="s">
        <v>256</v>
      </c>
      <c r="B208" s="12" t="s">
        <v>252</v>
      </c>
      <c r="C208" s="104">
        <v>1.2</v>
      </c>
      <c r="D208" s="36"/>
    </row>
    <row r="209" spans="1:4">
      <c r="A209" s="103" t="s">
        <v>257</v>
      </c>
      <c r="B209" s="12" t="s">
        <v>252</v>
      </c>
      <c r="C209" s="104">
        <v>1.1000000000000001</v>
      </c>
      <c r="D209" s="36"/>
    </row>
    <row r="210" spans="1:4">
      <c r="A210" s="103" t="s">
        <v>259</v>
      </c>
      <c r="B210" s="35" t="s">
        <v>82</v>
      </c>
      <c r="C210" s="144">
        <v>47</v>
      </c>
    </row>
    <row r="211" spans="1:4">
      <c r="A211" s="103" t="s">
        <v>260</v>
      </c>
      <c r="B211" s="35" t="s">
        <v>82</v>
      </c>
      <c r="C211" s="144">
        <v>25</v>
      </c>
    </row>
    <row r="212" spans="1:4">
      <c r="A212" s="145" t="s">
        <v>300</v>
      </c>
      <c r="B212" s="102"/>
      <c r="C212" s="102"/>
    </row>
    <row r="213" spans="1:4">
      <c r="A213" s="103" t="s">
        <v>301</v>
      </c>
      <c r="B213" s="12" t="s">
        <v>80</v>
      </c>
      <c r="C213" s="104">
        <v>4</v>
      </c>
    </row>
    <row r="214" spans="1:4">
      <c r="A214" s="106" t="s">
        <v>260</v>
      </c>
      <c r="B214" s="35" t="s">
        <v>82</v>
      </c>
      <c r="C214" s="107">
        <v>0.82499999999999996</v>
      </c>
    </row>
    <row r="215" spans="1:4">
      <c r="A215" s="103" t="s">
        <v>302</v>
      </c>
      <c r="B215" s="12" t="s">
        <v>80</v>
      </c>
      <c r="C215" s="104">
        <v>2</v>
      </c>
    </row>
    <row r="216" spans="1:4">
      <c r="A216" s="101" t="s">
        <v>262</v>
      </c>
      <c r="B216" s="102"/>
      <c r="C216" s="102"/>
    </row>
    <row r="217" spans="1:4">
      <c r="A217" s="103" t="s">
        <v>303</v>
      </c>
      <c r="B217" s="12" t="s">
        <v>195</v>
      </c>
      <c r="C217" s="104">
        <v>0.23</v>
      </c>
    </row>
    <row r="218" spans="1:4">
      <c r="A218" s="301" t="s">
        <v>265</v>
      </c>
      <c r="B218" s="301"/>
      <c r="C218" s="301"/>
    </row>
    <row r="219" spans="1:4">
      <c r="A219" s="103" t="s">
        <v>266</v>
      </c>
      <c r="B219" s="12" t="s">
        <v>267</v>
      </c>
      <c r="C219" s="144">
        <v>325</v>
      </c>
    </row>
    <row r="220" spans="1:4">
      <c r="A220" s="106" t="s">
        <v>268</v>
      </c>
      <c r="B220" s="35" t="s">
        <v>267</v>
      </c>
      <c r="C220" s="107">
        <v>100</v>
      </c>
    </row>
    <row r="221" spans="1:4" ht="15.75" thickBot="1">
      <c r="A221" s="108" t="s">
        <v>304</v>
      </c>
      <c r="B221" s="146" t="s">
        <v>267</v>
      </c>
      <c r="C221" s="109">
        <v>12.7</v>
      </c>
    </row>
    <row r="225" spans="1:17">
      <c r="A225" s="147" t="s">
        <v>305</v>
      </c>
      <c r="B225" s="148"/>
      <c r="C225" s="149"/>
    </row>
    <row r="226" spans="1:17">
      <c r="A226" s="150" t="s">
        <v>306</v>
      </c>
      <c r="B226" s="151"/>
      <c r="C226" s="152"/>
    </row>
    <row r="227" spans="1:17">
      <c r="A227" s="153" t="s">
        <v>307</v>
      </c>
      <c r="B227" s="154" t="s">
        <v>8</v>
      </c>
      <c r="C227" s="155">
        <v>0.2</v>
      </c>
      <c r="D227" t="s">
        <v>308</v>
      </c>
    </row>
    <row r="228" spans="1:17">
      <c r="A228" s="153" t="s">
        <v>309</v>
      </c>
      <c r="B228" s="154" t="s">
        <v>8</v>
      </c>
      <c r="C228" s="155">
        <v>2020</v>
      </c>
      <c r="D228" t="s">
        <v>310</v>
      </c>
    </row>
    <row r="229" spans="1:17" ht="15.75" thickBot="1">
      <c r="A229" s="156" t="s">
        <v>311</v>
      </c>
      <c r="B229" s="157" t="s">
        <v>8</v>
      </c>
      <c r="C229" s="158">
        <v>2050</v>
      </c>
      <c r="D229" t="s">
        <v>312</v>
      </c>
    </row>
    <row r="232" spans="1:17" ht="15.75" customHeight="1" thickBot="1"/>
    <row r="233" spans="1:17" ht="15.75">
      <c r="A233" s="307" t="s">
        <v>269</v>
      </c>
      <c r="B233" s="307"/>
      <c r="C233" s="159" t="s">
        <v>228</v>
      </c>
      <c r="D233" s="160" t="s">
        <v>229</v>
      </c>
      <c r="E233" s="160" t="s">
        <v>230</v>
      </c>
      <c r="F233" s="160" t="s">
        <v>231</v>
      </c>
      <c r="G233" s="160" t="s">
        <v>232</v>
      </c>
      <c r="H233" s="160" t="s">
        <v>233</v>
      </c>
      <c r="I233" s="160" t="s">
        <v>234</v>
      </c>
      <c r="J233" s="160" t="s">
        <v>235</v>
      </c>
      <c r="K233" s="160" t="s">
        <v>236</v>
      </c>
      <c r="L233" s="160" t="s">
        <v>237</v>
      </c>
      <c r="M233" s="160" t="s">
        <v>238</v>
      </c>
      <c r="N233" s="160" t="s">
        <v>239</v>
      </c>
      <c r="O233" s="160" t="s">
        <v>240</v>
      </c>
      <c r="P233" s="160" t="s">
        <v>241</v>
      </c>
      <c r="Q233" s="161" t="s">
        <v>242</v>
      </c>
    </row>
    <row r="234" spans="1:17">
      <c r="A234" s="162" t="s">
        <v>270</v>
      </c>
      <c r="B234" s="308" t="s">
        <v>243</v>
      </c>
      <c r="C234" s="163" t="s">
        <v>313</v>
      </c>
      <c r="D234" s="163" t="s">
        <v>313</v>
      </c>
      <c r="E234" s="163" t="s">
        <v>313</v>
      </c>
      <c r="F234" s="163" t="s">
        <v>313</v>
      </c>
      <c r="G234" s="163" t="s">
        <v>313</v>
      </c>
      <c r="H234" s="163" t="s">
        <v>313</v>
      </c>
      <c r="I234" s="163" t="s">
        <v>313</v>
      </c>
      <c r="J234" s="163" t="s">
        <v>313</v>
      </c>
      <c r="K234" s="163" t="s">
        <v>313</v>
      </c>
      <c r="L234" s="163" t="s">
        <v>313</v>
      </c>
      <c r="M234" s="163" t="s">
        <v>313</v>
      </c>
      <c r="N234" s="163" t="s">
        <v>313</v>
      </c>
      <c r="O234" s="163" t="s">
        <v>313</v>
      </c>
      <c r="P234" s="163" t="s">
        <v>313</v>
      </c>
      <c r="Q234" s="163" t="s">
        <v>313</v>
      </c>
    </row>
    <row r="235" spans="1:17">
      <c r="A235" s="162" t="s">
        <v>272</v>
      </c>
      <c r="B235" s="308"/>
      <c r="C235" s="163" t="s">
        <v>313</v>
      </c>
      <c r="D235" s="163" t="s">
        <v>313</v>
      </c>
      <c r="E235" s="163" t="s">
        <v>313</v>
      </c>
      <c r="F235" s="163" t="s">
        <v>313</v>
      </c>
      <c r="G235" s="163" t="s">
        <v>313</v>
      </c>
      <c r="H235" s="163" t="s">
        <v>313</v>
      </c>
      <c r="I235" s="163" t="s">
        <v>313</v>
      </c>
      <c r="J235" s="163" t="s">
        <v>313</v>
      </c>
      <c r="K235" s="163" t="s">
        <v>313</v>
      </c>
      <c r="L235" s="163" t="s">
        <v>313</v>
      </c>
      <c r="M235" s="163" t="s">
        <v>313</v>
      </c>
      <c r="N235" s="163" t="s">
        <v>313</v>
      </c>
      <c r="O235" s="163" t="s">
        <v>313</v>
      </c>
      <c r="P235" s="163" t="s">
        <v>313</v>
      </c>
      <c r="Q235" s="163" t="s">
        <v>313</v>
      </c>
    </row>
    <row r="236" spans="1:17">
      <c r="A236" s="162" t="s">
        <v>273</v>
      </c>
      <c r="B236" s="308"/>
      <c r="C236" s="163" t="s">
        <v>313</v>
      </c>
      <c r="D236" s="163" t="s">
        <v>313</v>
      </c>
      <c r="E236" s="163" t="s">
        <v>313</v>
      </c>
      <c r="F236" s="163" t="s">
        <v>313</v>
      </c>
      <c r="G236" s="163" t="s">
        <v>313</v>
      </c>
      <c r="H236" s="163" t="s">
        <v>313</v>
      </c>
      <c r="I236" s="163" t="s">
        <v>313</v>
      </c>
      <c r="J236" s="163" t="s">
        <v>313</v>
      </c>
      <c r="K236" s="163" t="s">
        <v>313</v>
      </c>
      <c r="L236" s="163" t="s">
        <v>313</v>
      </c>
      <c r="M236" s="163" t="s">
        <v>313</v>
      </c>
      <c r="N236" s="163" t="s">
        <v>313</v>
      </c>
      <c r="O236" s="163" t="s">
        <v>313</v>
      </c>
      <c r="P236" s="163" t="s">
        <v>313</v>
      </c>
      <c r="Q236" s="163" t="s">
        <v>313</v>
      </c>
    </row>
    <row r="237" spans="1:17">
      <c r="A237" s="162" t="s">
        <v>274</v>
      </c>
      <c r="B237" s="308"/>
      <c r="C237" s="163" t="s">
        <v>313</v>
      </c>
      <c r="D237" s="163" t="s">
        <v>313</v>
      </c>
      <c r="E237" s="163" t="s">
        <v>313</v>
      </c>
      <c r="F237" s="163" t="s">
        <v>313</v>
      </c>
      <c r="G237" s="163" t="s">
        <v>313</v>
      </c>
      <c r="H237" s="163" t="s">
        <v>313</v>
      </c>
      <c r="I237" s="163" t="s">
        <v>313</v>
      </c>
      <c r="J237" s="163" t="s">
        <v>313</v>
      </c>
      <c r="K237" s="163" t="s">
        <v>313</v>
      </c>
      <c r="L237" s="163" t="s">
        <v>313</v>
      </c>
      <c r="M237" s="163" t="s">
        <v>313</v>
      </c>
      <c r="N237" s="163" t="s">
        <v>313</v>
      </c>
      <c r="O237" s="163" t="s">
        <v>313</v>
      </c>
      <c r="P237" s="163" t="s">
        <v>313</v>
      </c>
      <c r="Q237" s="163" t="s">
        <v>313</v>
      </c>
    </row>
    <row r="238" spans="1:17">
      <c r="A238" s="162" t="s">
        <v>275</v>
      </c>
      <c r="B238" s="308"/>
      <c r="C238" s="163" t="s">
        <v>313</v>
      </c>
      <c r="D238" s="163" t="s">
        <v>313</v>
      </c>
      <c r="E238" s="163" t="s">
        <v>313</v>
      </c>
      <c r="F238" s="163" t="s">
        <v>313</v>
      </c>
      <c r="G238" s="163" t="s">
        <v>313</v>
      </c>
      <c r="H238" s="163" t="s">
        <v>313</v>
      </c>
      <c r="I238" s="163" t="s">
        <v>313</v>
      </c>
      <c r="J238" s="163" t="s">
        <v>313</v>
      </c>
      <c r="K238" s="163" t="s">
        <v>313</v>
      </c>
      <c r="L238" s="163" t="s">
        <v>313</v>
      </c>
      <c r="M238" s="163" t="s">
        <v>313</v>
      </c>
      <c r="N238" s="163" t="s">
        <v>313</v>
      </c>
      <c r="O238" s="163" t="s">
        <v>313</v>
      </c>
      <c r="P238" s="163" t="s">
        <v>313</v>
      </c>
      <c r="Q238" s="163" t="s">
        <v>313</v>
      </c>
    </row>
    <row r="239" spans="1:17">
      <c r="A239" s="162" t="s">
        <v>270</v>
      </c>
      <c r="B239" s="308" t="s">
        <v>244</v>
      </c>
      <c r="C239" s="163" t="s">
        <v>313</v>
      </c>
      <c r="D239" s="163" t="s">
        <v>313</v>
      </c>
      <c r="E239" s="163" t="s">
        <v>313</v>
      </c>
      <c r="F239" s="163" t="s">
        <v>313</v>
      </c>
      <c r="G239" s="163" t="s">
        <v>313</v>
      </c>
      <c r="H239" s="163" t="s">
        <v>313</v>
      </c>
      <c r="I239" s="163" t="s">
        <v>313</v>
      </c>
      <c r="J239" s="163" t="s">
        <v>313</v>
      </c>
      <c r="K239" s="163" t="s">
        <v>313</v>
      </c>
      <c r="L239" s="163" t="s">
        <v>313</v>
      </c>
      <c r="M239" s="163" t="s">
        <v>313</v>
      </c>
      <c r="N239" s="163" t="s">
        <v>313</v>
      </c>
      <c r="O239" s="163" t="s">
        <v>313</v>
      </c>
      <c r="P239" s="163" t="s">
        <v>313</v>
      </c>
      <c r="Q239" s="163" t="s">
        <v>313</v>
      </c>
    </row>
    <row r="240" spans="1:17">
      <c r="A240" s="162" t="s">
        <v>272</v>
      </c>
      <c r="B240" s="308"/>
      <c r="C240" s="163" t="s">
        <v>313</v>
      </c>
      <c r="D240" s="163" t="s">
        <v>313</v>
      </c>
      <c r="E240" s="163" t="s">
        <v>313</v>
      </c>
      <c r="F240" s="163" t="s">
        <v>313</v>
      </c>
      <c r="G240" s="163" t="s">
        <v>313</v>
      </c>
      <c r="H240" s="163" t="s">
        <v>313</v>
      </c>
      <c r="I240" s="163" t="s">
        <v>313</v>
      </c>
      <c r="J240" s="163" t="s">
        <v>313</v>
      </c>
      <c r="K240" s="163" t="s">
        <v>313</v>
      </c>
      <c r="L240" s="163" t="s">
        <v>313</v>
      </c>
      <c r="M240" s="163" t="s">
        <v>313</v>
      </c>
      <c r="N240" s="163" t="s">
        <v>313</v>
      </c>
      <c r="O240" s="163" t="s">
        <v>313</v>
      </c>
      <c r="P240" s="163" t="s">
        <v>313</v>
      </c>
      <c r="Q240" s="163" t="s">
        <v>313</v>
      </c>
    </row>
    <row r="241" spans="1:17">
      <c r="A241" s="162" t="s">
        <v>273</v>
      </c>
      <c r="B241" s="308"/>
      <c r="C241" s="163" t="s">
        <v>313</v>
      </c>
      <c r="D241" s="163" t="s">
        <v>313</v>
      </c>
      <c r="E241" s="163" t="s">
        <v>313</v>
      </c>
      <c r="F241" s="163" t="s">
        <v>313</v>
      </c>
      <c r="G241" s="163" t="s">
        <v>313</v>
      </c>
      <c r="H241" s="163" t="s">
        <v>313</v>
      </c>
      <c r="I241" s="163" t="s">
        <v>313</v>
      </c>
      <c r="J241" s="163" t="s">
        <v>313</v>
      </c>
      <c r="K241" s="163" t="s">
        <v>313</v>
      </c>
      <c r="L241" s="163" t="s">
        <v>313</v>
      </c>
      <c r="M241" s="163" t="s">
        <v>313</v>
      </c>
      <c r="N241" s="163" t="s">
        <v>313</v>
      </c>
      <c r="O241" s="163" t="s">
        <v>313</v>
      </c>
      <c r="P241" s="163" t="s">
        <v>313</v>
      </c>
      <c r="Q241" s="163" t="s">
        <v>313</v>
      </c>
    </row>
    <row r="242" spans="1:17">
      <c r="A242" s="162" t="s">
        <v>274</v>
      </c>
      <c r="B242" s="308"/>
      <c r="C242" s="163" t="s">
        <v>313</v>
      </c>
      <c r="D242" s="163" t="s">
        <v>313</v>
      </c>
      <c r="E242" s="163" t="s">
        <v>313</v>
      </c>
      <c r="F242" s="163" t="s">
        <v>313</v>
      </c>
      <c r="G242" s="163" t="s">
        <v>313</v>
      </c>
      <c r="H242" s="163" t="s">
        <v>313</v>
      </c>
      <c r="I242" s="163" t="s">
        <v>313</v>
      </c>
      <c r="J242" s="163" t="s">
        <v>313</v>
      </c>
      <c r="K242" s="163" t="s">
        <v>313</v>
      </c>
      <c r="L242" s="163" t="s">
        <v>313</v>
      </c>
      <c r="M242" s="163" t="s">
        <v>313</v>
      </c>
      <c r="N242" s="163" t="s">
        <v>313</v>
      </c>
      <c r="O242" s="163" t="s">
        <v>313</v>
      </c>
      <c r="P242" s="163" t="s">
        <v>313</v>
      </c>
      <c r="Q242" s="163" t="s">
        <v>313</v>
      </c>
    </row>
    <row r="243" spans="1:17">
      <c r="A243" s="162" t="s">
        <v>275</v>
      </c>
      <c r="B243" s="308"/>
      <c r="C243" s="163" t="s">
        <v>313</v>
      </c>
      <c r="D243" s="163" t="s">
        <v>313</v>
      </c>
      <c r="E243" s="163" t="s">
        <v>313</v>
      </c>
      <c r="F243" s="163" t="s">
        <v>313</v>
      </c>
      <c r="G243" s="163" t="s">
        <v>313</v>
      </c>
      <c r="H243" s="163" t="s">
        <v>313</v>
      </c>
      <c r="I243" s="163" t="s">
        <v>313</v>
      </c>
      <c r="J243" s="163" t="s">
        <v>313</v>
      </c>
      <c r="K243" s="163" t="s">
        <v>313</v>
      </c>
      <c r="L243" s="163" t="s">
        <v>313</v>
      </c>
      <c r="M243" s="163" t="s">
        <v>313</v>
      </c>
      <c r="N243" s="163" t="s">
        <v>313</v>
      </c>
      <c r="O243" s="163" t="s">
        <v>313</v>
      </c>
      <c r="P243" s="163" t="s">
        <v>313</v>
      </c>
      <c r="Q243" s="163" t="s">
        <v>313</v>
      </c>
    </row>
    <row r="244" spans="1:17">
      <c r="A244" s="162" t="s">
        <v>277</v>
      </c>
      <c r="B244" s="308" t="s">
        <v>245</v>
      </c>
      <c r="C244" s="163" t="s">
        <v>313</v>
      </c>
      <c r="D244" s="163" t="s">
        <v>313</v>
      </c>
      <c r="E244" s="163" t="s">
        <v>313</v>
      </c>
      <c r="F244" s="163" t="s">
        <v>313</v>
      </c>
      <c r="G244" s="163" t="s">
        <v>313</v>
      </c>
      <c r="H244" s="163" t="s">
        <v>313</v>
      </c>
      <c r="I244" s="163" t="s">
        <v>313</v>
      </c>
      <c r="J244" s="163" t="s">
        <v>313</v>
      </c>
      <c r="K244" s="163" t="s">
        <v>313</v>
      </c>
      <c r="L244" s="163" t="s">
        <v>313</v>
      </c>
      <c r="M244" s="163" t="s">
        <v>313</v>
      </c>
      <c r="N244" s="163" t="s">
        <v>313</v>
      </c>
      <c r="O244" s="163" t="s">
        <v>313</v>
      </c>
      <c r="P244" s="163" t="s">
        <v>313</v>
      </c>
      <c r="Q244" s="163" t="s">
        <v>313</v>
      </c>
    </row>
    <row r="245" spans="1:17">
      <c r="A245" s="162" t="s">
        <v>272</v>
      </c>
      <c r="B245" s="308"/>
      <c r="C245" s="163" t="s">
        <v>313</v>
      </c>
      <c r="D245" s="163" t="s">
        <v>313</v>
      </c>
      <c r="E245" s="163" t="s">
        <v>313</v>
      </c>
      <c r="F245" s="163" t="s">
        <v>313</v>
      </c>
      <c r="G245" s="163" t="s">
        <v>313</v>
      </c>
      <c r="H245" s="163" t="s">
        <v>313</v>
      </c>
      <c r="I245" s="163" t="s">
        <v>313</v>
      </c>
      <c r="J245" s="163" t="s">
        <v>313</v>
      </c>
      <c r="K245" s="163" t="s">
        <v>313</v>
      </c>
      <c r="L245" s="163" t="s">
        <v>313</v>
      </c>
      <c r="M245" s="163" t="s">
        <v>313</v>
      </c>
      <c r="N245" s="163" t="s">
        <v>313</v>
      </c>
      <c r="O245" s="163" t="s">
        <v>313</v>
      </c>
      <c r="P245" s="163" t="s">
        <v>313</v>
      </c>
      <c r="Q245" s="163" t="s">
        <v>313</v>
      </c>
    </row>
    <row r="246" spans="1:17">
      <c r="A246" s="162" t="s">
        <v>273</v>
      </c>
      <c r="B246" s="308"/>
      <c r="C246" s="163" t="s">
        <v>313</v>
      </c>
      <c r="D246" s="163" t="s">
        <v>313</v>
      </c>
      <c r="E246" s="163" t="s">
        <v>313</v>
      </c>
      <c r="F246" s="163" t="s">
        <v>313</v>
      </c>
      <c r="G246" s="163" t="s">
        <v>313</v>
      </c>
      <c r="H246" s="163" t="s">
        <v>313</v>
      </c>
      <c r="I246" s="163" t="s">
        <v>313</v>
      </c>
      <c r="J246" s="163" t="s">
        <v>313</v>
      </c>
      <c r="K246" s="163" t="s">
        <v>313</v>
      </c>
      <c r="L246" s="163" t="s">
        <v>313</v>
      </c>
      <c r="M246" s="163" t="s">
        <v>313</v>
      </c>
      <c r="N246" s="163" t="s">
        <v>313</v>
      </c>
      <c r="O246" s="163" t="s">
        <v>313</v>
      </c>
      <c r="P246" s="163" t="s">
        <v>313</v>
      </c>
      <c r="Q246" s="163" t="s">
        <v>313</v>
      </c>
    </row>
    <row r="247" spans="1:17">
      <c r="A247" s="162" t="s">
        <v>274</v>
      </c>
      <c r="B247" s="308"/>
      <c r="C247" s="163" t="s">
        <v>313</v>
      </c>
      <c r="D247" s="163" t="s">
        <v>313</v>
      </c>
      <c r="E247" s="163" t="s">
        <v>313</v>
      </c>
      <c r="F247" s="163" t="s">
        <v>313</v>
      </c>
      <c r="G247" s="163" t="s">
        <v>313</v>
      </c>
      <c r="H247" s="163" t="s">
        <v>313</v>
      </c>
      <c r="I247" s="163" t="s">
        <v>313</v>
      </c>
      <c r="J247" s="163" t="s">
        <v>313</v>
      </c>
      <c r="K247" s="163" t="s">
        <v>313</v>
      </c>
      <c r="L247" s="163" t="s">
        <v>313</v>
      </c>
      <c r="M247" s="163" t="s">
        <v>313</v>
      </c>
      <c r="N247" s="163" t="s">
        <v>313</v>
      </c>
      <c r="O247" s="163" t="s">
        <v>313</v>
      </c>
      <c r="P247" s="163" t="s">
        <v>313</v>
      </c>
      <c r="Q247" s="163" t="s">
        <v>313</v>
      </c>
    </row>
    <row r="248" spans="1:17">
      <c r="A248" s="162" t="s">
        <v>275</v>
      </c>
      <c r="B248" s="308"/>
      <c r="C248" s="163" t="s">
        <v>313</v>
      </c>
      <c r="D248" s="163" t="s">
        <v>313</v>
      </c>
      <c r="E248" s="163" t="s">
        <v>313</v>
      </c>
      <c r="F248" s="163" t="s">
        <v>313</v>
      </c>
      <c r="G248" s="163" t="s">
        <v>313</v>
      </c>
      <c r="H248" s="163" t="s">
        <v>313</v>
      </c>
      <c r="I248" s="163" t="s">
        <v>313</v>
      </c>
      <c r="J248" s="163" t="s">
        <v>313</v>
      </c>
      <c r="K248" s="163" t="s">
        <v>313</v>
      </c>
      <c r="L248" s="163" t="s">
        <v>313</v>
      </c>
      <c r="M248" s="163" t="s">
        <v>313</v>
      </c>
      <c r="N248" s="163" t="s">
        <v>313</v>
      </c>
      <c r="O248" s="163" t="s">
        <v>313</v>
      </c>
      <c r="P248" s="163" t="s">
        <v>313</v>
      </c>
      <c r="Q248" s="163" t="s">
        <v>313</v>
      </c>
    </row>
    <row r="249" spans="1:17">
      <c r="A249" s="162" t="s">
        <v>270</v>
      </c>
      <c r="B249" s="308" t="s">
        <v>246</v>
      </c>
      <c r="C249" s="163" t="s">
        <v>313</v>
      </c>
      <c r="D249" s="163" t="s">
        <v>313</v>
      </c>
      <c r="E249" s="163" t="s">
        <v>313</v>
      </c>
      <c r="F249" s="163" t="s">
        <v>313</v>
      </c>
      <c r="G249" s="163" t="s">
        <v>313</v>
      </c>
      <c r="H249" s="163" t="s">
        <v>313</v>
      </c>
      <c r="I249" s="163" t="s">
        <v>313</v>
      </c>
      <c r="J249" s="163" t="s">
        <v>313</v>
      </c>
      <c r="K249" s="163" t="s">
        <v>313</v>
      </c>
      <c r="L249" s="163" t="s">
        <v>313</v>
      </c>
      <c r="M249" s="163" t="s">
        <v>313</v>
      </c>
      <c r="N249" s="163" t="s">
        <v>313</v>
      </c>
      <c r="O249" s="163" t="s">
        <v>313</v>
      </c>
      <c r="P249" s="163" t="s">
        <v>313</v>
      </c>
      <c r="Q249" s="163" t="s">
        <v>313</v>
      </c>
    </row>
    <row r="250" spans="1:17">
      <c r="A250" s="162" t="s">
        <v>272</v>
      </c>
      <c r="B250" s="308"/>
      <c r="C250" s="163" t="s">
        <v>313</v>
      </c>
      <c r="D250" s="163" t="s">
        <v>313</v>
      </c>
      <c r="E250" s="163" t="s">
        <v>313</v>
      </c>
      <c r="F250" s="163" t="s">
        <v>313</v>
      </c>
      <c r="G250" s="163" t="s">
        <v>313</v>
      </c>
      <c r="H250" s="163" t="s">
        <v>313</v>
      </c>
      <c r="I250" s="163" t="s">
        <v>313</v>
      </c>
      <c r="J250" s="163" t="s">
        <v>313</v>
      </c>
      <c r="K250" s="163" t="s">
        <v>313</v>
      </c>
      <c r="L250" s="163" t="s">
        <v>313</v>
      </c>
      <c r="M250" s="163" t="s">
        <v>313</v>
      </c>
      <c r="N250" s="163" t="s">
        <v>313</v>
      </c>
      <c r="O250" s="163" t="s">
        <v>313</v>
      </c>
      <c r="P250" s="163" t="s">
        <v>313</v>
      </c>
      <c r="Q250" s="163" t="s">
        <v>313</v>
      </c>
    </row>
    <row r="251" spans="1:17">
      <c r="A251" s="162" t="s">
        <v>273</v>
      </c>
      <c r="B251" s="308"/>
      <c r="C251" s="163" t="s">
        <v>313</v>
      </c>
      <c r="D251" s="163" t="s">
        <v>313</v>
      </c>
      <c r="E251" s="163" t="s">
        <v>313</v>
      </c>
      <c r="F251" s="163" t="s">
        <v>313</v>
      </c>
      <c r="G251" s="163" t="s">
        <v>313</v>
      </c>
      <c r="H251" s="163" t="s">
        <v>313</v>
      </c>
      <c r="I251" s="163" t="s">
        <v>313</v>
      </c>
      <c r="J251" s="163" t="s">
        <v>313</v>
      </c>
      <c r="K251" s="163" t="s">
        <v>313</v>
      </c>
      <c r="L251" s="163" t="s">
        <v>313</v>
      </c>
      <c r="M251" s="163" t="s">
        <v>313</v>
      </c>
      <c r="N251" s="163" t="s">
        <v>313</v>
      </c>
      <c r="O251" s="163" t="s">
        <v>313</v>
      </c>
      <c r="P251" s="163" t="s">
        <v>313</v>
      </c>
      <c r="Q251" s="163" t="s">
        <v>313</v>
      </c>
    </row>
    <row r="252" spans="1:17">
      <c r="A252" s="162" t="s">
        <v>274</v>
      </c>
      <c r="B252" s="308"/>
      <c r="C252" s="163" t="s">
        <v>313</v>
      </c>
      <c r="D252" s="163" t="s">
        <v>313</v>
      </c>
      <c r="E252" s="163" t="s">
        <v>313</v>
      </c>
      <c r="F252" s="163" t="s">
        <v>313</v>
      </c>
      <c r="G252" s="163" t="s">
        <v>313</v>
      </c>
      <c r="H252" s="163" t="s">
        <v>313</v>
      </c>
      <c r="I252" s="163" t="s">
        <v>313</v>
      </c>
      <c r="J252" s="163" t="s">
        <v>313</v>
      </c>
      <c r="K252" s="163" t="s">
        <v>313</v>
      </c>
      <c r="L252" s="163" t="s">
        <v>313</v>
      </c>
      <c r="M252" s="163" t="s">
        <v>313</v>
      </c>
      <c r="N252" s="163" t="s">
        <v>313</v>
      </c>
      <c r="O252" s="163" t="s">
        <v>313</v>
      </c>
      <c r="P252" s="163" t="s">
        <v>313</v>
      </c>
      <c r="Q252" s="163" t="s">
        <v>313</v>
      </c>
    </row>
    <row r="253" spans="1:17">
      <c r="A253" s="162" t="s">
        <v>275</v>
      </c>
      <c r="B253" s="308"/>
      <c r="C253" s="163" t="s">
        <v>313</v>
      </c>
      <c r="D253" s="163" t="s">
        <v>313</v>
      </c>
      <c r="E253" s="163" t="s">
        <v>313</v>
      </c>
      <c r="F253" s="163" t="s">
        <v>313</v>
      </c>
      <c r="G253" s="163" t="s">
        <v>313</v>
      </c>
      <c r="H253" s="163" t="s">
        <v>313</v>
      </c>
      <c r="I253" s="163" t="s">
        <v>313</v>
      </c>
      <c r="J253" s="163" t="s">
        <v>313</v>
      </c>
      <c r="K253" s="163" t="s">
        <v>313</v>
      </c>
      <c r="L253" s="163" t="s">
        <v>313</v>
      </c>
      <c r="M253" s="163" t="s">
        <v>313</v>
      </c>
      <c r="N253" s="163" t="s">
        <v>313</v>
      </c>
      <c r="O253" s="163" t="s">
        <v>313</v>
      </c>
      <c r="P253" s="163" t="s">
        <v>313</v>
      </c>
      <c r="Q253" s="163" t="s">
        <v>313</v>
      </c>
    </row>
    <row r="254" spans="1:17" ht="15.75" thickBot="1">
      <c r="A254" s="162" t="s">
        <v>270</v>
      </c>
      <c r="B254" s="306" t="s">
        <v>247</v>
      </c>
      <c r="C254" s="163" t="s">
        <v>313</v>
      </c>
      <c r="D254" s="163" t="s">
        <v>313</v>
      </c>
      <c r="E254" s="163" t="s">
        <v>313</v>
      </c>
      <c r="F254" s="163" t="s">
        <v>313</v>
      </c>
      <c r="G254" s="163" t="s">
        <v>313</v>
      </c>
      <c r="H254" s="163" t="s">
        <v>313</v>
      </c>
      <c r="I254" s="163" t="s">
        <v>313</v>
      </c>
      <c r="J254" s="163" t="s">
        <v>313</v>
      </c>
      <c r="K254" s="163" t="s">
        <v>313</v>
      </c>
      <c r="L254" s="163" t="s">
        <v>313</v>
      </c>
      <c r="M254" s="163" t="s">
        <v>313</v>
      </c>
      <c r="N254" s="163" t="s">
        <v>313</v>
      </c>
      <c r="O254" s="163" t="s">
        <v>313</v>
      </c>
      <c r="P254" s="163" t="s">
        <v>313</v>
      </c>
      <c r="Q254" s="163" t="s">
        <v>313</v>
      </c>
    </row>
    <row r="255" spans="1:17" ht="15.75" thickBot="1">
      <c r="A255" s="162" t="s">
        <v>272</v>
      </c>
      <c r="B255" s="306"/>
      <c r="C255" s="163" t="s">
        <v>313</v>
      </c>
      <c r="D255" s="163" t="s">
        <v>313</v>
      </c>
      <c r="E255" s="163" t="s">
        <v>313</v>
      </c>
      <c r="F255" s="163" t="s">
        <v>313</v>
      </c>
      <c r="G255" s="163" t="s">
        <v>313</v>
      </c>
      <c r="H255" s="163" t="s">
        <v>313</v>
      </c>
      <c r="I255" s="163" t="s">
        <v>313</v>
      </c>
      <c r="J255" s="163" t="s">
        <v>313</v>
      </c>
      <c r="K255" s="163" t="s">
        <v>313</v>
      </c>
      <c r="L255" s="163" t="s">
        <v>313</v>
      </c>
      <c r="M255" s="163" t="s">
        <v>313</v>
      </c>
      <c r="N255" s="163" t="s">
        <v>313</v>
      </c>
      <c r="O255" s="163" t="s">
        <v>313</v>
      </c>
      <c r="P255" s="163" t="s">
        <v>313</v>
      </c>
      <c r="Q255" s="163" t="s">
        <v>313</v>
      </c>
    </row>
    <row r="256" spans="1:17" ht="15.75" thickBot="1">
      <c r="A256" s="162" t="s">
        <v>273</v>
      </c>
      <c r="B256" s="306"/>
      <c r="C256" s="163" t="s">
        <v>313</v>
      </c>
      <c r="D256" s="163" t="s">
        <v>313</v>
      </c>
      <c r="E256" s="163" t="s">
        <v>313</v>
      </c>
      <c r="F256" s="163" t="s">
        <v>313</v>
      </c>
      <c r="G256" s="163" t="s">
        <v>313</v>
      </c>
      <c r="H256" s="163" t="s">
        <v>313</v>
      </c>
      <c r="I256" s="163" t="s">
        <v>313</v>
      </c>
      <c r="J256" s="163" t="s">
        <v>313</v>
      </c>
      <c r="K256" s="163" t="s">
        <v>313</v>
      </c>
      <c r="L256" s="163" t="s">
        <v>313</v>
      </c>
      <c r="M256" s="163" t="s">
        <v>313</v>
      </c>
      <c r="N256" s="163" t="s">
        <v>313</v>
      </c>
      <c r="O256" s="163" t="s">
        <v>313</v>
      </c>
      <c r="P256" s="163" t="s">
        <v>313</v>
      </c>
      <c r="Q256" s="163" t="s">
        <v>313</v>
      </c>
    </row>
    <row r="257" spans="1:27" ht="15.75" thickBot="1">
      <c r="A257" s="162" t="s">
        <v>274</v>
      </c>
      <c r="B257" s="306"/>
      <c r="C257" s="163" t="s">
        <v>313</v>
      </c>
      <c r="D257" s="163" t="s">
        <v>313</v>
      </c>
      <c r="E257" s="163" t="s">
        <v>313</v>
      </c>
      <c r="F257" s="163" t="s">
        <v>313</v>
      </c>
      <c r="G257" s="163" t="s">
        <v>313</v>
      </c>
      <c r="H257" s="163" t="s">
        <v>313</v>
      </c>
      <c r="I257" s="163" t="s">
        <v>313</v>
      </c>
      <c r="J257" s="163" t="s">
        <v>313</v>
      </c>
      <c r="K257" s="163" t="s">
        <v>313</v>
      </c>
      <c r="L257" s="163" t="s">
        <v>313</v>
      </c>
      <c r="M257" s="163" t="s">
        <v>313</v>
      </c>
      <c r="N257" s="163" t="s">
        <v>313</v>
      </c>
      <c r="O257" s="163" t="s">
        <v>313</v>
      </c>
      <c r="P257" s="163" t="s">
        <v>313</v>
      </c>
      <c r="Q257" s="163" t="s">
        <v>313</v>
      </c>
    </row>
    <row r="258" spans="1:27" ht="15.75" thickBot="1">
      <c r="A258" s="164" t="s">
        <v>275</v>
      </c>
      <c r="B258" s="306"/>
      <c r="C258" s="163" t="s">
        <v>313</v>
      </c>
      <c r="D258" s="163" t="s">
        <v>313</v>
      </c>
      <c r="E258" s="163" t="s">
        <v>313</v>
      </c>
      <c r="F258" s="163" t="s">
        <v>313</v>
      </c>
      <c r="G258" s="163" t="s">
        <v>313</v>
      </c>
      <c r="H258" s="163" t="s">
        <v>313</v>
      </c>
      <c r="I258" s="163" t="s">
        <v>313</v>
      </c>
      <c r="J258" s="163" t="s">
        <v>313</v>
      </c>
      <c r="K258" s="163" t="s">
        <v>313</v>
      </c>
      <c r="L258" s="163" t="s">
        <v>313</v>
      </c>
      <c r="M258" s="163" t="s">
        <v>313</v>
      </c>
      <c r="N258" s="163" t="s">
        <v>313</v>
      </c>
      <c r="O258" s="163" t="s">
        <v>313</v>
      </c>
      <c r="P258" s="163" t="s">
        <v>313</v>
      </c>
      <c r="Q258" s="163" t="s">
        <v>313</v>
      </c>
    </row>
    <row r="260" spans="1:27" ht="15.75" thickBot="1">
      <c r="AA260" t="s">
        <v>315</v>
      </c>
    </row>
    <row r="261" spans="1:27">
      <c r="A261" s="165" t="s">
        <v>314</v>
      </c>
      <c r="B261" s="166">
        <v>1995</v>
      </c>
      <c r="C261" s="166">
        <v>1996</v>
      </c>
      <c r="D261" s="166">
        <v>1997</v>
      </c>
      <c r="E261" s="166">
        <v>1998</v>
      </c>
      <c r="F261" s="166">
        <v>1999</v>
      </c>
      <c r="G261" s="166">
        <v>2000</v>
      </c>
      <c r="H261" s="166">
        <v>2001</v>
      </c>
      <c r="I261" s="166">
        <v>2002</v>
      </c>
      <c r="J261" s="166">
        <v>2003</v>
      </c>
      <c r="K261" s="166">
        <v>2004</v>
      </c>
      <c r="L261" s="166">
        <v>2005</v>
      </c>
      <c r="M261" s="166">
        <v>2006</v>
      </c>
      <c r="N261" s="166">
        <v>2007</v>
      </c>
      <c r="O261" s="166">
        <v>2008</v>
      </c>
      <c r="P261" s="166">
        <v>2009</v>
      </c>
      <c r="Q261" s="166">
        <v>2010</v>
      </c>
      <c r="R261" s="166">
        <v>2011</v>
      </c>
      <c r="S261" s="166">
        <v>2012</v>
      </c>
      <c r="T261" s="166">
        <v>2013</v>
      </c>
      <c r="U261" s="166">
        <v>2014</v>
      </c>
      <c r="V261" s="166">
        <v>2015</v>
      </c>
      <c r="W261" s="166">
        <v>2016</v>
      </c>
      <c r="X261" s="166">
        <v>2017</v>
      </c>
      <c r="Y261" s="166">
        <v>2018</v>
      </c>
      <c r="Z261" s="167">
        <v>2019</v>
      </c>
      <c r="AA261" t="s">
        <v>317</v>
      </c>
    </row>
    <row r="262" spans="1:27">
      <c r="A262" s="168" t="s">
        <v>316</v>
      </c>
      <c r="B262" s="169">
        <v>23.347214709999999</v>
      </c>
      <c r="C262" s="170">
        <v>24.07092883</v>
      </c>
      <c r="D262" s="170">
        <v>24.260874609999998</v>
      </c>
      <c r="E262" s="170">
        <v>25.245313169999999</v>
      </c>
      <c r="F262" s="170">
        <v>23.975421560000001</v>
      </c>
      <c r="G262" s="170">
        <v>24.10921364</v>
      </c>
      <c r="H262" s="170">
        <v>24.69550641</v>
      </c>
      <c r="I262" s="170">
        <v>24.365002969999999</v>
      </c>
      <c r="J262" s="170">
        <v>24.809370449999999</v>
      </c>
      <c r="K262" s="170">
        <v>24.850470170000001</v>
      </c>
      <c r="L262" s="170">
        <v>25.10614168</v>
      </c>
      <c r="M262" s="170">
        <v>25.15093701</v>
      </c>
      <c r="N262" s="170">
        <v>24.420453779999999</v>
      </c>
      <c r="O262" s="170">
        <v>24.66534888</v>
      </c>
      <c r="P262" s="170">
        <v>22.991746549999998</v>
      </c>
      <c r="Q262" s="170">
        <v>22.835591010000002</v>
      </c>
      <c r="R262" s="170">
        <v>22.096271300000002</v>
      </c>
      <c r="S262" s="170">
        <v>21.201829929999999</v>
      </c>
      <c r="T262" s="170">
        <v>20.674742500000001</v>
      </c>
      <c r="U262" s="170">
        <v>20.427387029999998</v>
      </c>
      <c r="V262" s="170">
        <v>21.270787070000001</v>
      </c>
      <c r="W262" s="170">
        <v>21.046947679999999</v>
      </c>
      <c r="X262" s="170">
        <v>21.378642639999999</v>
      </c>
      <c r="Y262" s="170">
        <v>21.37272527</v>
      </c>
      <c r="Z262" s="171">
        <v>21.809239609999999</v>
      </c>
      <c r="AA262" t="s">
        <v>319</v>
      </c>
    </row>
    <row r="263" spans="1:27">
      <c r="A263" s="172" t="s">
        <v>318</v>
      </c>
      <c r="B263" s="113">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73">
        <v>13.97238471</v>
      </c>
      <c r="AA263" t="s">
        <v>321</v>
      </c>
    </row>
    <row r="264" spans="1:27" ht="15.75" thickBot="1">
      <c r="A264" s="174" t="s">
        <v>320</v>
      </c>
      <c r="B264" s="175">
        <v>3.1361031599999998</v>
      </c>
      <c r="C264" s="176">
        <v>3.32830995</v>
      </c>
      <c r="D264" s="176">
        <v>3.35354895</v>
      </c>
      <c r="E264" s="176">
        <v>3.4604002199999999</v>
      </c>
      <c r="F264" s="176">
        <v>3.4448366400000001</v>
      </c>
      <c r="G264" s="176">
        <v>3.9362765099999999</v>
      </c>
      <c r="H264" s="176">
        <v>4.1109765899999999</v>
      </c>
      <c r="I264" s="176">
        <v>4.1993326800000004</v>
      </c>
      <c r="J264" s="176">
        <v>4.5015875100000002</v>
      </c>
      <c r="K264" s="176">
        <v>4.8444880799999996</v>
      </c>
      <c r="L264" s="176">
        <v>4.5934488299999998</v>
      </c>
      <c r="M264" s="176">
        <v>4.9724321099999997</v>
      </c>
      <c r="N264" s="176">
        <v>5.1969242400000004</v>
      </c>
      <c r="O264" s="176">
        <v>5.2229077200000003</v>
      </c>
      <c r="P264" s="176">
        <v>4.1191775100000001</v>
      </c>
      <c r="Q264" s="176">
        <v>4.4577890099999999</v>
      </c>
      <c r="R264" s="176">
        <v>4.8626531699999997</v>
      </c>
      <c r="S264" s="176">
        <v>4.7944387500000003</v>
      </c>
      <c r="T264" s="176">
        <v>4.5641265899999999</v>
      </c>
      <c r="U264" s="176">
        <v>4.61978445</v>
      </c>
      <c r="V264" s="176">
        <v>4.5749085000000003</v>
      </c>
      <c r="W264" s="176">
        <v>4.3741072799999996</v>
      </c>
      <c r="X264" s="176">
        <v>4.5751961999999997</v>
      </c>
      <c r="Y264" s="176">
        <v>4.3909933499999996</v>
      </c>
      <c r="Z264" s="177">
        <v>3.5267635500000001</v>
      </c>
    </row>
  </sheetData>
  <mergeCells count="46">
    <mergeCell ref="B254:B258"/>
    <mergeCell ref="A233:B233"/>
    <mergeCell ref="B234:B238"/>
    <mergeCell ref="B239:B243"/>
    <mergeCell ref="B244:B248"/>
    <mergeCell ref="B249:B253"/>
    <mergeCell ref="A72:C72"/>
    <mergeCell ref="A78:C78"/>
    <mergeCell ref="E78:G78"/>
    <mergeCell ref="A99:B99"/>
    <mergeCell ref="A218:C218"/>
    <mergeCell ref="A64:A65"/>
    <mergeCell ref="B64:B65"/>
    <mergeCell ref="C64:C65"/>
    <mergeCell ref="A67:A68"/>
    <mergeCell ref="B67:B68"/>
    <mergeCell ref="C67:C68"/>
    <mergeCell ref="A59:A60"/>
    <mergeCell ref="B59:B60"/>
    <mergeCell ref="C59:C60"/>
    <mergeCell ref="A61:A62"/>
    <mergeCell ref="B61:B62"/>
    <mergeCell ref="C61:C62"/>
    <mergeCell ref="A54:A55"/>
    <mergeCell ref="B54:B55"/>
    <mergeCell ref="C54:C55"/>
    <mergeCell ref="A57:A58"/>
    <mergeCell ref="B57:B58"/>
    <mergeCell ref="C57:C58"/>
    <mergeCell ref="A50:A51"/>
    <mergeCell ref="B50:B51"/>
    <mergeCell ref="C50:C51"/>
    <mergeCell ref="A52:A53"/>
    <mergeCell ref="B52:B53"/>
    <mergeCell ref="C52:C53"/>
    <mergeCell ref="H28:J28"/>
    <mergeCell ref="A30:C30"/>
    <mergeCell ref="E30:G30"/>
    <mergeCell ref="E32:G32"/>
    <mergeCell ref="A36:C36"/>
    <mergeCell ref="E36:G36"/>
    <mergeCell ref="A22:C22"/>
    <mergeCell ref="A23:C23"/>
    <mergeCell ref="A24:C24"/>
    <mergeCell ref="A27:C27"/>
    <mergeCell ref="E28:G28"/>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7 B184:X188 Y195:AK199 B196:X200">
      <formula1>$A$370=1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595959"/>
  </sheetPr>
  <dimension ref="A2:AH281"/>
  <sheetViews>
    <sheetView topLeftCell="A253" zoomScale="85" zoomScaleNormal="85" workbookViewId="0">
      <selection activeCell="A256" sqref="A256:XFD281"/>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s>
  <sheetData>
    <row r="2" spans="1:24">
      <c r="A2" s="19" t="s">
        <v>0</v>
      </c>
      <c r="B2" s="1" t="s">
        <v>70</v>
      </c>
      <c r="C2" s="1" t="s">
        <v>71</v>
      </c>
      <c r="E2" s="1" t="s">
        <v>322</v>
      </c>
    </row>
    <row r="3" spans="1:24">
      <c r="A3" s="1"/>
      <c r="B3" s="22" t="s">
        <v>8</v>
      </c>
      <c r="C3" s="22" t="s">
        <v>8</v>
      </c>
      <c r="E3" s="22" t="s">
        <v>8</v>
      </c>
    </row>
    <row r="4" spans="1:24">
      <c r="A4" s="2" t="s">
        <v>11</v>
      </c>
      <c r="B4" s="3">
        <f>B5</f>
        <v>0.15</v>
      </c>
      <c r="C4">
        <v>0.27331499999999997</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78">
        <v>0</v>
      </c>
      <c r="E7" s="178">
        <v>0</v>
      </c>
    </row>
    <row r="8" spans="1:24">
      <c r="A8" s="6" t="s">
        <v>16</v>
      </c>
      <c r="B8" s="4">
        <f>C8/4</f>
        <v>7.5381761948751999E-2</v>
      </c>
      <c r="C8">
        <v>0.301527047795008</v>
      </c>
      <c r="E8">
        <v>0.25150456621004602</v>
      </c>
    </row>
    <row r="9" spans="1:24">
      <c r="A9" s="6" t="s">
        <v>17</v>
      </c>
      <c r="B9" s="4">
        <f>C9/4</f>
        <v>0.11725171232876724</v>
      </c>
      <c r="C9">
        <v>0.46900684931506897</v>
      </c>
      <c r="E9">
        <v>0.25150456621004602</v>
      </c>
    </row>
    <row r="10" spans="1:24">
      <c r="A10" s="6" t="s">
        <v>18</v>
      </c>
      <c r="B10" s="4">
        <f>C10/4</f>
        <v>4.5718190862338998E-2</v>
      </c>
      <c r="C10" s="264">
        <v>0.18287276344935599</v>
      </c>
      <c r="E10" s="178">
        <v>0.10100000000000001</v>
      </c>
    </row>
    <row r="11" spans="1:24">
      <c r="A11" s="6" t="s">
        <v>19</v>
      </c>
      <c r="B11" s="25">
        <f>C11/4</f>
        <v>6.6116117500000002E-2</v>
      </c>
      <c r="C11" s="178">
        <v>0.26446447000000001</v>
      </c>
      <c r="E11" s="178">
        <v>5.0000000000000001E-3</v>
      </c>
    </row>
    <row r="12" spans="1:24">
      <c r="A12" s="27"/>
      <c r="B12" s="28"/>
      <c r="C12" s="28"/>
    </row>
    <row r="13" spans="1:24">
      <c r="A13" s="29" t="s">
        <v>20</v>
      </c>
      <c r="B13" s="179">
        <v>0.55600000000000005</v>
      </c>
      <c r="C13">
        <v>0.79773756997036604</v>
      </c>
      <c r="D13" s="32"/>
      <c r="E13">
        <v>0.79773756997036604</v>
      </c>
    </row>
    <row r="14" spans="1:24" s="9" customFormat="1">
      <c r="A14" s="34" t="s">
        <v>21</v>
      </c>
      <c r="B14" s="4" t="s">
        <v>12</v>
      </c>
      <c r="C14" s="110">
        <v>9.5000000000000001E-2</v>
      </c>
      <c r="D14" s="32"/>
      <c r="E14" s="110">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0">
        <v>0.2693423675046</v>
      </c>
      <c r="D15" s="32"/>
      <c r="E15" s="110">
        <v>0.2693423675046</v>
      </c>
      <c r="G15" s="36"/>
      <c r="H15" s="36"/>
      <c r="I15" s="36"/>
      <c r="J15" s="36"/>
      <c r="K15" s="36"/>
      <c r="L15" s="36"/>
      <c r="M15" s="36"/>
      <c r="N15" s="36"/>
      <c r="O15" s="36"/>
      <c r="P15" s="36"/>
    </row>
    <row r="16" spans="1:24">
      <c r="A16" s="10" t="s">
        <v>23</v>
      </c>
      <c r="B16" s="4" t="s">
        <v>12</v>
      </c>
      <c r="C16" s="110">
        <v>0.30199999999999999</v>
      </c>
      <c r="D16" s="32"/>
      <c r="E16" s="110">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13"/>
    </row>
    <row r="20" spans="1:12">
      <c r="A20" s="6" t="s">
        <v>73</v>
      </c>
      <c r="B20" s="12">
        <v>0</v>
      </c>
      <c r="C20" s="12">
        <v>0</v>
      </c>
      <c r="D20" s="12">
        <v>0</v>
      </c>
      <c r="E20" s="12">
        <v>0</v>
      </c>
      <c r="F20" s="12">
        <v>0</v>
      </c>
      <c r="G20" s="12">
        <v>0</v>
      </c>
      <c r="H20" s="12">
        <v>0</v>
      </c>
      <c r="I20" s="12">
        <v>0</v>
      </c>
      <c r="J20" s="12">
        <v>0</v>
      </c>
      <c r="K20" s="12">
        <v>0</v>
      </c>
      <c r="L20" s="113"/>
    </row>
    <row r="21" spans="1:12">
      <c r="A21" s="287"/>
      <c r="B21" s="287"/>
      <c r="C21" s="287"/>
    </row>
    <row r="22" spans="1:12">
      <c r="A22" s="288"/>
      <c r="B22" s="288"/>
      <c r="C22" s="288"/>
    </row>
    <row r="23" spans="1:12">
      <c r="A23" s="289" t="s">
        <v>30</v>
      </c>
      <c r="B23" s="289"/>
      <c r="C23" s="289"/>
    </row>
    <row r="24" spans="1:12">
      <c r="A24" s="6" t="s">
        <v>74</v>
      </c>
      <c r="B24" s="12" t="s">
        <v>8</v>
      </c>
      <c r="C24" s="12">
        <v>0.45594645428508901</v>
      </c>
    </row>
    <row r="25" spans="1:12">
      <c r="A25" s="6" t="s">
        <v>75</v>
      </c>
      <c r="B25" s="12" t="s">
        <v>8</v>
      </c>
      <c r="C25" s="12">
        <v>0.41420000000000001</v>
      </c>
      <c r="E25" s="6" t="s">
        <v>76</v>
      </c>
      <c r="F25" s="12" t="s">
        <v>8</v>
      </c>
      <c r="G25" s="15">
        <v>0</v>
      </c>
    </row>
    <row r="26" spans="1:12">
      <c r="A26" s="290" t="s">
        <v>77</v>
      </c>
      <c r="B26" s="290"/>
      <c r="C26" s="290"/>
      <c r="E26" s="6" t="s">
        <v>78</v>
      </c>
      <c r="F26" s="12" t="s">
        <v>8</v>
      </c>
      <c r="G26" s="15">
        <v>0.4</v>
      </c>
    </row>
    <row r="27" spans="1:12">
      <c r="A27" s="6" t="s">
        <v>79</v>
      </c>
      <c r="B27" s="35" t="s">
        <v>80</v>
      </c>
      <c r="C27" s="35">
        <v>0</v>
      </c>
      <c r="E27" s="290" t="s">
        <v>32</v>
      </c>
      <c r="F27" s="290"/>
      <c r="G27" s="290"/>
      <c r="H27" s="287"/>
      <c r="I27" s="287"/>
      <c r="J27" s="287"/>
    </row>
    <row r="28" spans="1:12">
      <c r="A28" s="6"/>
      <c r="B28" s="12"/>
      <c r="C28" s="12"/>
      <c r="E28" s="6" t="s">
        <v>83</v>
      </c>
      <c r="F28" s="12" t="s">
        <v>8</v>
      </c>
      <c r="G28" s="180">
        <v>0.14499999999999999</v>
      </c>
    </row>
    <row r="29" spans="1:12">
      <c r="A29" s="290" t="s">
        <v>84</v>
      </c>
      <c r="B29" s="290"/>
      <c r="C29" s="290"/>
      <c r="E29" s="290" t="s">
        <v>85</v>
      </c>
      <c r="F29" s="290"/>
      <c r="G29" s="290"/>
    </row>
    <row r="30" spans="1:12">
      <c r="A30" s="181" t="s">
        <v>86</v>
      </c>
      <c r="B30" s="80" t="s">
        <v>8</v>
      </c>
      <c r="C30" s="104">
        <v>0</v>
      </c>
      <c r="E30" s="6" t="s">
        <v>87</v>
      </c>
      <c r="F30" s="12" t="s">
        <v>8</v>
      </c>
      <c r="G30" s="15">
        <v>0</v>
      </c>
    </row>
    <row r="31" spans="1:12">
      <c r="A31" s="181" t="s">
        <v>88</v>
      </c>
      <c r="B31" s="80" t="s">
        <v>8</v>
      </c>
      <c r="C31" s="104">
        <v>0</v>
      </c>
      <c r="E31" s="290" t="s">
        <v>89</v>
      </c>
      <c r="F31" s="290"/>
      <c r="G31" s="290"/>
    </row>
    <row r="32" spans="1:12">
      <c r="A32" s="182" t="s">
        <v>323</v>
      </c>
      <c r="B32" s="80" t="s">
        <v>8</v>
      </c>
      <c r="C32" s="104">
        <v>0</v>
      </c>
      <c r="E32" s="6" t="s">
        <v>91</v>
      </c>
      <c r="F32" s="12" t="s">
        <v>8</v>
      </c>
      <c r="G32" s="15">
        <v>1</v>
      </c>
    </row>
    <row r="33" spans="1:23">
      <c r="A33" s="182" t="s">
        <v>324</v>
      </c>
      <c r="B33" s="80" t="s">
        <v>8</v>
      </c>
      <c r="C33" s="104">
        <v>0</v>
      </c>
    </row>
    <row r="35" spans="1:23">
      <c r="A35" s="290" t="s">
        <v>93</v>
      </c>
      <c r="B35" s="290"/>
      <c r="C35" s="290"/>
    </row>
    <row r="36" spans="1:23">
      <c r="B36" s="18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3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3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3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3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3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3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3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3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84"/>
      <c r="D45" s="184"/>
      <c r="E45" s="184"/>
      <c r="F45" s="184"/>
      <c r="G45" s="184"/>
      <c r="H45" s="184"/>
      <c r="I45" s="184"/>
      <c r="J45" s="184"/>
      <c r="K45" s="184"/>
      <c r="L45" s="184"/>
      <c r="M45" s="184"/>
      <c r="N45" s="184"/>
      <c r="O45" s="184"/>
      <c r="P45" s="184"/>
      <c r="Q45" s="184"/>
      <c r="R45" s="184"/>
      <c r="S45" s="184"/>
      <c r="T45" s="184"/>
      <c r="U45" s="184"/>
      <c r="V45" s="184"/>
      <c r="W45" s="184"/>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2" t="s">
        <v>115</v>
      </c>
      <c r="B64" s="293" t="s">
        <v>12</v>
      </c>
      <c r="C64" s="312">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92"/>
      <c r="B65" s="293"/>
      <c r="C65" s="312"/>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95" t="s">
        <v>118</v>
      </c>
      <c r="B66" s="293" t="s">
        <v>12</v>
      </c>
      <c r="C66" s="296">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95"/>
      <c r="B67" s="293"/>
      <c r="C67" s="296"/>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93" t="s">
        <v>119</v>
      </c>
      <c r="B68" s="313">
        <v>0</v>
      </c>
      <c r="C68" s="312">
        <v>1.667</v>
      </c>
      <c r="D68" s="50" t="s">
        <v>116</v>
      </c>
      <c r="E68" s="117">
        <v>0</v>
      </c>
      <c r="F68" s="117">
        <v>5.7482758620689703E-2</v>
      </c>
      <c r="G68" s="117">
        <v>0.114965517241379</v>
      </c>
      <c r="H68" s="117">
        <v>0.17244827586206901</v>
      </c>
      <c r="I68" s="117">
        <v>0.22993103448275901</v>
      </c>
      <c r="J68" s="117">
        <v>0.287413793103448</v>
      </c>
      <c r="K68" s="117">
        <v>0.34489655172413802</v>
      </c>
      <c r="L68" s="117">
        <v>0.40237931034482799</v>
      </c>
      <c r="M68" s="117">
        <v>0.45986206896551701</v>
      </c>
      <c r="N68" s="117">
        <v>0.51734482758620703</v>
      </c>
      <c r="O68" s="117">
        <v>0.574827586206897</v>
      </c>
      <c r="P68" s="117">
        <v>0.63231034482758597</v>
      </c>
      <c r="Q68" s="117">
        <v>0.68979310344827605</v>
      </c>
      <c r="R68" s="117">
        <v>0.74727586206896601</v>
      </c>
      <c r="S68" s="117">
        <v>0.80475862068965498</v>
      </c>
      <c r="T68" s="117">
        <v>0.86224137931034495</v>
      </c>
      <c r="U68" s="117">
        <v>0.91972413793103502</v>
      </c>
      <c r="V68" s="117">
        <v>0.97720689655172399</v>
      </c>
      <c r="W68" s="117">
        <v>1.0346896551724101</v>
      </c>
      <c r="X68" s="117">
        <v>1.0921724137930999</v>
      </c>
      <c r="Y68" s="117">
        <v>1.14965517241379</v>
      </c>
      <c r="Z68" s="117">
        <v>1.2071379310344801</v>
      </c>
      <c r="AA68" s="117">
        <v>1.2646206896551699</v>
      </c>
      <c r="AB68" s="117">
        <v>1.32210344827586</v>
      </c>
      <c r="AC68" s="117">
        <v>1.3795862068965501</v>
      </c>
      <c r="AD68" s="117">
        <v>1.4370689655172399</v>
      </c>
      <c r="AE68" s="117">
        <v>1.49455172413793</v>
      </c>
      <c r="AF68" s="117">
        <v>1.5520344827586201</v>
      </c>
      <c r="AG68" s="117">
        <v>1.60951724137931</v>
      </c>
      <c r="AH68" s="117">
        <v>1.667</v>
      </c>
    </row>
    <row r="69" spans="1:34">
      <c r="A69" s="293"/>
      <c r="B69" s="313"/>
      <c r="C69" s="312"/>
      <c r="D69" s="50" t="s">
        <v>117</v>
      </c>
      <c r="E69" s="185">
        <v>0</v>
      </c>
      <c r="F69" s="186">
        <v>3.3898847379310302E-3</v>
      </c>
      <c r="G69" s="185">
        <v>6.4449324068965499E-3</v>
      </c>
      <c r="H69" s="186">
        <v>8.8523448275862095E-3</v>
      </c>
      <c r="I69" s="185">
        <v>1.08883611448276E-2</v>
      </c>
      <c r="J69" s="186">
        <v>1.27839355862069E-2</v>
      </c>
      <c r="K69" s="185">
        <v>1.4270784620689699E-2</v>
      </c>
      <c r="L69" s="186">
        <v>1.5665201379310299E-2</v>
      </c>
      <c r="M69" s="185">
        <v>1.6908323517241398E-2</v>
      </c>
      <c r="N69" s="186">
        <v>1.7709403241379301E-2</v>
      </c>
      <c r="O69" s="185">
        <v>1.84519655172414E-2</v>
      </c>
      <c r="P69" s="186">
        <v>1.9034380827586201E-2</v>
      </c>
      <c r="Q69" s="185">
        <v>1.9256264275862099E-2</v>
      </c>
      <c r="R69" s="186">
        <v>1.9449406344827599E-2</v>
      </c>
      <c r="S69" s="185">
        <v>1.94836660689655E-2</v>
      </c>
      <c r="T69" s="186">
        <v>1.94836660689655E-2</v>
      </c>
      <c r="U69" s="185">
        <v>1.94836660689655E-2</v>
      </c>
      <c r="V69" s="186">
        <v>1.94836660689655E-2</v>
      </c>
      <c r="W69" s="185">
        <v>1.94836660689655E-2</v>
      </c>
      <c r="X69" s="186">
        <v>1.94836660689655E-2</v>
      </c>
      <c r="Y69" s="185">
        <v>1.94836660689655E-2</v>
      </c>
      <c r="Z69" s="186">
        <v>1.94836660689655E-2</v>
      </c>
      <c r="AA69" s="185">
        <v>1.94836660689655E-2</v>
      </c>
      <c r="AB69" s="186">
        <v>1.94836660689655E-2</v>
      </c>
      <c r="AC69" s="185">
        <v>1.94836660689655E-2</v>
      </c>
      <c r="AD69" s="186">
        <v>1.94836660689655E-2</v>
      </c>
      <c r="AE69" s="185">
        <v>1.94836660689655E-2</v>
      </c>
      <c r="AF69" s="186">
        <v>1.94836660689655E-2</v>
      </c>
      <c r="AG69" s="185">
        <v>1.94836660689655E-2</v>
      </c>
      <c r="AH69" s="186">
        <v>1.94836660689655E-2</v>
      </c>
    </row>
    <row r="70" spans="1:34">
      <c r="A70" s="16" t="s">
        <v>120</v>
      </c>
      <c r="B70" s="47"/>
      <c r="C70" s="187"/>
      <c r="D70" s="4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9"/>
      <c r="AE70" s="189"/>
      <c r="AF70" s="189"/>
      <c r="AG70" s="189"/>
      <c r="AH70" s="189"/>
    </row>
    <row r="71" spans="1:34">
      <c r="A71" s="293" t="s">
        <v>121</v>
      </c>
      <c r="B71" s="293" t="s">
        <v>12</v>
      </c>
      <c r="C71" s="312">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93"/>
      <c r="B72" s="293"/>
      <c r="C72" s="312"/>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95" t="s">
        <v>122</v>
      </c>
      <c r="B73" s="293" t="s">
        <v>12</v>
      </c>
      <c r="C73" s="296">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95"/>
      <c r="B74" s="293"/>
      <c r="C74" s="296"/>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93" t="s">
        <v>123</v>
      </c>
      <c r="B75" s="313">
        <v>0</v>
      </c>
      <c r="C75" s="312">
        <v>0.49125463090459598</v>
      </c>
      <c r="D75" s="50" t="s">
        <v>116</v>
      </c>
      <c r="E75" s="117">
        <v>0</v>
      </c>
      <c r="F75" s="117">
        <v>4.4659511900417802E-2</v>
      </c>
      <c r="G75" s="117">
        <v>8.9319023800835701E-2</v>
      </c>
      <c r="H75" s="117">
        <v>0.13397853570125301</v>
      </c>
      <c r="I75" s="117">
        <v>0.17863804760167101</v>
      </c>
      <c r="J75" s="117">
        <v>0.22329755950208899</v>
      </c>
      <c r="K75" s="117">
        <v>0.26795707140250702</v>
      </c>
      <c r="L75" s="117">
        <v>0.31261658330292502</v>
      </c>
      <c r="M75" s="117">
        <v>0.35727609520334302</v>
      </c>
      <c r="N75" s="117">
        <v>0.40193560710375997</v>
      </c>
      <c r="O75" s="117">
        <v>0.44659511900417798</v>
      </c>
      <c r="P75" s="117">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93"/>
      <c r="B76" s="313"/>
      <c r="C76" s="312"/>
      <c r="D76" s="50" t="s">
        <v>117</v>
      </c>
      <c r="E76" s="185">
        <v>0</v>
      </c>
      <c r="F76" s="186">
        <v>1.9989039282728299E-3</v>
      </c>
      <c r="G76" s="185">
        <v>3.5038662116750499E-3</v>
      </c>
      <c r="H76" s="186">
        <v>4.6291817060378103E-3</v>
      </c>
      <c r="I76" s="185">
        <v>4.9298518699073699E-3</v>
      </c>
      <c r="J76" s="186">
        <v>5.0156353490160904E-3</v>
      </c>
      <c r="K76" s="185">
        <v>5.0156353490160904E-3</v>
      </c>
      <c r="L76" s="186">
        <v>5.0156353490160904E-3</v>
      </c>
      <c r="M76" s="185">
        <v>5.0156353490160904E-3</v>
      </c>
      <c r="N76" s="186">
        <v>5.0156353490160904E-3</v>
      </c>
      <c r="O76" s="185">
        <v>5.0156353490160904E-3</v>
      </c>
      <c r="P76" s="18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190"/>
      <c r="D77" s="4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9"/>
      <c r="AE77" s="189"/>
      <c r="AF77" s="189"/>
      <c r="AG77" s="189"/>
      <c r="AH77" s="189"/>
    </row>
    <row r="78" spans="1:34">
      <c r="A78" s="293" t="s">
        <v>125</v>
      </c>
      <c r="B78" s="295" t="s">
        <v>12</v>
      </c>
      <c r="C78" s="312">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93"/>
      <c r="B79" s="295"/>
      <c r="C79" s="312"/>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190"/>
      <c r="D80" s="4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9"/>
      <c r="AE80" s="189"/>
      <c r="AF80" s="189"/>
      <c r="AG80" s="189"/>
      <c r="AH80" s="189"/>
    </row>
    <row r="81" spans="1:34">
      <c r="A81" s="293" t="s">
        <v>127</v>
      </c>
      <c r="B81" s="293" t="s">
        <v>12</v>
      </c>
      <c r="C81" s="296">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93"/>
      <c r="B82" s="293"/>
      <c r="C82" s="296"/>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23" t="s">
        <v>281</v>
      </c>
      <c r="B84" s="12" t="s">
        <v>8</v>
      </c>
      <c r="C84" s="12">
        <v>0.1</v>
      </c>
      <c r="D84" s="76" t="s">
        <v>282</v>
      </c>
    </row>
    <row r="86" spans="1:34">
      <c r="A86" s="290" t="s">
        <v>283</v>
      </c>
      <c r="B86" s="290"/>
      <c r="C86" s="290"/>
    </row>
    <row r="87" spans="1:34">
      <c r="A87" s="191" t="s">
        <v>284</v>
      </c>
      <c r="B87" s="12" t="s">
        <v>8</v>
      </c>
      <c r="C87" s="192">
        <v>0.67</v>
      </c>
    </row>
    <row r="88" spans="1:34">
      <c r="A88" s="125" t="s">
        <v>285</v>
      </c>
      <c r="B88" s="12" t="s">
        <v>8</v>
      </c>
      <c r="C88" s="12">
        <v>0.23</v>
      </c>
    </row>
    <row r="89" spans="1:34">
      <c r="A89" s="125" t="s">
        <v>286</v>
      </c>
      <c r="B89" s="12" t="s">
        <v>8</v>
      </c>
      <c r="C89" s="12">
        <v>0.12</v>
      </c>
      <c r="D89" s="76" t="s">
        <v>287</v>
      </c>
    </row>
    <row r="92" spans="1:34">
      <c r="A92" s="289" t="s">
        <v>128</v>
      </c>
      <c r="B92" s="289"/>
      <c r="C92" s="289"/>
      <c r="E92" s="314" t="s">
        <v>129</v>
      </c>
      <c r="F92" s="314"/>
      <c r="G92" s="314"/>
    </row>
    <row r="93" spans="1:34">
      <c r="A93" s="50" t="s">
        <v>130</v>
      </c>
      <c r="B93" s="11" t="s">
        <v>131</v>
      </c>
      <c r="C93" s="193">
        <v>4.1573553531838503E-2</v>
      </c>
      <c r="E93" s="50" t="s">
        <v>132</v>
      </c>
      <c r="F93" s="11" t="s">
        <v>80</v>
      </c>
      <c r="G93" s="18">
        <v>0.76490378348400001</v>
      </c>
    </row>
    <row r="94" spans="1:34">
      <c r="A94" s="50" t="s">
        <v>133</v>
      </c>
      <c r="B94" s="11" t="s">
        <v>134</v>
      </c>
      <c r="C94" s="193">
        <v>0</v>
      </c>
      <c r="E94" s="50" t="s">
        <v>135</v>
      </c>
      <c r="F94" s="11" t="s">
        <v>80</v>
      </c>
      <c r="G94" s="18">
        <v>0</v>
      </c>
    </row>
    <row r="95" spans="1:34">
      <c r="A95" s="50" t="s">
        <v>136</v>
      </c>
      <c r="B95" s="11" t="s">
        <v>134</v>
      </c>
      <c r="C95" s="193">
        <v>0</v>
      </c>
      <c r="E95" s="50" t="s">
        <v>137</v>
      </c>
      <c r="F95" s="11" t="s">
        <v>80</v>
      </c>
      <c r="G95" s="18">
        <v>0</v>
      </c>
    </row>
    <row r="96" spans="1:34">
      <c r="A96" s="50" t="s">
        <v>138</v>
      </c>
      <c r="B96" s="11" t="s">
        <v>134</v>
      </c>
      <c r="C96" s="193"/>
      <c r="E96" s="50" t="s">
        <v>139</v>
      </c>
      <c r="F96" s="11" t="s">
        <v>80</v>
      </c>
      <c r="G96" s="18">
        <v>0</v>
      </c>
    </row>
    <row r="97" spans="1:12">
      <c r="A97" s="50" t="s">
        <v>140</v>
      </c>
      <c r="B97" s="11" t="s">
        <v>131</v>
      </c>
      <c r="C97" s="193">
        <v>0</v>
      </c>
      <c r="E97" s="50" t="s">
        <v>141</v>
      </c>
      <c r="F97" s="11" t="s">
        <v>80</v>
      </c>
      <c r="G97" s="18">
        <v>9.7134212999999997E-2</v>
      </c>
    </row>
    <row r="98" spans="1:12">
      <c r="A98" s="50" t="s">
        <v>142</v>
      </c>
      <c r="B98" s="11" t="s">
        <v>131</v>
      </c>
      <c r="C98" s="193"/>
      <c r="E98" s="50" t="s">
        <v>143</v>
      </c>
      <c r="F98" s="11" t="s">
        <v>80</v>
      </c>
      <c r="G98" s="18">
        <v>0</v>
      </c>
    </row>
    <row r="99" spans="1:12">
      <c r="A99" s="50" t="s">
        <v>144</v>
      </c>
      <c r="B99" s="11" t="s">
        <v>131</v>
      </c>
      <c r="C99" s="193">
        <v>1.7899999999999999E-2</v>
      </c>
    </row>
    <row r="100" spans="1:12">
      <c r="A100" s="50" t="s">
        <v>145</v>
      </c>
      <c r="B100" s="11" t="s">
        <v>131</v>
      </c>
      <c r="C100" s="193"/>
    </row>
    <row r="101" spans="1:12">
      <c r="A101" s="50" t="s">
        <v>146</v>
      </c>
      <c r="B101" s="11" t="s">
        <v>131</v>
      </c>
      <c r="C101" s="193">
        <v>4.7199999999999999E-2</v>
      </c>
    </row>
    <row r="102" spans="1:12">
      <c r="A102" s="50" t="s">
        <v>147</v>
      </c>
      <c r="B102" s="11" t="s">
        <v>131</v>
      </c>
      <c r="C102" s="193">
        <v>0</v>
      </c>
    </row>
    <row r="103" spans="1:12">
      <c r="A103" s="50" t="s">
        <v>148</v>
      </c>
      <c r="B103" s="11" t="s">
        <v>131</v>
      </c>
      <c r="C103" s="193">
        <v>5.9700000000000003E-2</v>
      </c>
    </row>
    <row r="104" spans="1:12">
      <c r="A104" s="50" t="s">
        <v>149</v>
      </c>
      <c r="B104" s="11" t="s">
        <v>131</v>
      </c>
      <c r="C104" s="193">
        <v>0.1</v>
      </c>
    </row>
    <row r="105" spans="1:12">
      <c r="A105" s="50" t="s">
        <v>150</v>
      </c>
      <c r="B105" s="11" t="s">
        <v>134</v>
      </c>
      <c r="C105" s="194">
        <v>0.12549911745221001</v>
      </c>
      <c r="E105" s="195"/>
      <c r="F105" s="195"/>
      <c r="G105" s="195"/>
      <c r="H105" s="195"/>
      <c r="I105" s="195"/>
      <c r="J105" s="195"/>
      <c r="K105" s="195"/>
      <c r="L105" s="195"/>
    </row>
    <row r="106" spans="1:12">
      <c r="A106" s="50" t="s">
        <v>151</v>
      </c>
      <c r="B106" s="11" t="s">
        <v>134</v>
      </c>
      <c r="C106" s="194">
        <v>0.15680944053561799</v>
      </c>
    </row>
    <row r="107" spans="1:12">
      <c r="A107" s="50" t="s">
        <v>152</v>
      </c>
      <c r="B107" s="11" t="s">
        <v>134</v>
      </c>
      <c r="C107" s="194">
        <v>0.123058434611587</v>
      </c>
    </row>
    <row r="108" spans="1:12">
      <c r="A108" s="50" t="s">
        <v>153</v>
      </c>
      <c r="B108" s="11" t="s">
        <v>134</v>
      </c>
      <c r="C108" s="194">
        <v>7.8300496241404005E-2</v>
      </c>
    </row>
    <row r="109" spans="1:12">
      <c r="A109" s="50" t="s">
        <v>154</v>
      </c>
      <c r="B109" s="11" t="s">
        <v>134</v>
      </c>
      <c r="C109" s="194">
        <v>9.8273375477424305E-2</v>
      </c>
    </row>
    <row r="110" spans="1:12">
      <c r="A110" s="50" t="s">
        <v>155</v>
      </c>
      <c r="B110" s="11" t="s">
        <v>134</v>
      </c>
      <c r="C110" s="194">
        <v>3.2052951348299399E-2</v>
      </c>
    </row>
    <row r="113" spans="1:27">
      <c r="A113" s="300" t="s">
        <v>30</v>
      </c>
      <c r="B113" s="300"/>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196"/>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196" t="s">
        <v>325</v>
      </c>
    </row>
    <row r="118" spans="1:27" s="200" customFormat="1">
      <c r="A118" s="197" t="s">
        <v>161</v>
      </c>
      <c r="B118" s="19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199"/>
    </row>
    <row r="119" spans="1:27" s="200" customFormat="1">
      <c r="A119" s="197" t="s">
        <v>162</v>
      </c>
      <c r="B119" s="19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199"/>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196"/>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01">
        <v>0</v>
      </c>
      <c r="D124" s="201">
        <v>0</v>
      </c>
      <c r="E124" s="201">
        <v>0</v>
      </c>
      <c r="F124" s="201">
        <v>0</v>
      </c>
      <c r="G124" s="201">
        <v>6.3969999999999999E-5</v>
      </c>
      <c r="H124" s="201">
        <v>8.0970000000000006E-5</v>
      </c>
      <c r="I124" s="201">
        <v>4.8019999999999998E-5</v>
      </c>
      <c r="J124" s="201">
        <v>4.3000000000000002E-5</v>
      </c>
      <c r="K124" s="201">
        <v>6.2009999999999998E-5</v>
      </c>
      <c r="L124" s="201">
        <v>6.8999999999999997E-5</v>
      </c>
      <c r="M124" s="201">
        <v>5.5009999999999997E-5</v>
      </c>
      <c r="N124" s="201">
        <v>6.402E-5</v>
      </c>
      <c r="O124" s="201">
        <v>5.8990000000000003E-5</v>
      </c>
      <c r="P124" s="201">
        <v>6.6989999999999994E-5</v>
      </c>
      <c r="Q124" s="201">
        <v>7.4989999999999999E-5</v>
      </c>
      <c r="R124" s="201">
        <v>6.0999999999999999E-5</v>
      </c>
      <c r="S124" s="201">
        <v>5.698E-5</v>
      </c>
      <c r="T124" s="201">
        <v>7.5989999999999996E-5</v>
      </c>
      <c r="U124" s="201">
        <v>6.7990000000000005E-5</v>
      </c>
      <c r="V124" s="201">
        <v>6.4980000000000005E-5</v>
      </c>
      <c r="W124" s="201">
        <v>7.8960000000000003E-5</v>
      </c>
      <c r="X124" s="196"/>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196"/>
    </row>
    <row r="126" spans="1:27">
      <c r="A126" s="20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01" t="s">
        <v>171</v>
      </c>
      <c r="Y126" s="12">
        <f>-1+(W126/C126)^(1/(W113-C113))</f>
        <v>0.28286343913895995</v>
      </c>
      <c r="Z126" s="76" t="s">
        <v>326</v>
      </c>
    </row>
    <row r="127" spans="1:27">
      <c r="A127" s="203" t="s">
        <v>327</v>
      </c>
      <c r="B127" s="20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05"/>
      <c r="B128" s="78"/>
    </row>
    <row r="129" spans="1:26">
      <c r="A129" s="77" t="s">
        <v>174</v>
      </c>
      <c r="B129" s="78" t="s">
        <v>175</v>
      </c>
      <c r="C129">
        <v>2015</v>
      </c>
      <c r="D129" s="196"/>
      <c r="E129" s="196"/>
      <c r="F129" s="196"/>
      <c r="G129" s="196"/>
      <c r="H129" s="196"/>
      <c r="I129" s="196"/>
      <c r="J129" s="196"/>
      <c r="K129" s="196"/>
      <c r="L129" s="196"/>
      <c r="M129" s="196"/>
      <c r="N129" s="196"/>
      <c r="O129" s="196"/>
      <c r="P129" s="196"/>
      <c r="Q129" s="196"/>
      <c r="R129" s="196"/>
      <c r="S129" s="196"/>
      <c r="T129" s="196"/>
      <c r="U129" s="196"/>
      <c r="V129" s="196"/>
      <c r="W129" s="196"/>
      <c r="X129" s="196"/>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328</v>
      </c>
      <c r="B131" s="11" t="s">
        <v>8</v>
      </c>
      <c r="C131" s="206">
        <v>1</v>
      </c>
      <c r="D131" s="206">
        <v>1</v>
      </c>
      <c r="E131" s="206">
        <v>1</v>
      </c>
      <c r="F131" s="206">
        <v>1</v>
      </c>
      <c r="G131" s="206">
        <v>1</v>
      </c>
      <c r="H131" s="206">
        <v>1</v>
      </c>
      <c r="I131" s="206">
        <v>1</v>
      </c>
      <c r="J131" s="206">
        <v>1</v>
      </c>
      <c r="K131" s="206">
        <v>1</v>
      </c>
      <c r="L131" s="206">
        <v>1</v>
      </c>
      <c r="M131" s="206">
        <v>1</v>
      </c>
      <c r="N131" s="206">
        <v>1</v>
      </c>
      <c r="O131" s="206">
        <v>1</v>
      </c>
      <c r="P131" s="206">
        <v>1</v>
      </c>
      <c r="Q131" s="206">
        <v>1</v>
      </c>
      <c r="R131" s="206">
        <v>1</v>
      </c>
      <c r="S131" s="206">
        <v>1</v>
      </c>
      <c r="T131" s="206">
        <v>1</v>
      </c>
      <c r="U131" s="206">
        <v>1</v>
      </c>
      <c r="V131" s="206">
        <v>1</v>
      </c>
      <c r="W131" s="206">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329</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07"/>
      <c r="D134" s="207"/>
      <c r="E134" s="207"/>
      <c r="F134" s="207"/>
      <c r="G134" s="207"/>
      <c r="H134" s="207"/>
      <c r="I134" s="207"/>
      <c r="J134" s="207"/>
      <c r="K134" s="207"/>
      <c r="L134" s="207"/>
      <c r="M134" s="207"/>
      <c r="N134" s="207"/>
      <c r="O134" s="207"/>
      <c r="P134" s="207"/>
      <c r="Q134" s="207"/>
      <c r="R134" s="207"/>
      <c r="S134" s="207"/>
      <c r="T134" s="207"/>
      <c r="U134" s="207"/>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07"/>
      <c r="D139" s="207"/>
      <c r="E139" s="207"/>
      <c r="F139" s="207"/>
      <c r="G139" s="207"/>
      <c r="H139" s="207"/>
      <c r="I139" s="207"/>
      <c r="J139" s="207"/>
      <c r="K139" s="207"/>
      <c r="L139" s="207"/>
      <c r="M139" s="207"/>
      <c r="N139" s="207"/>
      <c r="O139" s="207"/>
      <c r="P139" s="207"/>
      <c r="Q139" s="207"/>
      <c r="R139" s="207"/>
      <c r="S139" s="207"/>
      <c r="T139" s="207"/>
      <c r="U139" s="207"/>
    </row>
    <row r="140" spans="1:26">
      <c r="A140" s="50" t="s">
        <v>186</v>
      </c>
      <c r="B140" s="11" t="s">
        <v>8</v>
      </c>
      <c r="C140" s="183">
        <v>0.42801159700000002</v>
      </c>
      <c r="D140" s="183">
        <v>0.50452327399999997</v>
      </c>
      <c r="E140" s="183">
        <f>(D140+F140)/2</f>
        <v>0.47446614949999999</v>
      </c>
      <c r="F140" s="183">
        <v>0.44440902500000001</v>
      </c>
      <c r="G140">
        <v>0.37836465600000002</v>
      </c>
      <c r="H140" s="18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08">
        <v>0</v>
      </c>
      <c r="D142" s="208">
        <v>0</v>
      </c>
      <c r="E142" s="208">
        <v>0</v>
      </c>
      <c r="F142" s="208">
        <v>0</v>
      </c>
      <c r="G142" s="208">
        <v>0</v>
      </c>
      <c r="H142" s="208">
        <v>0</v>
      </c>
      <c r="I142" s="208">
        <v>0</v>
      </c>
      <c r="J142" s="208">
        <v>0</v>
      </c>
      <c r="K142" s="208">
        <v>0</v>
      </c>
      <c r="L142" s="208">
        <v>0</v>
      </c>
      <c r="M142" s="208">
        <v>0</v>
      </c>
      <c r="N142" s="208">
        <v>0</v>
      </c>
      <c r="O142" s="208">
        <v>0</v>
      </c>
      <c r="P142" s="208">
        <v>0</v>
      </c>
      <c r="Q142" s="208">
        <v>0</v>
      </c>
      <c r="R142" s="208">
        <v>0</v>
      </c>
      <c r="S142" s="208">
        <v>0</v>
      </c>
      <c r="T142" s="208">
        <v>0</v>
      </c>
      <c r="U142" s="208">
        <v>1</v>
      </c>
      <c r="V142" s="209">
        <v>1</v>
      </c>
      <c r="W142" s="208">
        <v>1</v>
      </c>
      <c r="X142" s="208">
        <v>1</v>
      </c>
      <c r="Y142" s="262"/>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07"/>
      <c r="D144" s="207"/>
      <c r="E144" s="207"/>
      <c r="F144" s="207"/>
      <c r="G144" s="207"/>
      <c r="H144" s="207"/>
      <c r="I144" s="207"/>
      <c r="J144" s="207"/>
      <c r="K144" s="207"/>
      <c r="L144" s="207"/>
      <c r="M144" s="207"/>
      <c r="N144" s="207"/>
      <c r="O144" s="207"/>
      <c r="P144" s="207"/>
      <c r="Q144" s="207"/>
      <c r="R144" s="207"/>
      <c r="S144" s="207"/>
      <c r="T144" s="207"/>
      <c r="U144" s="207"/>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10" t="s">
        <v>193</v>
      </c>
      <c r="B146" s="86"/>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196"/>
    </row>
    <row r="147" spans="1:24">
      <c r="A147" s="50" t="s">
        <v>194</v>
      </c>
      <c r="B147" s="11" t="s">
        <v>195</v>
      </c>
      <c r="C147" s="208">
        <v>8.6870000000000003E-4</v>
      </c>
      <c r="D147" s="208">
        <v>1.0212999999999999E-3</v>
      </c>
      <c r="E147" s="208">
        <v>1.1753E-3</v>
      </c>
      <c r="F147" s="208">
        <v>1.3139E-3</v>
      </c>
      <c r="G147" s="208">
        <v>1.4245E-3</v>
      </c>
      <c r="H147" s="208">
        <v>1.5414000000000001E-3</v>
      </c>
      <c r="I147" s="208">
        <v>1.6582999999999999E-3</v>
      </c>
      <c r="J147" s="208">
        <v>1.7703E-3</v>
      </c>
      <c r="K147" s="208">
        <v>1.8893E-3</v>
      </c>
      <c r="L147" s="208">
        <v>2.0041E-3</v>
      </c>
      <c r="M147" s="208">
        <v>2.1581E-3</v>
      </c>
      <c r="N147" s="208">
        <v>2.3457E-3</v>
      </c>
      <c r="O147" s="208">
        <v>2.5354000000000002E-3</v>
      </c>
      <c r="P147" s="208">
        <v>2.7748E-3</v>
      </c>
      <c r="Q147" s="208">
        <v>3.0141999999999999E-3</v>
      </c>
      <c r="R147" s="208">
        <v>3.1086999999999998E-3</v>
      </c>
      <c r="S147" s="208">
        <v>3.3341E-3</v>
      </c>
      <c r="T147" s="208">
        <v>3.4502999999999999E-3</v>
      </c>
      <c r="U147" s="208">
        <v>3.5406000000000001E-3</v>
      </c>
      <c r="V147" s="208">
        <v>3.6154999999999998E-3</v>
      </c>
      <c r="W147" s="208"/>
      <c r="X147" s="208"/>
    </row>
    <row r="148" spans="1:24">
      <c r="A148" s="50" t="s">
        <v>196</v>
      </c>
      <c r="B148" s="11" t="s">
        <v>195</v>
      </c>
      <c r="C148" s="208">
        <v>0</v>
      </c>
      <c r="D148" s="20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08">
        <v>5.3016036572093202E-3</v>
      </c>
      <c r="D149" s="208">
        <v>5.6454098472357604E-3</v>
      </c>
      <c r="E149" s="208">
        <v>5.2505691569148102E-3</v>
      </c>
      <c r="F149" s="208">
        <v>5.1263245094283101E-3</v>
      </c>
      <c r="G149" s="208">
        <v>5.2246631193497003E-3</v>
      </c>
      <c r="H149" s="208">
        <v>5.0363423683111603E-3</v>
      </c>
      <c r="I149" s="208">
        <v>5.6215609380335296E-3</v>
      </c>
      <c r="J149" s="208">
        <v>5.87881025330782E-3</v>
      </c>
      <c r="K149" s="208">
        <v>6.4750723542414497E-3</v>
      </c>
      <c r="L149" s="208">
        <v>6.6963268445250001E-3</v>
      </c>
      <c r="M149" s="208">
        <v>7.1747617510467604E-3</v>
      </c>
      <c r="N149" s="208">
        <v>6.9489796098209803E-3</v>
      </c>
      <c r="O149" s="208">
        <v>6.95368442971312E-3</v>
      </c>
      <c r="P149" s="208">
        <v>7.0678501324934499E-3</v>
      </c>
      <c r="Q149" s="208">
        <v>7.1414441457435997E-3</v>
      </c>
      <c r="R149" s="208">
        <v>7.6897623602867702E-3</v>
      </c>
      <c r="S149" s="208">
        <v>7.8964299403607805E-3</v>
      </c>
      <c r="T149" s="208">
        <v>7.9657817415324395E-3</v>
      </c>
      <c r="U149" s="208">
        <v>7.9782032534652606E-3</v>
      </c>
      <c r="V149" s="208">
        <v>7.9789709855815506E-3</v>
      </c>
      <c r="W149" s="208"/>
      <c r="X149" s="208"/>
    </row>
    <row r="150" spans="1:24">
      <c r="A150" s="210" t="s">
        <v>198</v>
      </c>
      <c r="B150" s="86"/>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07"/>
    </row>
    <row r="151" spans="1:24">
      <c r="A151" s="50" t="s">
        <v>194</v>
      </c>
      <c r="B151" s="11" t="s">
        <v>195</v>
      </c>
      <c r="C151" s="208">
        <v>0</v>
      </c>
      <c r="D151" s="208">
        <v>0</v>
      </c>
      <c r="E151" s="208">
        <v>0</v>
      </c>
      <c r="F151" s="208">
        <v>0</v>
      </c>
      <c r="G151" s="208">
        <v>0</v>
      </c>
      <c r="H151" s="208">
        <v>0</v>
      </c>
      <c r="I151" s="208">
        <v>0</v>
      </c>
      <c r="J151" s="208">
        <v>0</v>
      </c>
      <c r="K151" s="208">
        <v>0</v>
      </c>
      <c r="L151" s="208">
        <v>0</v>
      </c>
      <c r="M151" s="208">
        <v>0</v>
      </c>
      <c r="N151" s="208">
        <v>0</v>
      </c>
      <c r="O151" s="208">
        <v>0</v>
      </c>
      <c r="P151" s="208">
        <v>0</v>
      </c>
      <c r="Q151" s="208">
        <v>0</v>
      </c>
      <c r="R151" s="208">
        <v>0</v>
      </c>
      <c r="S151" s="208">
        <v>0</v>
      </c>
      <c r="T151" s="208">
        <v>0</v>
      </c>
      <c r="U151" s="208">
        <v>3.5406000000000001E-3</v>
      </c>
      <c r="V151" s="208">
        <v>3.6154999999999998E-3</v>
      </c>
      <c r="W151" s="208"/>
      <c r="X151" s="208"/>
    </row>
    <row r="152" spans="1:24">
      <c r="A152" s="50" t="s">
        <v>196</v>
      </c>
      <c r="B152" s="11" t="s">
        <v>195</v>
      </c>
      <c r="C152" s="208">
        <v>0</v>
      </c>
      <c r="D152" s="208">
        <v>0</v>
      </c>
      <c r="E152" s="208">
        <v>0</v>
      </c>
      <c r="F152" s="208">
        <v>0</v>
      </c>
      <c r="G152" s="208">
        <v>0</v>
      </c>
      <c r="H152" s="208">
        <v>0</v>
      </c>
      <c r="I152" s="208">
        <v>0</v>
      </c>
      <c r="J152" s="208">
        <v>0</v>
      </c>
      <c r="K152" s="208">
        <v>0</v>
      </c>
      <c r="L152" s="208">
        <v>0</v>
      </c>
      <c r="M152" s="208">
        <v>0</v>
      </c>
      <c r="N152" s="208">
        <v>0</v>
      </c>
      <c r="O152" s="208">
        <v>0</v>
      </c>
      <c r="P152" s="208">
        <v>0</v>
      </c>
      <c r="Q152" s="208">
        <v>0</v>
      </c>
      <c r="R152" s="208">
        <v>0</v>
      </c>
      <c r="S152" s="208">
        <v>0</v>
      </c>
      <c r="T152" s="208">
        <v>0</v>
      </c>
      <c r="U152" s="69">
        <v>2.7587788266238299E-5</v>
      </c>
      <c r="V152" s="69">
        <v>3.0264190885612499E-5</v>
      </c>
      <c r="W152" s="69">
        <v>3.0888830128863903E-5</v>
      </c>
      <c r="X152" s="69">
        <v>3.1351969832949401E-5</v>
      </c>
    </row>
    <row r="153" spans="1:24">
      <c r="A153" s="50" t="s">
        <v>197</v>
      </c>
      <c r="B153" s="11" t="s">
        <v>195</v>
      </c>
      <c r="C153" s="208">
        <v>0</v>
      </c>
      <c r="D153" s="208">
        <v>0</v>
      </c>
      <c r="E153" s="208">
        <v>0</v>
      </c>
      <c r="F153" s="208">
        <v>0</v>
      </c>
      <c r="G153" s="208">
        <v>0</v>
      </c>
      <c r="H153" s="208">
        <v>0</v>
      </c>
      <c r="I153" s="208">
        <v>0</v>
      </c>
      <c r="J153" s="208">
        <v>0</v>
      </c>
      <c r="K153" s="208">
        <v>0</v>
      </c>
      <c r="L153" s="208">
        <v>0</v>
      </c>
      <c r="M153" s="208">
        <v>0</v>
      </c>
      <c r="N153" s="208">
        <v>0</v>
      </c>
      <c r="O153" s="208">
        <v>0</v>
      </c>
      <c r="P153" s="208">
        <v>0</v>
      </c>
      <c r="Q153" s="208">
        <v>0</v>
      </c>
      <c r="R153" s="208">
        <v>0</v>
      </c>
      <c r="S153" s="208">
        <v>0</v>
      </c>
      <c r="T153" s="208">
        <v>0</v>
      </c>
      <c r="U153" s="208">
        <v>7.9782032534652606E-3</v>
      </c>
      <c r="V153" s="208">
        <v>7.9789709855815506E-3</v>
      </c>
      <c r="W153" s="208"/>
      <c r="X153" s="208"/>
    </row>
    <row r="154" spans="1:24">
      <c r="A154" s="85" t="s">
        <v>199</v>
      </c>
      <c r="R154" s="207"/>
      <c r="S154" s="207"/>
      <c r="T154" s="207"/>
      <c r="U154" s="207"/>
    </row>
    <row r="155" spans="1:24">
      <c r="A155" s="50" t="s">
        <v>330</v>
      </c>
      <c r="B155" s="11" t="s">
        <v>201</v>
      </c>
      <c r="C155" s="220">
        <v>20.715699999999998</v>
      </c>
      <c r="D155" s="220">
        <v>22.2453</v>
      </c>
      <c r="E155" s="220">
        <v>22.366099999999999</v>
      </c>
      <c r="F155" s="220">
        <v>24.035699999999999</v>
      </c>
      <c r="G155" s="220">
        <v>23.512</v>
      </c>
      <c r="H155" s="220">
        <v>25.113700000000001</v>
      </c>
      <c r="I155" s="220">
        <v>25.656600000000001</v>
      </c>
      <c r="J155" s="220">
        <v>25.2988</v>
      </c>
      <c r="K155" s="220">
        <v>25.3748</v>
      </c>
      <c r="L155" s="220">
        <v>24.3447</v>
      </c>
      <c r="M155" s="220">
        <v>20.675799999999999</v>
      </c>
      <c r="N155" s="220">
        <v>23.4269</v>
      </c>
      <c r="O155" s="220">
        <v>20.8706</v>
      </c>
      <c r="P155" s="220">
        <v>22.42</v>
      </c>
      <c r="Q155" s="220">
        <v>19.315799999999999</v>
      </c>
      <c r="R155" s="35">
        <v>24.8597</v>
      </c>
      <c r="S155" s="35">
        <v>21.783999999999999</v>
      </c>
      <c r="T155" s="35">
        <v>23.996400000000001</v>
      </c>
      <c r="U155" s="35">
        <v>24.709700000000002</v>
      </c>
      <c r="V155" s="35">
        <v>23.7319</v>
      </c>
      <c r="W155" s="35">
        <v>24.2864</v>
      </c>
      <c r="X155" s="4">
        <v>24.7044</v>
      </c>
    </row>
    <row r="156" spans="1:24">
      <c r="A156" s="64" t="s">
        <v>331</v>
      </c>
      <c r="B156" s="4" t="s">
        <v>8</v>
      </c>
      <c r="C156" s="213">
        <v>1</v>
      </c>
      <c r="D156" s="213">
        <v>1</v>
      </c>
      <c r="E156" s="213">
        <v>1</v>
      </c>
      <c r="F156" s="213">
        <v>1</v>
      </c>
      <c r="G156" s="213">
        <v>1</v>
      </c>
      <c r="H156" s="213">
        <v>1</v>
      </c>
      <c r="I156" s="213">
        <v>1</v>
      </c>
      <c r="J156" s="213">
        <v>0.99518360112511095</v>
      </c>
      <c r="K156" s="213">
        <v>0.99264573570025905</v>
      </c>
      <c r="L156" s="213">
        <v>0.98895723587344198</v>
      </c>
      <c r="M156" s="213">
        <v>0.98662539703507102</v>
      </c>
      <c r="N156" s="213">
        <v>0.94752277470917801</v>
      </c>
      <c r="O156" s="213">
        <v>0.57791242345784399</v>
      </c>
      <c r="P156" s="213">
        <v>0.53650630899935503</v>
      </c>
      <c r="Q156" s="213">
        <v>0.54466558830922096</v>
      </c>
      <c r="R156" s="213">
        <v>0.61506239085862102</v>
      </c>
      <c r="S156" s="213">
        <v>0.65850024025444098</v>
      </c>
      <c r="T156" s="213">
        <v>0.67085593035771296</v>
      </c>
      <c r="U156" s="213">
        <v>0.67220399324907698</v>
      </c>
      <c r="V156" s="213">
        <v>0.67296045890197498</v>
      </c>
      <c r="W156">
        <v>0.67358763903970797</v>
      </c>
      <c r="X156">
        <v>0.67461595056521895</v>
      </c>
    </row>
    <row r="157" spans="1:24">
      <c r="A157" s="50" t="s">
        <v>289</v>
      </c>
      <c r="B157" s="11" t="s">
        <v>80</v>
      </c>
      <c r="C157" s="214">
        <v>4.6312300000000001E-3</v>
      </c>
      <c r="D157" s="214">
        <v>4.7752100000000002E-3</v>
      </c>
      <c r="E157" s="214">
        <v>4.8336999999999998E-3</v>
      </c>
      <c r="F157" s="214">
        <v>6.9904099999999999E-3</v>
      </c>
      <c r="G157" s="214">
        <v>8.44256E-3</v>
      </c>
      <c r="H157" s="214">
        <v>6.71056E-3</v>
      </c>
      <c r="I157" s="214">
        <v>9.58526E-3</v>
      </c>
      <c r="J157" s="214">
        <v>5.6146700000000004E-3</v>
      </c>
      <c r="K157" s="214">
        <v>7.3106999999999998E-3</v>
      </c>
      <c r="L157" s="214">
        <v>7.3331799999999999E-3</v>
      </c>
      <c r="M157" s="214">
        <v>7.1154699999999996E-3</v>
      </c>
      <c r="N157" s="214">
        <v>9.0526200000000008E-3</v>
      </c>
      <c r="O157" s="214">
        <v>9.3899900000000008E-3</v>
      </c>
      <c r="P157" s="214">
        <v>8.9851199999999992E-3</v>
      </c>
      <c r="Q157" s="214">
        <v>8.3957500000000004E-3</v>
      </c>
      <c r="R157" s="214">
        <v>8.7988500000000004E-3</v>
      </c>
      <c r="S157" s="214">
        <v>1.0759360000000001E-2</v>
      </c>
      <c r="T157" s="214">
        <v>8.77993E-3</v>
      </c>
      <c r="U157" s="214">
        <v>1.154577E-2</v>
      </c>
      <c r="V157" s="214">
        <v>9.8147400000000006E-3</v>
      </c>
      <c r="W157" s="214">
        <v>1.1300259999999999E-2</v>
      </c>
      <c r="X157" s="214"/>
    </row>
    <row r="158" spans="1:24">
      <c r="A158" s="85" t="s">
        <v>332</v>
      </c>
      <c r="C158" s="207"/>
      <c r="D158" s="207"/>
      <c r="E158" s="207"/>
      <c r="F158" s="207"/>
      <c r="G158" s="207"/>
      <c r="H158" s="207"/>
      <c r="I158" s="207"/>
      <c r="J158" s="207"/>
      <c r="K158" s="207"/>
      <c r="L158" s="207"/>
      <c r="M158" s="207"/>
      <c r="N158" s="207"/>
      <c r="O158" s="207"/>
      <c r="P158" s="207"/>
      <c r="Q158" s="207"/>
      <c r="R158" s="257"/>
      <c r="S158" s="257"/>
      <c r="T158" s="257"/>
      <c r="U158" s="257"/>
      <c r="V158" s="70"/>
      <c r="W158" s="70"/>
      <c r="X158" s="70"/>
    </row>
    <row r="159" spans="1:24">
      <c r="A159" s="50" t="s">
        <v>333</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16" t="s">
        <v>334</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07"/>
      <c r="D161" s="207"/>
      <c r="E161" s="207"/>
      <c r="F161" s="207"/>
      <c r="G161" s="207"/>
      <c r="H161" s="207"/>
      <c r="I161" s="207"/>
      <c r="J161" s="207"/>
      <c r="K161" s="207"/>
      <c r="L161" s="207"/>
      <c r="M161" s="207"/>
      <c r="N161" s="207"/>
      <c r="O161" s="207"/>
      <c r="P161" s="207"/>
      <c r="Q161" s="207"/>
      <c r="R161" s="207"/>
      <c r="S161" s="207"/>
      <c r="T161" s="207"/>
      <c r="U161" s="207"/>
    </row>
    <row r="162" spans="1:29">
      <c r="A162" s="50" t="s">
        <v>203</v>
      </c>
      <c r="B162" s="215" t="s">
        <v>204</v>
      </c>
      <c r="C162" s="216">
        <v>2.266218E-3</v>
      </c>
      <c r="D162" s="216">
        <v>2.2683349999999998E-3</v>
      </c>
      <c r="E162" s="216">
        <v>2.276354E-3</v>
      </c>
      <c r="F162" s="216">
        <v>2.2816809999999998E-3</v>
      </c>
      <c r="G162" s="216">
        <v>2.2915980000000002E-3</v>
      </c>
      <c r="H162" s="216">
        <v>2.2930989999999998E-3</v>
      </c>
      <c r="I162" s="216">
        <v>2.314581E-3</v>
      </c>
      <c r="J162" s="216">
        <v>2.3198680000000001E-3</v>
      </c>
      <c r="K162" s="216">
        <v>2.3190749999999999E-3</v>
      </c>
      <c r="L162" s="216">
        <v>2.3196190000000002E-3</v>
      </c>
      <c r="M162" s="216">
        <v>2.3256420000000002E-3</v>
      </c>
      <c r="N162" s="213">
        <v>2.3579009999999999E-3</v>
      </c>
      <c r="O162" s="213">
        <v>2.360221E-3</v>
      </c>
      <c r="P162" s="213">
        <v>2.3610240000000002E-3</v>
      </c>
      <c r="Q162" s="213">
        <v>2.3607649999999999E-3</v>
      </c>
      <c r="R162" s="216">
        <v>2.3604199999999998E-3</v>
      </c>
      <c r="S162" s="216">
        <v>2.3604898000000002E-3</v>
      </c>
      <c r="T162" s="216">
        <v>2.3610787999999998E-3</v>
      </c>
      <c r="U162" s="216">
        <v>2.3662587999999998E-3</v>
      </c>
      <c r="V162" s="216">
        <v>2.3654508000000001E-3</v>
      </c>
      <c r="W162" s="216">
        <v>2.3677158000000001E-3</v>
      </c>
      <c r="X162" s="216">
        <v>2.3653718000000001E-3</v>
      </c>
    </row>
    <row r="163" spans="1:29">
      <c r="A163" s="50" t="s">
        <v>13</v>
      </c>
      <c r="B163" s="215" t="s">
        <v>204</v>
      </c>
      <c r="C163" s="213">
        <v>0</v>
      </c>
      <c r="D163" s="213">
        <v>0</v>
      </c>
      <c r="E163" s="213">
        <v>0</v>
      </c>
      <c r="F163" s="213">
        <v>0</v>
      </c>
      <c r="G163" s="213">
        <v>0</v>
      </c>
      <c r="H163" s="213">
        <v>0</v>
      </c>
      <c r="I163" s="213">
        <v>0</v>
      </c>
      <c r="J163" s="213">
        <v>0</v>
      </c>
      <c r="K163" s="213">
        <v>0</v>
      </c>
      <c r="L163" s="213">
        <v>0</v>
      </c>
      <c r="M163" s="213">
        <v>0</v>
      </c>
      <c r="N163" s="213">
        <v>0</v>
      </c>
      <c r="O163" s="213">
        <v>0</v>
      </c>
      <c r="P163" s="213">
        <v>0</v>
      </c>
      <c r="Q163" s="213">
        <v>0</v>
      </c>
      <c r="R163" s="213">
        <v>0</v>
      </c>
      <c r="S163" s="213">
        <v>0</v>
      </c>
      <c r="T163" s="213">
        <v>0</v>
      </c>
      <c r="U163" s="213">
        <v>0</v>
      </c>
      <c r="V163" s="213">
        <v>0</v>
      </c>
      <c r="W163" s="213">
        <v>0</v>
      </c>
      <c r="X163" s="213">
        <v>0</v>
      </c>
    </row>
    <row r="164" spans="1:29">
      <c r="A164" s="50" t="s">
        <v>205</v>
      </c>
      <c r="B164" s="215" t="s">
        <v>204</v>
      </c>
      <c r="C164" s="213">
        <v>2.041E-6</v>
      </c>
      <c r="D164" s="213">
        <v>2.2910000000000002E-6</v>
      </c>
      <c r="E164" s="213">
        <v>4.9999999999999998E-7</v>
      </c>
      <c r="F164" s="213">
        <v>4.9999999999999998E-7</v>
      </c>
      <c r="G164" s="213">
        <v>4.9999999999999998E-7</v>
      </c>
      <c r="H164" s="213">
        <v>4.9999999999999998E-7</v>
      </c>
      <c r="I164" s="213">
        <v>4.9999999999999998E-7</v>
      </c>
      <c r="J164" s="213">
        <v>4.9999999999999998E-7</v>
      </c>
      <c r="K164" s="213">
        <v>4.9999999999999998E-7</v>
      </c>
      <c r="L164" s="213">
        <v>4.9999999999999998E-7</v>
      </c>
      <c r="M164" s="213">
        <v>4.9999999999999998E-7</v>
      </c>
      <c r="N164" s="213">
        <v>4.9999999999999998E-7</v>
      </c>
      <c r="O164" s="213">
        <v>4.9999999999999998E-7</v>
      </c>
      <c r="P164" s="213">
        <v>4.9999999999999998E-7</v>
      </c>
      <c r="Q164" s="213">
        <v>4.9999999999999998E-7</v>
      </c>
      <c r="R164" s="213">
        <v>4.9999999999999998E-7</v>
      </c>
      <c r="S164" s="213">
        <v>4.9999999999999998E-7</v>
      </c>
      <c r="T164" s="213">
        <v>3.9899999999999999E-6</v>
      </c>
      <c r="U164" s="213">
        <v>3.9899999999999999E-6</v>
      </c>
      <c r="V164" s="213">
        <v>3.9899999999999999E-6</v>
      </c>
      <c r="W164" s="213">
        <v>3.9899999999999999E-6</v>
      </c>
      <c r="X164" s="213">
        <v>3.9899999999999999E-6</v>
      </c>
    </row>
    <row r="165" spans="1:29">
      <c r="A165" s="50" t="s">
        <v>15</v>
      </c>
      <c r="B165" s="215" t="s">
        <v>204</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c r="R165" s="213">
        <v>0</v>
      </c>
      <c r="S165" s="213">
        <v>0</v>
      </c>
      <c r="T165" s="213">
        <v>0</v>
      </c>
      <c r="U165" s="213">
        <v>0</v>
      </c>
      <c r="V165" s="213">
        <v>0</v>
      </c>
      <c r="W165" s="213">
        <v>0</v>
      </c>
      <c r="X165" s="213">
        <v>0</v>
      </c>
    </row>
    <row r="166" spans="1:29">
      <c r="A166" s="50" t="s">
        <v>16</v>
      </c>
      <c r="B166" s="215" t="s">
        <v>204</v>
      </c>
      <c r="C166" s="213">
        <v>4.6399999999999996E-6</v>
      </c>
      <c r="D166" s="213">
        <v>4.6399999999999996E-6</v>
      </c>
      <c r="E166" s="213">
        <v>4.6399999999999996E-6</v>
      </c>
      <c r="F166" s="213">
        <v>4.6399999999999996E-6</v>
      </c>
      <c r="G166" s="213">
        <v>5.9469999999999998E-5</v>
      </c>
      <c r="H166" s="213">
        <v>7.135E-5</v>
      </c>
      <c r="I166" s="213">
        <v>8.4099999999999998E-5</v>
      </c>
      <c r="J166" s="213">
        <v>8.674E-5</v>
      </c>
      <c r="K166" s="213">
        <v>8.674E-5</v>
      </c>
      <c r="L166" s="213">
        <v>9.4430000000000002E-5</v>
      </c>
      <c r="M166" s="213">
        <v>1.4393000000000001E-4</v>
      </c>
      <c r="N166" s="213">
        <v>2.2434000000000001E-4</v>
      </c>
      <c r="O166" s="213">
        <v>3.4247999999999999E-4</v>
      </c>
      <c r="P166" s="213">
        <v>4.0570999999999999E-4</v>
      </c>
      <c r="Q166" s="213">
        <v>4.8148E-4</v>
      </c>
      <c r="R166" s="216">
        <v>8.3129000000000005E-4</v>
      </c>
      <c r="S166" s="216">
        <v>9.9455000000000008E-4</v>
      </c>
      <c r="T166" s="216">
        <v>1.2579399999999999E-3</v>
      </c>
      <c r="U166" s="216">
        <v>1.2669300000000001E-3</v>
      </c>
      <c r="V166" s="216">
        <v>1.26873E-3</v>
      </c>
      <c r="W166" s="216">
        <v>1.26873E-3</v>
      </c>
      <c r="X166" s="216">
        <v>1.26873E-3</v>
      </c>
    </row>
    <row r="167" spans="1:29">
      <c r="A167" s="50" t="s">
        <v>206</v>
      </c>
      <c r="B167" s="215" t="s">
        <v>204</v>
      </c>
      <c r="C167" s="213">
        <v>0</v>
      </c>
      <c r="D167" s="213">
        <v>0</v>
      </c>
      <c r="E167" s="213">
        <v>0</v>
      </c>
      <c r="F167" s="213">
        <v>0</v>
      </c>
      <c r="G167" s="213">
        <v>0</v>
      </c>
      <c r="H167" s="213">
        <v>0</v>
      </c>
      <c r="I167" s="213">
        <v>0</v>
      </c>
      <c r="J167" s="213">
        <v>0</v>
      </c>
      <c r="K167" s="213">
        <v>0</v>
      </c>
      <c r="L167" s="213">
        <v>0</v>
      </c>
      <c r="M167" s="213">
        <v>0</v>
      </c>
      <c r="N167" s="213">
        <v>0</v>
      </c>
      <c r="O167" s="213">
        <v>0</v>
      </c>
      <c r="P167" s="213">
        <v>0</v>
      </c>
      <c r="Q167" s="213">
        <v>0</v>
      </c>
      <c r="R167" s="213">
        <v>0</v>
      </c>
      <c r="S167" s="213">
        <v>0</v>
      </c>
      <c r="T167" s="213">
        <v>0</v>
      </c>
      <c r="U167" s="213">
        <v>0</v>
      </c>
      <c r="V167" s="213">
        <v>0</v>
      </c>
      <c r="W167" s="213">
        <v>0</v>
      </c>
      <c r="X167" s="213">
        <v>0</v>
      </c>
    </row>
    <row r="168" spans="1:29">
      <c r="A168" s="50" t="s">
        <v>18</v>
      </c>
      <c r="B168" s="215" t="s">
        <v>204</v>
      </c>
      <c r="C168" s="213">
        <v>5.5700000000000002E-7</v>
      </c>
      <c r="D168" s="213">
        <v>6.1180000000000001E-7</v>
      </c>
      <c r="E168" s="213">
        <v>7.0360000000000003E-7</v>
      </c>
      <c r="F168" s="213">
        <v>7.5840000000000001E-7</v>
      </c>
      <c r="G168" s="213">
        <v>8.132E-7</v>
      </c>
      <c r="H168" s="213">
        <v>9.0609999999999999E-7</v>
      </c>
      <c r="I168" s="213">
        <v>1.0127000000000001E-6</v>
      </c>
      <c r="J168" s="213">
        <v>1.7437999999999999E-6</v>
      </c>
      <c r="K168" s="213">
        <v>2.2251999999999999E-6</v>
      </c>
      <c r="L168" s="213">
        <v>3.4585E-6</v>
      </c>
      <c r="M168" s="213">
        <v>3.4585E-6</v>
      </c>
      <c r="N168" s="213">
        <v>1.0622041473148799E-5</v>
      </c>
      <c r="O168" s="213">
        <v>3.4996891333762097E-5</v>
      </c>
      <c r="P168" s="213">
        <v>1.6309095123849499E-4</v>
      </c>
      <c r="Q168" s="213">
        <v>1.67170787177618E-4</v>
      </c>
      <c r="R168" s="213">
        <v>1.96269E-4</v>
      </c>
      <c r="S168" s="213">
        <v>2.309E-4</v>
      </c>
      <c r="T168" s="213">
        <v>2.4902399999999998E-4</v>
      </c>
      <c r="U168" s="213">
        <v>2.6490200000000002E-4</v>
      </c>
      <c r="V168" s="213">
        <v>2.6639900000000001E-4</v>
      </c>
      <c r="W168" s="213">
        <v>2.6705350000000001E-4</v>
      </c>
      <c r="X168" s="213">
        <v>2.6718500000000002E-4</v>
      </c>
      <c r="Y168">
        <v>2.6860799999999999E-4</v>
      </c>
      <c r="Z168">
        <v>2.7269300000000001E-4</v>
      </c>
      <c r="AA168">
        <v>2.9547599999999997E-4</v>
      </c>
      <c r="AB168">
        <v>3.4452199999999999E-4</v>
      </c>
      <c r="AC168">
        <v>4.30456872E-4</v>
      </c>
    </row>
    <row r="169" spans="1:29">
      <c r="A169" s="50" t="s">
        <v>207</v>
      </c>
      <c r="B169" s="215" t="s">
        <v>204</v>
      </c>
      <c r="C169" s="213">
        <v>0</v>
      </c>
      <c r="D169" s="213">
        <v>0</v>
      </c>
      <c r="E169" s="213">
        <v>0</v>
      </c>
      <c r="F169" s="213">
        <v>0</v>
      </c>
      <c r="G169" s="213">
        <v>0</v>
      </c>
      <c r="H169" s="213">
        <v>0</v>
      </c>
      <c r="I169" s="213">
        <v>0</v>
      </c>
      <c r="J169" s="213">
        <v>0</v>
      </c>
      <c r="K169" s="213">
        <v>0</v>
      </c>
      <c r="L169" s="213">
        <v>0</v>
      </c>
      <c r="M169" s="213">
        <v>0</v>
      </c>
      <c r="N169" s="213">
        <v>0</v>
      </c>
      <c r="O169" s="213">
        <v>0</v>
      </c>
      <c r="P169" s="213">
        <v>0</v>
      </c>
      <c r="Q169" s="213">
        <v>0</v>
      </c>
      <c r="R169" s="213">
        <v>0</v>
      </c>
      <c r="S169" s="213">
        <v>0</v>
      </c>
      <c r="T169" s="213">
        <v>2.429E-5</v>
      </c>
      <c r="U169" s="213">
        <v>2.429E-5</v>
      </c>
      <c r="V169" s="213">
        <v>2.429E-5</v>
      </c>
      <c r="W169" s="213">
        <v>2.429E-5</v>
      </c>
      <c r="X169" s="213">
        <v>2.429E-5</v>
      </c>
    </row>
    <row r="170" spans="1:29">
      <c r="A170" s="50" t="s">
        <v>208</v>
      </c>
      <c r="B170" s="215" t="s">
        <v>204</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c r="R170" s="216">
        <v>0</v>
      </c>
      <c r="S170" s="216">
        <v>0</v>
      </c>
      <c r="T170" s="216">
        <v>0</v>
      </c>
      <c r="U170" s="216">
        <v>0</v>
      </c>
      <c r="V170" s="216">
        <v>0</v>
      </c>
      <c r="W170" s="216">
        <v>0</v>
      </c>
      <c r="X170" s="216">
        <v>0</v>
      </c>
    </row>
    <row r="171" spans="1:29">
      <c r="A171" s="85" t="s">
        <v>209</v>
      </c>
      <c r="C171" s="207"/>
      <c r="D171" s="207"/>
      <c r="E171" s="207"/>
      <c r="F171" s="207"/>
      <c r="G171" s="207"/>
      <c r="H171" s="207"/>
      <c r="I171" s="207"/>
      <c r="J171" s="207"/>
      <c r="K171" s="207"/>
      <c r="L171" s="207"/>
      <c r="M171" s="207"/>
      <c r="N171" s="207"/>
      <c r="O171" s="207"/>
      <c r="P171" s="207"/>
      <c r="Q171" s="207"/>
      <c r="R171" s="207"/>
      <c r="S171" s="207"/>
      <c r="T171" s="207"/>
      <c r="U171" s="207"/>
    </row>
    <row r="172" spans="1:29">
      <c r="A172" s="50" t="s">
        <v>210</v>
      </c>
      <c r="B172" s="11" t="s">
        <v>80</v>
      </c>
      <c r="C172" s="217">
        <v>0</v>
      </c>
      <c r="D172" s="217">
        <v>0</v>
      </c>
      <c r="E172" s="217">
        <v>0</v>
      </c>
      <c r="F172" s="217">
        <v>0</v>
      </c>
      <c r="G172" s="217">
        <v>0</v>
      </c>
      <c r="H172" s="217">
        <v>0</v>
      </c>
      <c r="I172" s="217">
        <v>0</v>
      </c>
      <c r="J172" s="217">
        <v>0</v>
      </c>
      <c r="K172" s="217">
        <v>0</v>
      </c>
      <c r="L172" s="217">
        <v>0</v>
      </c>
      <c r="M172" s="217">
        <v>0</v>
      </c>
      <c r="N172" s="217">
        <v>0</v>
      </c>
      <c r="O172" s="217">
        <v>0</v>
      </c>
      <c r="P172" s="217">
        <v>0</v>
      </c>
      <c r="Q172" s="217">
        <v>0</v>
      </c>
      <c r="R172" s="217">
        <v>0</v>
      </c>
      <c r="S172" s="217">
        <v>0</v>
      </c>
      <c r="T172" s="217">
        <v>0</v>
      </c>
      <c r="U172" s="217">
        <v>0</v>
      </c>
      <c r="V172" s="217">
        <v>0</v>
      </c>
      <c r="W172" s="217">
        <v>0</v>
      </c>
      <c r="X172" s="217">
        <v>0</v>
      </c>
    </row>
    <row r="173" spans="1:29">
      <c r="A173" s="50" t="s">
        <v>212</v>
      </c>
      <c r="B173" s="11" t="s">
        <v>80</v>
      </c>
      <c r="C173" s="217">
        <v>0</v>
      </c>
      <c r="D173" s="217">
        <v>0</v>
      </c>
      <c r="E173" s="217">
        <v>0</v>
      </c>
      <c r="F173" s="217">
        <v>0</v>
      </c>
      <c r="G173" s="217">
        <v>0</v>
      </c>
      <c r="H173" s="217">
        <v>0</v>
      </c>
      <c r="I173" s="217">
        <v>0</v>
      </c>
      <c r="J173" s="217">
        <v>0</v>
      </c>
      <c r="K173" s="217">
        <v>0</v>
      </c>
      <c r="L173" s="217">
        <v>0</v>
      </c>
      <c r="M173" s="217">
        <v>0</v>
      </c>
      <c r="N173" s="217">
        <v>0</v>
      </c>
      <c r="O173" s="217">
        <v>0</v>
      </c>
      <c r="P173" s="217">
        <v>0</v>
      </c>
      <c r="Q173" s="217">
        <v>0</v>
      </c>
      <c r="R173" s="217">
        <v>0</v>
      </c>
      <c r="S173" s="217">
        <v>0</v>
      </c>
      <c r="T173" s="217">
        <v>0</v>
      </c>
      <c r="U173" s="217">
        <v>0</v>
      </c>
      <c r="V173" s="217">
        <v>0</v>
      </c>
      <c r="W173" s="217">
        <v>0</v>
      </c>
      <c r="X173" s="217">
        <v>0</v>
      </c>
    </row>
    <row r="174" spans="1:29">
      <c r="A174" s="50" t="s">
        <v>213</v>
      </c>
      <c r="B174" s="11" t="s">
        <v>80</v>
      </c>
      <c r="C174" s="218">
        <v>9.2825790000000005E-2</v>
      </c>
      <c r="D174" s="217">
        <v>9.6920675999999997E-2</v>
      </c>
      <c r="E174" s="217">
        <v>9.1904650000000004E-2</v>
      </c>
      <c r="F174" s="217">
        <v>0.10008186099999999</v>
      </c>
      <c r="G174" s="217">
        <v>0.105143944</v>
      </c>
      <c r="H174" s="217">
        <v>0.101220725</v>
      </c>
      <c r="I174" s="217">
        <v>0.105901791</v>
      </c>
      <c r="J174" s="217">
        <v>0.10707415100000001</v>
      </c>
      <c r="K174" s="217">
        <v>0.11069171899999999</v>
      </c>
      <c r="L174" s="217">
        <v>0.106379109</v>
      </c>
      <c r="M174" s="217">
        <v>0.110440499</v>
      </c>
      <c r="N174" s="217">
        <v>0.110021799</v>
      </c>
      <c r="O174" s="217">
        <v>0.117223439</v>
      </c>
      <c r="P174" s="217">
        <v>9.4726688000000003E-2</v>
      </c>
      <c r="Q174" s="217">
        <v>0.10711602100000001</v>
      </c>
      <c r="R174" s="217">
        <v>0.12121783699999999</v>
      </c>
      <c r="S174" s="217">
        <v>0.118592588</v>
      </c>
      <c r="T174" s="217">
        <v>0.103326786</v>
      </c>
      <c r="U174" s="217">
        <v>9.1310095999999993E-2</v>
      </c>
      <c r="V174" s="217">
        <v>8.7935373999999997E-2</v>
      </c>
      <c r="W174" s="217">
        <v>0.113296033</v>
      </c>
      <c r="X174" s="69">
        <v>0.10130027799999999</v>
      </c>
    </row>
    <row r="175" spans="1:29">
      <c r="A175" s="50" t="s">
        <v>214</v>
      </c>
      <c r="B175" s="11" t="s">
        <v>80</v>
      </c>
      <c r="C175" s="217">
        <v>2.114435E-3</v>
      </c>
      <c r="D175" s="217">
        <v>2.909965E-3</v>
      </c>
      <c r="E175" s="217">
        <v>2.608501E-3</v>
      </c>
      <c r="F175" s="217">
        <v>3.2449250000000001E-3</v>
      </c>
      <c r="G175" s="217">
        <v>4.8150500000000004E-3</v>
      </c>
      <c r="H175" s="217">
        <v>4.2456179999999996E-3</v>
      </c>
      <c r="I175" s="217">
        <v>4.3461059999999998E-3</v>
      </c>
      <c r="J175" s="217">
        <v>1.3473766E-2</v>
      </c>
      <c r="K175" s="217">
        <v>1.3268603E-2</v>
      </c>
      <c r="L175" s="217">
        <v>2.0319510999999998E-2</v>
      </c>
      <c r="M175" s="217">
        <v>2.0566543999999999E-2</v>
      </c>
      <c r="N175" s="217">
        <v>1.8849873999999999E-2</v>
      </c>
      <c r="O175" s="217">
        <v>1.6149258999999999E-2</v>
      </c>
      <c r="P175" s="217">
        <v>1.6048771E-2</v>
      </c>
      <c r="Q175" s="217">
        <v>1.6446536000000001E-2</v>
      </c>
      <c r="R175" s="217">
        <v>1.6731251999999999E-2</v>
      </c>
      <c r="S175" s="217">
        <v>1.8087840000000001E-2</v>
      </c>
      <c r="T175" s="217">
        <v>1.8531662000000001E-2</v>
      </c>
      <c r="U175" s="217">
        <v>2.1228090000000002E-2</v>
      </c>
      <c r="V175" s="217">
        <v>3.5706736000000003E-2</v>
      </c>
      <c r="W175" s="217">
        <v>3.0791197999999999E-2</v>
      </c>
      <c r="X175" s="69">
        <v>3.6665559E-2</v>
      </c>
    </row>
    <row r="176" spans="1:29">
      <c r="A176" s="50" t="s">
        <v>215</v>
      </c>
      <c r="B176" s="11" t="s">
        <v>80</v>
      </c>
      <c r="C176" s="217">
        <v>6.2805000000000006E-5</v>
      </c>
      <c r="D176" s="217">
        <v>6.2805000000000006E-5</v>
      </c>
      <c r="E176" s="217">
        <v>3.14025E-4</v>
      </c>
      <c r="F176" s="217">
        <v>3.4333399999999999E-4</v>
      </c>
      <c r="G176" s="217">
        <v>2.6378099999999999E-4</v>
      </c>
      <c r="H176" s="217">
        <v>2.76342E-4</v>
      </c>
      <c r="I176" s="217">
        <v>3.51708E-4</v>
      </c>
      <c r="J176" s="217">
        <v>3.4333399999999999E-4</v>
      </c>
      <c r="K176" s="217">
        <v>3.5589500000000001E-4</v>
      </c>
      <c r="L176" s="217">
        <v>3.7682999999999998E-4</v>
      </c>
      <c r="M176" s="217">
        <v>3.2658600000000002E-4</v>
      </c>
      <c r="N176" s="217">
        <v>3.2239900000000001E-4</v>
      </c>
      <c r="O176" s="217">
        <v>5.2756199999999997E-4</v>
      </c>
      <c r="P176" s="217">
        <v>4.68944E-4</v>
      </c>
      <c r="Q176" s="217">
        <v>3.8520399999999999E-4</v>
      </c>
      <c r="R176" s="217">
        <v>4.68944E-4</v>
      </c>
      <c r="S176" s="217">
        <v>4.64757E-4</v>
      </c>
      <c r="T176" s="217">
        <v>5.4431E-4</v>
      </c>
      <c r="U176" s="217">
        <v>4.8569200000000002E-4</v>
      </c>
      <c r="V176" s="217">
        <v>4.8987900000000003E-4</v>
      </c>
      <c r="W176" s="217">
        <v>4.3963500000000001E-4</v>
      </c>
      <c r="X176" s="69">
        <v>3.89391E-4</v>
      </c>
    </row>
    <row r="177" spans="1:29">
      <c r="A177" s="85" t="s">
        <v>216</v>
      </c>
      <c r="C177" s="207"/>
      <c r="D177" s="207"/>
      <c r="E177" s="207"/>
      <c r="F177" s="207"/>
      <c r="G177" s="207"/>
      <c r="H177" s="207"/>
      <c r="I177" s="207"/>
      <c r="J177" s="207"/>
      <c r="K177" s="207"/>
      <c r="L177" s="207"/>
      <c r="M177" s="82"/>
      <c r="N177" s="207"/>
      <c r="O177" s="207"/>
      <c r="P177" s="207"/>
      <c r="Q177" s="207"/>
      <c r="R177" s="207"/>
      <c r="S177" s="207"/>
      <c r="T177" s="207"/>
      <c r="U177" s="207"/>
    </row>
    <row r="178" spans="1:29">
      <c r="A178" s="50" t="s">
        <v>217</v>
      </c>
      <c r="B178" s="11" t="s">
        <v>8</v>
      </c>
      <c r="C178" s="217">
        <v>3.8435988805416598E-4</v>
      </c>
      <c r="D178" s="217">
        <v>2.7412904566677301E-4</v>
      </c>
      <c r="E178" s="217">
        <v>3.20144697551403E-4</v>
      </c>
      <c r="F178" s="217">
        <v>2.1858192344733699E-4</v>
      </c>
      <c r="G178" s="217">
        <v>1.3789773896938999E-4</v>
      </c>
      <c r="H178" s="217">
        <v>5.0313867827122302E-5</v>
      </c>
      <c r="I178" s="217">
        <v>3.8251342816385397E-5</v>
      </c>
      <c r="J178" s="217">
        <v>2.7324308672361402E-4</v>
      </c>
      <c r="K178" s="217">
        <v>1.0250253803502899E-4</v>
      </c>
      <c r="L178" s="217">
        <v>1.8952572263008499E-4</v>
      </c>
      <c r="M178" s="217">
        <v>2.5491085722548603E-4</v>
      </c>
      <c r="N178" s="217">
        <v>2.30549076286831E-4</v>
      </c>
      <c r="O178" s="217">
        <v>3.11828954271365E-4</v>
      </c>
      <c r="P178" s="217">
        <v>2.16312603908078E-4</v>
      </c>
      <c r="Q178" s="217">
        <v>1.97137869087117E-4</v>
      </c>
      <c r="R178" s="217">
        <v>1.81993309698903E-4</v>
      </c>
      <c r="S178" s="217">
        <v>1.42138404087436E-4</v>
      </c>
      <c r="T178" s="217">
        <v>1.19524080596025E-4</v>
      </c>
      <c r="U178" s="217">
        <v>1.25512046393892E-4</v>
      </c>
      <c r="V178" s="217">
        <v>1.6819289140401601E-4</v>
      </c>
      <c r="W178" s="217">
        <v>1.3676769864249099E-4</v>
      </c>
      <c r="X178" s="69"/>
    </row>
    <row r="179" spans="1:29">
      <c r="A179" s="50" t="s">
        <v>218</v>
      </c>
      <c r="B179" s="11" t="s">
        <v>8</v>
      </c>
      <c r="C179" s="217">
        <v>1.0996738961564199E-3</v>
      </c>
      <c r="D179" s="217">
        <v>9.0758841655194102E-4</v>
      </c>
      <c r="E179" s="217">
        <v>6.9479911548398605E-4</v>
      </c>
      <c r="F179" s="217">
        <v>2.88552963063572E-4</v>
      </c>
      <c r="G179" s="217">
        <v>3.3792038851333502E-4</v>
      </c>
      <c r="H179" s="217">
        <v>4.5378590721724301E-4</v>
      </c>
      <c r="I179" s="217">
        <v>2.7039909375502701E-4</v>
      </c>
      <c r="J179" s="217">
        <v>1.52032847678534E-4</v>
      </c>
      <c r="K179" s="217">
        <v>2.4927075717963502E-4</v>
      </c>
      <c r="L179" s="217">
        <v>2.39205226256243E-4</v>
      </c>
      <c r="M179" s="217">
        <v>2.4663447018885001E-4</v>
      </c>
      <c r="N179" s="217">
        <v>2.2331789019628301E-4</v>
      </c>
      <c r="O179" s="217">
        <v>1.5363932110378401E-4</v>
      </c>
      <c r="P179" s="217">
        <v>1.3410024724781801E-4</v>
      </c>
      <c r="Q179" s="217">
        <v>6.3031319705665804E-5</v>
      </c>
      <c r="R179" s="217">
        <v>8.4326699214979094E-5</v>
      </c>
      <c r="S179" s="217">
        <v>6.18218976018965E-5</v>
      </c>
      <c r="T179" s="217">
        <v>8.1201227622085403E-5</v>
      </c>
      <c r="U179" s="217">
        <v>7.5592847668016499E-5</v>
      </c>
      <c r="V179" s="217">
        <v>6.6904702252912704E-5</v>
      </c>
      <c r="W179" s="217">
        <v>7.9301389535299706E-5</v>
      </c>
      <c r="X179" s="69"/>
    </row>
    <row r="180" spans="1:29">
      <c r="A180" s="50" t="s">
        <v>219</v>
      </c>
      <c r="B180" s="11" t="s">
        <v>8</v>
      </c>
      <c r="C180" s="217">
        <v>3.06449429074333E-2</v>
      </c>
      <c r="D180" s="217">
        <v>2.69407303931351E-2</v>
      </c>
      <c r="E180" s="217">
        <v>1.39404334944644E-2</v>
      </c>
      <c r="F180" s="217">
        <v>4.9011857707509897E-3</v>
      </c>
      <c r="G180" s="217">
        <v>1.2352117701957099E-2</v>
      </c>
      <c r="H180" s="217">
        <v>1.41986283972568E-2</v>
      </c>
      <c r="I180" s="217">
        <v>1.03963815651109E-2</v>
      </c>
      <c r="J180" s="217">
        <v>1.7462805039382901E-2</v>
      </c>
      <c r="K180" s="217">
        <v>1.7304092947699301E-2</v>
      </c>
      <c r="L180" s="217">
        <v>1.8153117600631399E-2</v>
      </c>
      <c r="M180" s="217">
        <v>1.3877332699393801E-2</v>
      </c>
      <c r="N180" s="217">
        <v>1.1097107877637199E-2</v>
      </c>
      <c r="O180" s="217">
        <v>1.33459132896078E-2</v>
      </c>
      <c r="P180" s="217">
        <v>8.3197740459890097E-3</v>
      </c>
      <c r="Q180" s="217">
        <v>8.5260649189352507E-3</v>
      </c>
      <c r="R180" s="217">
        <v>9.3487118822292298E-3</v>
      </c>
      <c r="S180" s="217">
        <v>1.10667024921072E-2</v>
      </c>
      <c r="T180" s="217">
        <v>5.3123313545601703E-3</v>
      </c>
      <c r="U180" s="217">
        <v>7.2804598943972901E-3</v>
      </c>
      <c r="V180" s="217">
        <v>4.2158174226762301E-3</v>
      </c>
      <c r="W180" s="217">
        <v>3.9157542579075404E-3</v>
      </c>
      <c r="X180" s="69">
        <v>9.1528350762736296E-3</v>
      </c>
    </row>
    <row r="181" spans="1:29">
      <c r="A181" s="85" t="s">
        <v>220</v>
      </c>
      <c r="C181" s="207"/>
      <c r="D181" s="207"/>
      <c r="E181" s="207"/>
      <c r="F181" s="207"/>
      <c r="G181" s="207"/>
      <c r="H181" s="207"/>
      <c r="I181" s="207"/>
      <c r="J181" s="207"/>
      <c r="K181" s="207"/>
      <c r="L181" s="207"/>
      <c r="M181" s="207"/>
      <c r="N181" s="207"/>
      <c r="O181" s="207"/>
      <c r="P181" s="207"/>
      <c r="Q181" s="207"/>
      <c r="R181" s="207"/>
      <c r="S181" s="207"/>
      <c r="T181" s="207"/>
      <c r="U181" s="207"/>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07"/>
      <c r="D185" s="207"/>
      <c r="E185" s="207"/>
      <c r="F185" s="207"/>
      <c r="G185" s="207"/>
      <c r="H185" s="207"/>
      <c r="I185" s="207"/>
      <c r="J185" s="207"/>
      <c r="K185" s="207"/>
      <c r="L185" s="207"/>
      <c r="M185" s="207"/>
      <c r="N185" s="207"/>
      <c r="O185" s="207"/>
      <c r="P185" s="207"/>
      <c r="Q185" s="207"/>
      <c r="R185" s="207"/>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335</v>
      </c>
    </row>
    <row r="187" spans="1:29">
      <c r="C187" s="207"/>
      <c r="D187" s="207"/>
      <c r="E187" s="207"/>
      <c r="F187" s="207"/>
      <c r="G187" s="207"/>
      <c r="H187" s="207"/>
      <c r="I187" s="207"/>
      <c r="J187" s="207"/>
      <c r="K187" s="207"/>
      <c r="L187" s="207"/>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19" t="s">
        <v>336</v>
      </c>
      <c r="B189" s="8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row>
    <row r="190" spans="1:29">
      <c r="A190" s="50" t="s">
        <v>337</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338</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339</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340</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341</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0"/>
      <c r="Z194" s="221" t="s">
        <v>297</v>
      </c>
    </row>
    <row r="195" spans="1:26">
      <c r="A195" s="50" t="s">
        <v>342</v>
      </c>
      <c r="B195" s="11" t="s">
        <v>299</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0"/>
      <c r="Z195" s="221">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61">
        <v>7.0000000000000001E-3</v>
      </c>
      <c r="D218" s="36">
        <v>0.15</v>
      </c>
      <c r="E218">
        <f>max_hydro_potential/8760</f>
        <v>7.9908675799086764E-7</v>
      </c>
      <c r="F218">
        <v>3.7</v>
      </c>
    </row>
    <row r="219" spans="1:16">
      <c r="A219" s="103" t="s">
        <v>253</v>
      </c>
      <c r="B219" s="12" t="s">
        <v>195</v>
      </c>
      <c r="C219" s="144">
        <v>1.9800000000000002E-2</v>
      </c>
      <c r="D219" s="36"/>
    </row>
    <row r="220" spans="1:16">
      <c r="A220" s="103" t="s">
        <v>254</v>
      </c>
      <c r="B220" s="12" t="s">
        <v>252</v>
      </c>
      <c r="C220" s="144">
        <v>0.15</v>
      </c>
      <c r="D220" s="36"/>
    </row>
    <row r="221" spans="1:16">
      <c r="A221" s="103" t="s">
        <v>255</v>
      </c>
      <c r="B221" s="12" t="s">
        <v>252</v>
      </c>
      <c r="C221" s="144">
        <v>1.1000000000000001E-3</v>
      </c>
      <c r="D221" s="36"/>
    </row>
    <row r="222" spans="1:16">
      <c r="A222" s="103" t="s">
        <v>256</v>
      </c>
      <c r="B222" s="12" t="s">
        <v>252</v>
      </c>
      <c r="C222" s="260">
        <v>5.6300000000000003E-2</v>
      </c>
      <c r="D222" s="36">
        <v>0.25</v>
      </c>
      <c r="E222">
        <f>max_onshore_wind_potential/8760</f>
        <v>6.4269406392694064E-6</v>
      </c>
      <c r="F222">
        <v>97.1</v>
      </c>
    </row>
    <row r="223" spans="1:16">
      <c r="A223" s="222" t="s">
        <v>257</v>
      </c>
      <c r="B223" s="60" t="s">
        <v>252</v>
      </c>
      <c r="C223" s="260">
        <v>4.6199999999999998E-2</v>
      </c>
      <c r="D223" s="36">
        <v>0.1</v>
      </c>
      <c r="E223">
        <f>max_offshore_wind_potential/8760</f>
        <v>5.2739726027397259E-6</v>
      </c>
      <c r="F223">
        <v>139.69999999999999</v>
      </c>
    </row>
    <row r="224" spans="1:16">
      <c r="A224" s="103" t="s">
        <v>259</v>
      </c>
      <c r="B224" s="35" t="s">
        <v>82</v>
      </c>
      <c r="C224" s="144">
        <v>47</v>
      </c>
    </row>
    <row r="225" spans="1:27">
      <c r="A225" s="103" t="s">
        <v>260</v>
      </c>
      <c r="B225" s="35" t="s">
        <v>82</v>
      </c>
      <c r="C225" s="144">
        <v>25</v>
      </c>
    </row>
    <row r="226" spans="1:27">
      <c r="A226" s="145" t="s">
        <v>300</v>
      </c>
      <c r="B226" s="105"/>
      <c r="C226" s="105"/>
    </row>
    <row r="227" spans="1:27">
      <c r="A227" s="223" t="s">
        <v>260</v>
      </c>
      <c r="B227" s="224" t="s">
        <v>82</v>
      </c>
      <c r="C227" s="258">
        <v>1.6500000000000001E-2</v>
      </c>
    </row>
    <row r="228" spans="1:27">
      <c r="A228" s="103" t="s">
        <v>343</v>
      </c>
      <c r="B228" s="136" t="s">
        <v>344</v>
      </c>
      <c r="C228" s="144">
        <v>1</v>
      </c>
    </row>
    <row r="229" spans="1:27">
      <c r="A229" s="106" t="s">
        <v>301</v>
      </c>
      <c r="B229" s="12" t="s">
        <v>80</v>
      </c>
      <c r="C229" s="259">
        <v>0.1</v>
      </c>
    </row>
    <row r="230" spans="1:27">
      <c r="A230" s="106" t="s">
        <v>302</v>
      </c>
      <c r="B230" s="12" t="s">
        <v>80</v>
      </c>
      <c r="C230" s="259">
        <v>0.1</v>
      </c>
    </row>
    <row r="231" spans="1:27">
      <c r="A231" s="101" t="s">
        <v>262</v>
      </c>
      <c r="B231" s="102"/>
      <c r="C231" s="102"/>
    </row>
    <row r="232" spans="1:27">
      <c r="A232" s="103" t="s">
        <v>303</v>
      </c>
      <c r="B232" s="12" t="s">
        <v>195</v>
      </c>
      <c r="C232" s="144">
        <v>4.5999999999999999E-3</v>
      </c>
    </row>
    <row r="233" spans="1:27">
      <c r="A233" s="301" t="s">
        <v>265</v>
      </c>
      <c r="B233" s="301"/>
      <c r="C233" s="301"/>
    </row>
    <row r="234" spans="1:27">
      <c r="A234" s="103" t="s">
        <v>266</v>
      </c>
      <c r="B234" s="12" t="s">
        <v>267</v>
      </c>
      <c r="C234" s="144">
        <v>5</v>
      </c>
      <c r="D234" s="144">
        <v>325</v>
      </c>
    </row>
    <row r="235" spans="1:27">
      <c r="A235" s="103" t="s">
        <v>304</v>
      </c>
      <c r="B235" s="27" t="s">
        <v>267</v>
      </c>
      <c r="C235" s="104">
        <v>0.25</v>
      </c>
    </row>
    <row r="238" spans="1:27">
      <c r="A238" s="165" t="s">
        <v>314</v>
      </c>
      <c r="B238" s="166">
        <v>1995</v>
      </c>
      <c r="C238" s="166">
        <v>1996</v>
      </c>
      <c r="D238" s="166">
        <v>1997</v>
      </c>
      <c r="E238" s="166">
        <v>1998</v>
      </c>
      <c r="F238" s="166">
        <v>1999</v>
      </c>
      <c r="G238" s="166">
        <v>2000</v>
      </c>
      <c r="H238" s="166">
        <v>2001</v>
      </c>
      <c r="I238" s="166">
        <v>2002</v>
      </c>
      <c r="J238" s="166">
        <v>2003</v>
      </c>
      <c r="K238" s="166">
        <v>2004</v>
      </c>
      <c r="L238" s="166">
        <v>2005</v>
      </c>
      <c r="M238" s="166">
        <v>2006</v>
      </c>
      <c r="N238" s="166">
        <v>2007</v>
      </c>
      <c r="O238" s="166">
        <v>2008</v>
      </c>
      <c r="P238" s="166">
        <v>2009</v>
      </c>
      <c r="Q238" s="166">
        <v>2010</v>
      </c>
      <c r="R238" s="166">
        <v>2011</v>
      </c>
      <c r="S238" s="166">
        <v>2012</v>
      </c>
      <c r="T238" s="166">
        <v>2013</v>
      </c>
      <c r="U238" s="166">
        <v>2014</v>
      </c>
      <c r="V238" s="166">
        <v>2015</v>
      </c>
      <c r="W238" s="166">
        <v>2016</v>
      </c>
      <c r="X238" s="166">
        <v>2017</v>
      </c>
      <c r="Y238" s="166">
        <v>2018</v>
      </c>
      <c r="Z238" s="167">
        <v>2019</v>
      </c>
      <c r="AA238" t="s">
        <v>345</v>
      </c>
    </row>
    <row r="239" spans="1:27">
      <c r="A239" s="168" t="s">
        <v>316</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317</v>
      </c>
    </row>
    <row r="240" spans="1:27">
      <c r="A240" s="172" t="s">
        <v>318</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1.2*V249</f>
        <v>0.26423062271999997</v>
      </c>
      <c r="W240">
        <f>W249*1.3</f>
        <v>0.28357740684000005</v>
      </c>
      <c r="X240">
        <f>X249*1.3</f>
        <v>0.30557736612000003</v>
      </c>
      <c r="Y240">
        <f>X240*1.2</f>
        <v>0.36669283934400004</v>
      </c>
      <c r="Z240">
        <f>Y240</f>
        <v>0.36669283934400004</v>
      </c>
      <c r="AA240" t="s">
        <v>319</v>
      </c>
    </row>
    <row r="241" spans="1:27">
      <c r="A241" s="225" t="s">
        <v>320</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321</v>
      </c>
    </row>
    <row r="242" spans="1:27">
      <c r="A242" s="174" t="s">
        <v>346</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c r="A243" s="225" t="s">
        <v>401</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75" thickBot="1"/>
    <row r="247" spans="1:27">
      <c r="A247" s="165" t="s">
        <v>314</v>
      </c>
      <c r="B247" s="166">
        <v>1995</v>
      </c>
      <c r="C247" s="166">
        <v>1996</v>
      </c>
      <c r="D247" s="166">
        <v>1997</v>
      </c>
      <c r="E247" s="166">
        <v>1998</v>
      </c>
      <c r="F247" s="166">
        <v>1999</v>
      </c>
      <c r="G247" s="166">
        <v>2000</v>
      </c>
      <c r="H247" s="166">
        <v>2001</v>
      </c>
      <c r="I247" s="166">
        <v>2002</v>
      </c>
      <c r="J247" s="166">
        <v>2003</v>
      </c>
      <c r="K247" s="166">
        <v>2004</v>
      </c>
      <c r="L247" s="166">
        <v>2005</v>
      </c>
      <c r="M247" s="166">
        <v>2006</v>
      </c>
      <c r="N247" s="166">
        <v>2007</v>
      </c>
      <c r="O247" s="166">
        <v>2008</v>
      </c>
      <c r="P247" s="166">
        <v>2009</v>
      </c>
      <c r="Q247" s="166">
        <v>2010</v>
      </c>
      <c r="R247" s="166">
        <v>2011</v>
      </c>
      <c r="S247" s="166">
        <v>2012</v>
      </c>
      <c r="T247" s="166">
        <v>2013</v>
      </c>
      <c r="U247" s="166">
        <v>2014</v>
      </c>
      <c r="V247" s="166">
        <v>2015</v>
      </c>
      <c r="W247" s="166">
        <v>2016</v>
      </c>
      <c r="X247" s="166">
        <v>2017</v>
      </c>
      <c r="Y247" s="166">
        <v>2018</v>
      </c>
      <c r="Z247" s="167">
        <v>2019</v>
      </c>
    </row>
    <row r="248" spans="1:27">
      <c r="A248" s="168" t="s">
        <v>316</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c r="A249" s="172" t="s">
        <v>318</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c r="A250" s="225" t="s">
        <v>320</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75" thickBot="1">
      <c r="A251" s="174" t="s">
        <v>346</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c r="A252" s="225" t="s">
        <v>401</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5" spans="1:27" ht="15.75" thickBot="1"/>
    <row r="256" spans="1:27" ht="16.5" thickBot="1">
      <c r="A256" s="281" t="s">
        <v>269</v>
      </c>
      <c r="B256" s="280"/>
      <c r="C256" s="282" t="s">
        <v>228</v>
      </c>
      <c r="D256" s="283" t="s">
        <v>229</v>
      </c>
      <c r="E256" s="283" t="s">
        <v>230</v>
      </c>
      <c r="F256" s="283" t="s">
        <v>231</v>
      </c>
      <c r="G256" s="283" t="s">
        <v>232</v>
      </c>
      <c r="H256" s="283" t="s">
        <v>233</v>
      </c>
      <c r="I256" s="283" t="s">
        <v>234</v>
      </c>
      <c r="J256" s="283" t="s">
        <v>235</v>
      </c>
      <c r="K256" s="283" t="s">
        <v>236</v>
      </c>
      <c r="L256" s="283" t="s">
        <v>237</v>
      </c>
      <c r="M256" s="283" t="s">
        <v>238</v>
      </c>
      <c r="N256" s="283" t="s">
        <v>239</v>
      </c>
      <c r="O256" s="283" t="s">
        <v>240</v>
      </c>
      <c r="P256" s="283" t="s">
        <v>241</v>
      </c>
      <c r="Q256" s="284" t="s">
        <v>242</v>
      </c>
    </row>
    <row r="257" spans="1:17">
      <c r="A257" s="279" t="s">
        <v>270</v>
      </c>
      <c r="B257" s="309" t="s">
        <v>243</v>
      </c>
      <c r="C257" s="273">
        <v>0</v>
      </c>
      <c r="D257" s="275">
        <v>0</v>
      </c>
      <c r="E257" s="275">
        <v>0</v>
      </c>
      <c r="F257" s="275">
        <v>0</v>
      </c>
      <c r="G257" s="275">
        <v>0</v>
      </c>
      <c r="H257" s="275">
        <v>0</v>
      </c>
      <c r="I257" s="275">
        <v>0</v>
      </c>
      <c r="J257" s="275">
        <v>0</v>
      </c>
      <c r="K257" s="275">
        <v>0</v>
      </c>
      <c r="L257" s="275">
        <v>0</v>
      </c>
      <c r="M257" s="275">
        <v>0</v>
      </c>
      <c r="N257" s="275">
        <v>0</v>
      </c>
      <c r="O257" s="275">
        <v>0</v>
      </c>
      <c r="P257" s="275">
        <v>0</v>
      </c>
      <c r="Q257" s="274">
        <v>0</v>
      </c>
    </row>
    <row r="258" spans="1:17">
      <c r="A258" s="278" t="s">
        <v>272</v>
      </c>
      <c r="B258" s="310"/>
      <c r="C258" s="270">
        <v>0.9</v>
      </c>
      <c r="D258" s="270">
        <v>0.9</v>
      </c>
      <c r="E258" s="270">
        <v>0.9</v>
      </c>
      <c r="F258" s="270">
        <v>0.9</v>
      </c>
      <c r="G258" s="270">
        <v>0.9</v>
      </c>
      <c r="H258" s="270">
        <v>0.9</v>
      </c>
      <c r="I258" s="270">
        <v>0.9</v>
      </c>
      <c r="J258" s="270">
        <v>0.9</v>
      </c>
      <c r="K258" s="270">
        <v>0.9</v>
      </c>
      <c r="L258" s="270">
        <v>0.9</v>
      </c>
      <c r="M258" s="270">
        <v>0.9</v>
      </c>
      <c r="N258" s="270">
        <v>0.9</v>
      </c>
      <c r="O258" s="270">
        <v>0.9</v>
      </c>
      <c r="P258" s="270">
        <v>0.9</v>
      </c>
      <c r="Q258" s="270">
        <v>0.9</v>
      </c>
    </row>
    <row r="259" spans="1:17">
      <c r="A259" s="278" t="s">
        <v>273</v>
      </c>
      <c r="B259" s="310"/>
      <c r="C259" s="270">
        <v>0.9</v>
      </c>
      <c r="D259" s="270">
        <v>0.9</v>
      </c>
      <c r="E259" s="270">
        <v>0.9</v>
      </c>
      <c r="F259" s="270">
        <v>0.9</v>
      </c>
      <c r="G259" s="270">
        <v>0.9</v>
      </c>
      <c r="H259" s="270">
        <v>0.9</v>
      </c>
      <c r="I259" s="270">
        <v>0.9</v>
      </c>
      <c r="J259" s="270">
        <v>0.9</v>
      </c>
      <c r="K259" s="270">
        <v>0.9</v>
      </c>
      <c r="L259" s="270">
        <v>0.9</v>
      </c>
      <c r="M259" s="270">
        <v>0.9</v>
      </c>
      <c r="N259" s="270">
        <v>0.9</v>
      </c>
      <c r="O259" s="270">
        <v>0.9</v>
      </c>
      <c r="P259" s="270">
        <v>0.9</v>
      </c>
      <c r="Q259" s="270">
        <v>0.9</v>
      </c>
    </row>
    <row r="260" spans="1:17">
      <c r="A260" s="278" t="s">
        <v>274</v>
      </c>
      <c r="B260" s="310"/>
      <c r="C260" s="270">
        <v>0.9</v>
      </c>
      <c r="D260" s="270">
        <v>0.9</v>
      </c>
      <c r="E260" s="270">
        <v>0.9</v>
      </c>
      <c r="F260" s="270">
        <v>0.9</v>
      </c>
      <c r="G260" s="270">
        <v>0.9</v>
      </c>
      <c r="H260" s="270">
        <v>0.9</v>
      </c>
      <c r="I260" s="270">
        <v>0.9</v>
      </c>
      <c r="J260" s="270">
        <v>0.9</v>
      </c>
      <c r="K260" s="270">
        <v>0.9</v>
      </c>
      <c r="L260" s="270">
        <v>0.9</v>
      </c>
      <c r="M260" s="270">
        <v>0.9</v>
      </c>
      <c r="N260" s="270">
        <v>0.9</v>
      </c>
      <c r="O260" s="270">
        <v>0.9</v>
      </c>
      <c r="P260" s="270">
        <v>0.9</v>
      </c>
      <c r="Q260" s="270">
        <v>0.9</v>
      </c>
    </row>
    <row r="261" spans="1:17" ht="15.75" thickBot="1">
      <c r="A261" s="277" t="s">
        <v>275</v>
      </c>
      <c r="B261" s="311"/>
      <c r="C261" s="270">
        <v>0.9</v>
      </c>
      <c r="D261" s="270">
        <v>0.9</v>
      </c>
      <c r="E261" s="270">
        <v>0.9</v>
      </c>
      <c r="F261" s="270">
        <v>0.9</v>
      </c>
      <c r="G261" s="270">
        <v>0.9</v>
      </c>
      <c r="H261" s="270">
        <v>0.9</v>
      </c>
      <c r="I261" s="270">
        <v>0.9</v>
      </c>
      <c r="J261" s="270">
        <v>0.9</v>
      </c>
      <c r="K261" s="270">
        <v>0.9</v>
      </c>
      <c r="L261" s="270">
        <v>0.9</v>
      </c>
      <c r="M261" s="270">
        <v>0.9</v>
      </c>
      <c r="N261" s="270">
        <v>0.9</v>
      </c>
      <c r="O261" s="270">
        <v>0.9</v>
      </c>
      <c r="P261" s="270">
        <v>0.9</v>
      </c>
      <c r="Q261" s="270">
        <v>0.9</v>
      </c>
    </row>
    <row r="262" spans="1:17">
      <c r="A262" s="276" t="s">
        <v>270</v>
      </c>
      <c r="B262" s="309" t="s">
        <v>244</v>
      </c>
      <c r="C262" s="270">
        <v>0.2</v>
      </c>
      <c r="D262" s="270">
        <v>0.9</v>
      </c>
      <c r="E262" s="270">
        <v>0.9</v>
      </c>
      <c r="F262" s="270">
        <v>0.9</v>
      </c>
      <c r="G262" s="270">
        <v>0.9</v>
      </c>
      <c r="H262" s="270">
        <v>0.9</v>
      </c>
      <c r="I262" s="270">
        <v>0.9</v>
      </c>
      <c r="J262" s="270">
        <v>0.9</v>
      </c>
      <c r="K262" s="270">
        <v>0.9</v>
      </c>
      <c r="L262" s="270">
        <v>0.9</v>
      </c>
      <c r="M262" s="270">
        <v>0.9</v>
      </c>
      <c r="N262" s="270">
        <v>0.9</v>
      </c>
      <c r="O262" s="270">
        <v>0.9</v>
      </c>
      <c r="P262" s="270">
        <v>0.9</v>
      </c>
      <c r="Q262" s="270">
        <v>0.9</v>
      </c>
    </row>
    <row r="263" spans="1:17">
      <c r="A263" s="271" t="s">
        <v>272</v>
      </c>
      <c r="B263" s="310"/>
      <c r="C263" s="273">
        <v>0</v>
      </c>
      <c r="D263" s="275">
        <v>0</v>
      </c>
      <c r="E263" s="275">
        <v>0</v>
      </c>
      <c r="F263" s="275">
        <v>0</v>
      </c>
      <c r="G263" s="275">
        <v>0</v>
      </c>
      <c r="H263" s="275">
        <v>0</v>
      </c>
      <c r="I263" s="275">
        <v>0</v>
      </c>
      <c r="J263" s="275">
        <v>0</v>
      </c>
      <c r="K263" s="275">
        <v>0</v>
      </c>
      <c r="L263" s="275">
        <v>0</v>
      </c>
      <c r="M263" s="275">
        <v>0</v>
      </c>
      <c r="N263" s="275">
        <v>0</v>
      </c>
      <c r="O263" s="275">
        <v>0</v>
      </c>
      <c r="P263" s="275">
        <v>0</v>
      </c>
      <c r="Q263" s="274">
        <v>0</v>
      </c>
    </row>
    <row r="264" spans="1:17">
      <c r="A264" s="271" t="s">
        <v>273</v>
      </c>
      <c r="B264" s="310"/>
      <c r="C264" s="270">
        <v>0.2</v>
      </c>
      <c r="D264" s="270">
        <v>0.2</v>
      </c>
      <c r="E264" s="270">
        <v>0.2</v>
      </c>
      <c r="F264" s="270">
        <v>0.2</v>
      </c>
      <c r="G264" s="270">
        <v>0.2</v>
      </c>
      <c r="H264" s="270">
        <v>0.2</v>
      </c>
      <c r="I264" s="270">
        <v>0.2</v>
      </c>
      <c r="J264" s="270">
        <v>0.2</v>
      </c>
      <c r="K264" s="270">
        <v>0.2</v>
      </c>
      <c r="L264" s="270">
        <v>0.2</v>
      </c>
      <c r="M264" s="270">
        <v>0.2</v>
      </c>
      <c r="N264" s="270">
        <v>0.2</v>
      </c>
      <c r="O264" s="270">
        <v>0.2</v>
      </c>
      <c r="P264" s="270">
        <v>0.2</v>
      </c>
      <c r="Q264" s="270">
        <v>0.2</v>
      </c>
    </row>
    <row r="265" spans="1:17">
      <c r="A265" s="271" t="s">
        <v>274</v>
      </c>
      <c r="B265" s="310"/>
      <c r="C265" s="270">
        <v>0.6</v>
      </c>
      <c r="D265" s="270">
        <v>0.6</v>
      </c>
      <c r="E265" s="270">
        <v>0.6</v>
      </c>
      <c r="F265" s="270">
        <v>0.6</v>
      </c>
      <c r="G265" s="270">
        <v>0.6</v>
      </c>
      <c r="H265" s="270">
        <v>0.6</v>
      </c>
      <c r="I265" s="270">
        <v>0.6</v>
      </c>
      <c r="J265" s="270">
        <v>0.6</v>
      </c>
      <c r="K265" s="270">
        <v>0.6</v>
      </c>
      <c r="L265" s="270">
        <v>0.6</v>
      </c>
      <c r="M265" s="270">
        <v>0.6</v>
      </c>
      <c r="N265" s="270">
        <v>0.6</v>
      </c>
      <c r="O265" s="270">
        <v>0.6</v>
      </c>
      <c r="P265" s="270">
        <v>0.6</v>
      </c>
      <c r="Q265" s="270">
        <v>0.6</v>
      </c>
    </row>
    <row r="266" spans="1:17" ht="15.75" thickBot="1">
      <c r="A266" s="269" t="s">
        <v>275</v>
      </c>
      <c r="B266" s="311"/>
      <c r="C266" s="270">
        <v>0.6</v>
      </c>
      <c r="D266" s="270">
        <v>0.6</v>
      </c>
      <c r="E266" s="270">
        <v>0.6</v>
      </c>
      <c r="F266" s="270">
        <v>0.6</v>
      </c>
      <c r="G266" s="270">
        <v>0.6</v>
      </c>
      <c r="H266" s="270">
        <v>0.6</v>
      </c>
      <c r="I266" s="270">
        <v>0.6</v>
      </c>
      <c r="J266" s="270">
        <v>0.6</v>
      </c>
      <c r="K266" s="270">
        <v>0.6</v>
      </c>
      <c r="L266" s="270">
        <v>0.6</v>
      </c>
      <c r="M266" s="270">
        <v>0.6</v>
      </c>
      <c r="N266" s="270">
        <v>0.6</v>
      </c>
      <c r="O266" s="270">
        <v>0.6</v>
      </c>
      <c r="P266" s="270">
        <v>0.6</v>
      </c>
      <c r="Q266" s="270">
        <v>0.6</v>
      </c>
    </row>
    <row r="267" spans="1:17">
      <c r="A267" s="272" t="s">
        <v>277</v>
      </c>
      <c r="B267" s="309" t="s">
        <v>245</v>
      </c>
      <c r="C267" s="270">
        <v>0.01</v>
      </c>
      <c r="D267" s="270">
        <v>0.01</v>
      </c>
      <c r="E267" s="270">
        <v>0.01</v>
      </c>
      <c r="F267" s="270">
        <v>0.01</v>
      </c>
      <c r="G267" s="270">
        <v>0.01</v>
      </c>
      <c r="H267" s="270">
        <v>0.01</v>
      </c>
      <c r="I267" s="270">
        <v>0.01</v>
      </c>
      <c r="J267" s="270">
        <v>0.01</v>
      </c>
      <c r="K267" s="270">
        <v>0.01</v>
      </c>
      <c r="L267" s="270">
        <v>0.01</v>
      </c>
      <c r="M267" s="270">
        <v>0.01</v>
      </c>
      <c r="N267" s="270">
        <v>0.01</v>
      </c>
      <c r="O267" s="270">
        <v>0.01</v>
      </c>
      <c r="P267" s="270">
        <v>0.01</v>
      </c>
      <c r="Q267" s="270">
        <v>0.01</v>
      </c>
    </row>
    <row r="268" spans="1:17">
      <c r="A268" s="271" t="s">
        <v>272</v>
      </c>
      <c r="B268" s="310"/>
      <c r="C268" s="270">
        <v>0.01</v>
      </c>
      <c r="D268" s="270">
        <v>0.01</v>
      </c>
      <c r="E268" s="270">
        <v>0.01</v>
      </c>
      <c r="F268" s="270">
        <v>0.01</v>
      </c>
      <c r="G268" s="270">
        <v>0.01</v>
      </c>
      <c r="H268" s="270">
        <v>0.01</v>
      </c>
      <c r="I268" s="270">
        <v>0.01</v>
      </c>
      <c r="J268" s="270">
        <v>0.01</v>
      </c>
      <c r="K268" s="270">
        <v>0.01</v>
      </c>
      <c r="L268" s="270">
        <v>0.01</v>
      </c>
      <c r="M268" s="270">
        <v>0.01</v>
      </c>
      <c r="N268" s="270">
        <v>0.01</v>
      </c>
      <c r="O268" s="270">
        <v>0.01</v>
      </c>
      <c r="P268" s="270">
        <v>0.01</v>
      </c>
      <c r="Q268" s="270">
        <v>0.01</v>
      </c>
    </row>
    <row r="269" spans="1:17">
      <c r="A269" s="271" t="s">
        <v>273</v>
      </c>
      <c r="B269" s="310"/>
      <c r="C269" s="273">
        <v>0</v>
      </c>
      <c r="D269" s="273">
        <v>0</v>
      </c>
      <c r="E269" s="273">
        <v>0</v>
      </c>
      <c r="F269" s="273">
        <v>0</v>
      </c>
      <c r="G269" s="273">
        <v>0</v>
      </c>
      <c r="H269" s="273">
        <v>0</v>
      </c>
      <c r="I269" s="273">
        <v>0</v>
      </c>
      <c r="J269" s="273">
        <v>0</v>
      </c>
      <c r="K269" s="273">
        <v>0</v>
      </c>
      <c r="L269" s="273">
        <v>0</v>
      </c>
      <c r="M269" s="273">
        <v>0</v>
      </c>
      <c r="N269" s="273">
        <v>0</v>
      </c>
      <c r="O269" s="273">
        <v>0</v>
      </c>
      <c r="P269" s="273">
        <v>0</v>
      </c>
      <c r="Q269" s="273">
        <v>0</v>
      </c>
    </row>
    <row r="270" spans="1:17">
      <c r="A270" s="271" t="s">
        <v>274</v>
      </c>
      <c r="B270" s="310"/>
      <c r="C270" s="270">
        <v>0.4</v>
      </c>
      <c r="D270" s="270">
        <v>0.4</v>
      </c>
      <c r="E270" s="270">
        <v>0.4</v>
      </c>
      <c r="F270" s="270">
        <v>0.4</v>
      </c>
      <c r="G270" s="270">
        <v>0.4</v>
      </c>
      <c r="H270" s="270">
        <v>0.4</v>
      </c>
      <c r="I270" s="270">
        <v>0.4</v>
      </c>
      <c r="J270" s="270">
        <v>0.4</v>
      </c>
      <c r="K270" s="270">
        <v>0.4</v>
      </c>
      <c r="L270" s="270">
        <v>0.4</v>
      </c>
      <c r="M270" s="270">
        <v>0.4</v>
      </c>
      <c r="N270" s="270">
        <v>0.4</v>
      </c>
      <c r="O270" s="270">
        <v>0.4</v>
      </c>
      <c r="P270" s="270">
        <v>0.4</v>
      </c>
      <c r="Q270" s="270">
        <v>0.4</v>
      </c>
    </row>
    <row r="271" spans="1:17" ht="15.75" thickBot="1">
      <c r="A271" s="269" t="s">
        <v>275</v>
      </c>
      <c r="B271" s="311"/>
      <c r="C271" s="270">
        <v>0.1</v>
      </c>
      <c r="D271" s="270">
        <v>0.1</v>
      </c>
      <c r="E271" s="270">
        <v>0.1</v>
      </c>
      <c r="F271" s="270">
        <v>0.1</v>
      </c>
      <c r="G271" s="270">
        <v>0.1</v>
      </c>
      <c r="H271" s="270">
        <v>0.1</v>
      </c>
      <c r="I271" s="270">
        <v>0.1</v>
      </c>
      <c r="J271" s="270">
        <v>0.1</v>
      </c>
      <c r="K271" s="270">
        <v>0.1</v>
      </c>
      <c r="L271" s="270">
        <v>0.1</v>
      </c>
      <c r="M271" s="270">
        <v>0.1</v>
      </c>
      <c r="N271" s="270">
        <v>0.1</v>
      </c>
      <c r="O271" s="270">
        <v>0.1</v>
      </c>
      <c r="P271" s="270">
        <v>0.1</v>
      </c>
      <c r="Q271" s="270">
        <v>0.1</v>
      </c>
    </row>
    <row r="272" spans="1:17">
      <c r="A272" s="272" t="s">
        <v>270</v>
      </c>
      <c r="B272" s="309" t="s">
        <v>246</v>
      </c>
      <c r="C272" s="270">
        <v>0.01</v>
      </c>
      <c r="D272" s="270">
        <v>0.01</v>
      </c>
      <c r="E272" s="270">
        <v>0.01</v>
      </c>
      <c r="F272" s="270">
        <v>0.01</v>
      </c>
      <c r="G272" s="270">
        <v>0.01</v>
      </c>
      <c r="H272" s="270">
        <v>0.01</v>
      </c>
      <c r="I272" s="270">
        <v>0.01</v>
      </c>
      <c r="J272" s="270">
        <v>0.01</v>
      </c>
      <c r="K272" s="270">
        <v>0.01</v>
      </c>
      <c r="L272" s="270">
        <v>0.01</v>
      </c>
      <c r="M272" s="270">
        <v>0.01</v>
      </c>
      <c r="N272" s="270">
        <v>0.01</v>
      </c>
      <c r="O272" s="270">
        <v>0.01</v>
      </c>
      <c r="P272" s="270">
        <v>0.01</v>
      </c>
      <c r="Q272" s="270">
        <v>0.01</v>
      </c>
    </row>
    <row r="273" spans="1:17">
      <c r="A273" s="271" t="s">
        <v>272</v>
      </c>
      <c r="B273" s="310"/>
      <c r="C273" s="270">
        <v>0.01</v>
      </c>
      <c r="D273" s="270">
        <v>0.01</v>
      </c>
      <c r="E273" s="270">
        <v>0.01</v>
      </c>
      <c r="F273" s="270">
        <v>0.01</v>
      </c>
      <c r="G273" s="270">
        <v>0.01</v>
      </c>
      <c r="H273" s="270">
        <v>0.01</v>
      </c>
      <c r="I273" s="270">
        <v>0.01</v>
      </c>
      <c r="J273" s="270">
        <v>0.01</v>
      </c>
      <c r="K273" s="270">
        <v>0.01</v>
      </c>
      <c r="L273" s="270">
        <v>0.01</v>
      </c>
      <c r="M273" s="270">
        <v>0.01</v>
      </c>
      <c r="N273" s="270">
        <v>0.01</v>
      </c>
      <c r="O273" s="270">
        <v>0.01</v>
      </c>
      <c r="P273" s="270">
        <v>0.01</v>
      </c>
      <c r="Q273" s="270">
        <v>0.01</v>
      </c>
    </row>
    <row r="274" spans="1:17">
      <c r="A274" s="271" t="s">
        <v>273</v>
      </c>
      <c r="B274" s="310"/>
      <c r="C274" s="270">
        <v>0.01</v>
      </c>
      <c r="D274" s="270">
        <v>0.01</v>
      </c>
      <c r="E274" s="270">
        <v>0.01</v>
      </c>
      <c r="F274" s="270">
        <v>0.01</v>
      </c>
      <c r="G274" s="270">
        <v>0.01</v>
      </c>
      <c r="H274" s="270">
        <v>0.01</v>
      </c>
      <c r="I274" s="270">
        <v>0.01</v>
      </c>
      <c r="J274" s="270">
        <v>0.01</v>
      </c>
      <c r="K274" s="270">
        <v>0.01</v>
      </c>
      <c r="L274" s="270">
        <v>0.01</v>
      </c>
      <c r="M274" s="270">
        <v>0.01</v>
      </c>
      <c r="N274" s="270">
        <v>0.01</v>
      </c>
      <c r="O274" s="270">
        <v>0.01</v>
      </c>
      <c r="P274" s="270">
        <v>0.01</v>
      </c>
      <c r="Q274" s="270">
        <v>0.01</v>
      </c>
    </row>
    <row r="275" spans="1:17">
      <c r="A275" s="271" t="s">
        <v>274</v>
      </c>
      <c r="B275" s="310"/>
      <c r="C275" s="273">
        <v>0</v>
      </c>
      <c r="D275" s="273">
        <v>0</v>
      </c>
      <c r="E275" s="273">
        <v>0</v>
      </c>
      <c r="F275" s="273">
        <v>0</v>
      </c>
      <c r="G275" s="273">
        <v>0</v>
      </c>
      <c r="H275" s="273">
        <v>0</v>
      </c>
      <c r="I275" s="273">
        <v>0</v>
      </c>
      <c r="J275" s="273">
        <v>0</v>
      </c>
      <c r="K275" s="273">
        <v>0</v>
      </c>
      <c r="L275" s="273">
        <v>0</v>
      </c>
      <c r="M275" s="273">
        <v>0</v>
      </c>
      <c r="N275" s="273">
        <v>0</v>
      </c>
      <c r="O275" s="273">
        <v>0</v>
      </c>
      <c r="P275" s="273">
        <v>0</v>
      </c>
      <c r="Q275" s="273">
        <v>0</v>
      </c>
    </row>
    <row r="276" spans="1:17" ht="15.75" thickBot="1">
      <c r="A276" s="269" t="s">
        <v>275</v>
      </c>
      <c r="B276" s="311"/>
      <c r="C276" s="270">
        <v>0.01</v>
      </c>
      <c r="D276" s="270">
        <v>0.01</v>
      </c>
      <c r="E276" s="270">
        <v>0.01</v>
      </c>
      <c r="F276" s="270">
        <v>0.01</v>
      </c>
      <c r="G276" s="270">
        <v>0.01</v>
      </c>
      <c r="H276" s="270">
        <v>0.01</v>
      </c>
      <c r="I276" s="270">
        <v>0.01</v>
      </c>
      <c r="J276" s="270">
        <v>0.01</v>
      </c>
      <c r="K276" s="270">
        <v>0.01</v>
      </c>
      <c r="L276" s="270">
        <v>0.01</v>
      </c>
      <c r="M276" s="270">
        <v>0.01</v>
      </c>
      <c r="N276" s="270">
        <v>0.01</v>
      </c>
      <c r="O276" s="270">
        <v>0.01</v>
      </c>
      <c r="P276" s="270">
        <v>0.01</v>
      </c>
      <c r="Q276" s="270">
        <v>0.01</v>
      </c>
    </row>
    <row r="277" spans="1:17">
      <c r="A277" s="272" t="s">
        <v>270</v>
      </c>
      <c r="B277" s="309" t="s">
        <v>247</v>
      </c>
      <c r="C277" s="270">
        <v>0</v>
      </c>
      <c r="D277" s="270">
        <v>0</v>
      </c>
      <c r="E277" s="270">
        <v>0</v>
      </c>
      <c r="F277" s="270">
        <v>0</v>
      </c>
      <c r="G277" s="270">
        <v>0</v>
      </c>
      <c r="H277" s="270">
        <v>0</v>
      </c>
      <c r="I277" s="270">
        <v>0</v>
      </c>
      <c r="J277" s="270">
        <v>0</v>
      </c>
      <c r="K277" s="270">
        <v>0</v>
      </c>
      <c r="L277" s="270">
        <v>0</v>
      </c>
      <c r="M277" s="270">
        <v>0</v>
      </c>
      <c r="N277" s="270">
        <v>0</v>
      </c>
      <c r="O277" s="270">
        <v>0</v>
      </c>
      <c r="P277" s="270">
        <v>0</v>
      </c>
      <c r="Q277" s="270">
        <v>0</v>
      </c>
    </row>
    <row r="278" spans="1:17">
      <c r="A278" s="271" t="s">
        <v>272</v>
      </c>
      <c r="B278" s="310"/>
      <c r="C278" s="270">
        <v>0</v>
      </c>
      <c r="D278" s="270">
        <v>0</v>
      </c>
      <c r="E278" s="270">
        <v>0</v>
      </c>
      <c r="F278" s="270">
        <v>0</v>
      </c>
      <c r="G278" s="270">
        <v>0</v>
      </c>
      <c r="H278" s="270">
        <v>0</v>
      </c>
      <c r="I278" s="270">
        <v>0</v>
      </c>
      <c r="J278" s="270">
        <v>0</v>
      </c>
      <c r="K278" s="270">
        <v>0</v>
      </c>
      <c r="L278" s="270">
        <v>0</v>
      </c>
      <c r="M278" s="270">
        <v>0</v>
      </c>
      <c r="N278" s="270">
        <v>0</v>
      </c>
      <c r="O278" s="270">
        <v>0</v>
      </c>
      <c r="P278" s="270">
        <v>0</v>
      </c>
      <c r="Q278" s="270">
        <v>0</v>
      </c>
    </row>
    <row r="279" spans="1:17">
      <c r="A279" s="271" t="s">
        <v>273</v>
      </c>
      <c r="B279" s="310"/>
      <c r="C279" s="270">
        <v>0.1</v>
      </c>
      <c r="D279" s="270">
        <v>0.1</v>
      </c>
      <c r="E279" s="270">
        <v>0.1</v>
      </c>
      <c r="F279" s="270">
        <v>0.1</v>
      </c>
      <c r="G279" s="270">
        <v>0.1</v>
      </c>
      <c r="H279" s="270">
        <v>0.1</v>
      </c>
      <c r="I279" s="270">
        <v>0.1</v>
      </c>
      <c r="J279" s="270">
        <v>0.1</v>
      </c>
      <c r="K279" s="270">
        <v>0.1</v>
      </c>
      <c r="L279" s="270">
        <v>0.1</v>
      </c>
      <c r="M279" s="270">
        <v>0.1</v>
      </c>
      <c r="N279" s="270">
        <v>0.1</v>
      </c>
      <c r="O279" s="270">
        <v>0.1</v>
      </c>
      <c r="P279" s="270">
        <v>0.1</v>
      </c>
      <c r="Q279" s="270">
        <v>0.1</v>
      </c>
    </row>
    <row r="280" spans="1:17">
      <c r="A280" s="271" t="s">
        <v>274</v>
      </c>
      <c r="B280" s="310"/>
      <c r="C280" s="270">
        <v>0.1</v>
      </c>
      <c r="D280" s="270">
        <v>0.1</v>
      </c>
      <c r="E280" s="270">
        <v>0.1</v>
      </c>
      <c r="F280" s="270">
        <v>0.1</v>
      </c>
      <c r="G280" s="270">
        <v>0.1</v>
      </c>
      <c r="H280" s="270">
        <v>0.1</v>
      </c>
      <c r="I280" s="270">
        <v>0.1</v>
      </c>
      <c r="J280" s="270">
        <v>0.1</v>
      </c>
      <c r="K280" s="270">
        <v>0.1</v>
      </c>
      <c r="L280" s="270">
        <v>0.1</v>
      </c>
      <c r="M280" s="270">
        <v>0.1</v>
      </c>
      <c r="N280" s="270">
        <v>0.1</v>
      </c>
      <c r="O280" s="270">
        <v>0.1</v>
      </c>
      <c r="P280" s="270">
        <v>0.1</v>
      </c>
      <c r="Q280" s="270">
        <v>0.1</v>
      </c>
    </row>
    <row r="281" spans="1:17" ht="15.75" thickBot="1">
      <c r="A281" s="269" t="s">
        <v>275</v>
      </c>
      <c r="B281" s="311"/>
      <c r="C281" s="268">
        <v>0</v>
      </c>
      <c r="D281" s="267">
        <v>0</v>
      </c>
      <c r="E281" s="267">
        <v>0</v>
      </c>
      <c r="F281" s="267">
        <v>0</v>
      </c>
      <c r="G281" s="267">
        <v>0</v>
      </c>
      <c r="H281" s="267">
        <v>0</v>
      </c>
      <c r="I281" s="267">
        <v>0</v>
      </c>
      <c r="J281" s="267">
        <v>0</v>
      </c>
      <c r="K281" s="267">
        <v>0</v>
      </c>
      <c r="L281" s="267">
        <v>0</v>
      </c>
      <c r="M281" s="267">
        <v>0</v>
      </c>
      <c r="N281" s="267">
        <v>0</v>
      </c>
      <c r="O281" s="267">
        <v>0</v>
      </c>
      <c r="P281" s="267">
        <v>0</v>
      </c>
      <c r="Q281" s="266">
        <v>0</v>
      </c>
    </row>
  </sheetData>
  <mergeCells count="44">
    <mergeCell ref="A86:C86"/>
    <mergeCell ref="A92:C92"/>
    <mergeCell ref="E92:G92"/>
    <mergeCell ref="A113:B113"/>
    <mergeCell ref="A233:C233"/>
    <mergeCell ref="A78:A79"/>
    <mergeCell ref="B78:B79"/>
    <mergeCell ref="C78:C79"/>
    <mergeCell ref="A81:A82"/>
    <mergeCell ref="B81:B82"/>
    <mergeCell ref="C81:C82"/>
    <mergeCell ref="A73:A74"/>
    <mergeCell ref="B73:B74"/>
    <mergeCell ref="C73:C74"/>
    <mergeCell ref="A75:A76"/>
    <mergeCell ref="B75:B76"/>
    <mergeCell ref="C75:C76"/>
    <mergeCell ref="A68:A69"/>
    <mergeCell ref="B68:B69"/>
    <mergeCell ref="C68:C69"/>
    <mergeCell ref="A71:A72"/>
    <mergeCell ref="B71:B72"/>
    <mergeCell ref="C71:C72"/>
    <mergeCell ref="A64:A65"/>
    <mergeCell ref="B64:B65"/>
    <mergeCell ref="C64:C65"/>
    <mergeCell ref="A66:A67"/>
    <mergeCell ref="B66:B67"/>
    <mergeCell ref="C66:C67"/>
    <mergeCell ref="H27:J27"/>
    <mergeCell ref="A29:C29"/>
    <mergeCell ref="E29:G29"/>
    <mergeCell ref="E31:G31"/>
    <mergeCell ref="A35:C35"/>
    <mergeCell ref="A21:C21"/>
    <mergeCell ref="A22:C22"/>
    <mergeCell ref="A23:C23"/>
    <mergeCell ref="A26:C26"/>
    <mergeCell ref="E27:G27"/>
    <mergeCell ref="B257:B261"/>
    <mergeCell ref="B262:B266"/>
    <mergeCell ref="B267:B271"/>
    <mergeCell ref="B272:B276"/>
    <mergeCell ref="B277:B281"/>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26" t="s">
        <v>347</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27"/>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93" t="s">
        <v>348</v>
      </c>
      <c r="B6" s="293" t="s">
        <v>12</v>
      </c>
      <c r="C6" s="298">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28"/>
    </row>
    <row r="7" spans="1:39">
      <c r="A7" s="293"/>
      <c r="B7" s="293"/>
      <c r="C7" s="298"/>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29"/>
    </row>
    <row r="8" spans="1:39">
      <c r="A8" s="292" t="s">
        <v>349</v>
      </c>
      <c r="B8" s="293" t="s">
        <v>12</v>
      </c>
      <c r="C8" s="294">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0"/>
      <c r="AJ8" s="230"/>
      <c r="AK8" s="230"/>
      <c r="AL8" s="230"/>
      <c r="AM8" s="231"/>
    </row>
    <row r="9" spans="1:39">
      <c r="A9" s="292"/>
      <c r="B9" s="292"/>
      <c r="C9" s="294"/>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29"/>
    </row>
    <row r="10" spans="1:39">
      <c r="A10" s="295" t="s">
        <v>350</v>
      </c>
      <c r="B10" s="293" t="s">
        <v>12</v>
      </c>
      <c r="C10" s="296">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32">
        <v>17000</v>
      </c>
    </row>
    <row r="11" spans="1:39">
      <c r="A11" s="295"/>
      <c r="B11" s="293"/>
      <c r="C11" s="296"/>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33">
        <v>176.452</v>
      </c>
    </row>
    <row r="12" spans="1:39">
      <c r="A12" s="295" t="s">
        <v>351</v>
      </c>
      <c r="B12" s="293" t="s">
        <v>12</v>
      </c>
      <c r="C12" s="296">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28"/>
    </row>
    <row r="13" spans="1:39">
      <c r="A13" s="295"/>
      <c r="B13" s="293"/>
      <c r="C13" s="296"/>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34"/>
    </row>
    <row r="14" spans="1:39">
      <c r="A14" s="295" t="s">
        <v>352</v>
      </c>
      <c r="B14" s="293" t="s">
        <v>12</v>
      </c>
      <c r="C14" s="296">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28"/>
    </row>
    <row r="15" spans="1:39">
      <c r="A15" s="295"/>
      <c r="B15" s="293"/>
      <c r="C15" s="296"/>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34"/>
    </row>
    <row r="16" spans="1:39">
      <c r="A16" s="295" t="s">
        <v>353</v>
      </c>
      <c r="B16" s="293" t="s">
        <v>12</v>
      </c>
      <c r="C16" s="296">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28"/>
    </row>
    <row r="17" spans="1:39">
      <c r="A17" s="295"/>
      <c r="B17" s="293"/>
      <c r="C17" s="296"/>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34"/>
    </row>
    <row r="18" spans="1:39">
      <c r="A18" s="293" t="s">
        <v>354</v>
      </c>
      <c r="B18" s="297">
        <v>0.5</v>
      </c>
      <c r="C18" s="298">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28"/>
    </row>
    <row r="19" spans="1:39">
      <c r="A19" s="293"/>
      <c r="B19" s="297"/>
      <c r="C19" s="297"/>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29"/>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93" t="s">
        <v>355</v>
      </c>
      <c r="B21" s="293" t="s">
        <v>12</v>
      </c>
      <c r="C21" s="298">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28"/>
    </row>
    <row r="22" spans="1:39">
      <c r="A22" s="293"/>
      <c r="B22" s="293"/>
      <c r="C22" s="298"/>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29"/>
    </row>
    <row r="23" spans="1:39">
      <c r="A23" s="293" t="s">
        <v>356</v>
      </c>
      <c r="B23" s="293" t="s">
        <v>12</v>
      </c>
      <c r="C23" s="298">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28"/>
    </row>
    <row r="24" spans="1:39">
      <c r="A24" s="293"/>
      <c r="B24" s="293"/>
      <c r="C24" s="298"/>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29"/>
    </row>
    <row r="25" spans="1:39">
      <c r="A25" s="293" t="s">
        <v>357</v>
      </c>
      <c r="B25" s="293" t="s">
        <v>12</v>
      </c>
      <c r="C25" s="298">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28"/>
    </row>
    <row r="26" spans="1:39">
      <c r="A26" s="293"/>
      <c r="B26" s="293"/>
      <c r="C26" s="298"/>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29"/>
    </row>
    <row r="27" spans="1:39">
      <c r="A27" s="295" t="s">
        <v>358</v>
      </c>
      <c r="B27" s="293" t="s">
        <v>12</v>
      </c>
      <c r="C27" s="298">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28"/>
    </row>
    <row r="28" spans="1:39">
      <c r="A28" s="295"/>
      <c r="B28" s="293"/>
      <c r="C28" s="298"/>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29"/>
    </row>
    <row r="29" spans="1:39">
      <c r="A29" s="295" t="s">
        <v>359</v>
      </c>
      <c r="B29" s="293" t="s">
        <v>12</v>
      </c>
      <c r="C29" s="298">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28"/>
    </row>
    <row r="30" spans="1:39">
      <c r="A30" s="295"/>
      <c r="B30" s="293"/>
      <c r="C30" s="298"/>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29"/>
    </row>
    <row r="31" spans="1:39">
      <c r="A31" s="295" t="s">
        <v>360</v>
      </c>
      <c r="B31" s="293" t="s">
        <v>12</v>
      </c>
      <c r="C31" s="298">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28"/>
    </row>
    <row r="32" spans="1:39">
      <c r="A32" s="295"/>
      <c r="B32" s="293"/>
      <c r="C32" s="298"/>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29"/>
    </row>
    <row r="33" spans="1:39">
      <c r="A33" s="293" t="s">
        <v>361</v>
      </c>
      <c r="B33" s="297">
        <v>0.25</v>
      </c>
      <c r="C33" s="298">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28"/>
    </row>
    <row r="34" spans="1:39">
      <c r="A34" s="293"/>
      <c r="B34" s="297"/>
      <c r="C34" s="297"/>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29"/>
    </row>
    <row r="35" spans="1:39">
      <c r="A35" s="293" t="s">
        <v>362</v>
      </c>
      <c r="B35" s="315">
        <f>40/150</f>
        <v>0.26666666666666666</v>
      </c>
      <c r="C35" s="298">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28"/>
    </row>
    <row r="36" spans="1:39">
      <c r="A36" s="293"/>
      <c r="B36" s="315"/>
      <c r="C36" s="298"/>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29"/>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95" t="s">
        <v>363</v>
      </c>
      <c r="B38" s="295" t="s">
        <v>12</v>
      </c>
      <c r="C38" s="296">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28"/>
    </row>
    <row r="39" spans="1:39">
      <c r="A39" s="295"/>
      <c r="B39" s="295"/>
      <c r="C39" s="296"/>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34"/>
    </row>
    <row r="40" spans="1:39">
      <c r="A40" s="293" t="s">
        <v>364</v>
      </c>
      <c r="B40" s="295" t="s">
        <v>12</v>
      </c>
      <c r="C40" s="298">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28"/>
    </row>
    <row r="41" spans="1:39">
      <c r="A41" s="293"/>
      <c r="B41" s="295"/>
      <c r="C41" s="298"/>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29"/>
    </row>
    <row r="42" spans="1:39">
      <c r="A42" s="293" t="s">
        <v>365</v>
      </c>
      <c r="B42" s="295" t="s">
        <v>12</v>
      </c>
      <c r="C42" s="298">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28"/>
    </row>
    <row r="43" spans="1:39">
      <c r="A43" s="293"/>
      <c r="B43" s="295"/>
      <c r="C43" s="298"/>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29"/>
    </row>
    <row r="44" spans="1:39">
      <c r="A44" s="293" t="s">
        <v>366</v>
      </c>
      <c r="B44" s="295" t="s">
        <v>12</v>
      </c>
      <c r="C44" s="298">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28"/>
    </row>
    <row r="45" spans="1:39">
      <c r="A45" s="293"/>
      <c r="B45" s="295"/>
      <c r="C45" s="298"/>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29"/>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93" t="s">
        <v>367</v>
      </c>
      <c r="B47" s="293" t="s">
        <v>12</v>
      </c>
      <c r="C47" s="298">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28"/>
    </row>
    <row r="48" spans="1:39">
      <c r="A48" s="293"/>
      <c r="B48" s="293"/>
      <c r="C48" s="298"/>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29"/>
    </row>
    <row r="49" spans="1:39">
      <c r="A49" s="293" t="s">
        <v>368</v>
      </c>
      <c r="B49" s="293" t="s">
        <v>12</v>
      </c>
      <c r="C49" s="298">
        <v>4000</v>
      </c>
      <c r="D49" s="50" t="s">
        <v>116</v>
      </c>
      <c r="E49" s="235">
        <v>0</v>
      </c>
      <c r="F49" s="235">
        <v>300</v>
      </c>
      <c r="G49" s="235">
        <v>600</v>
      </c>
      <c r="H49" s="235">
        <v>900</v>
      </c>
      <c r="I49" s="235">
        <v>1200</v>
      </c>
      <c r="J49" s="235">
        <v>1500</v>
      </c>
      <c r="K49" s="235">
        <v>1800</v>
      </c>
      <c r="L49" s="235">
        <v>2100</v>
      </c>
      <c r="M49" s="235">
        <v>2400</v>
      </c>
      <c r="N49" s="235">
        <v>2700</v>
      </c>
      <c r="O49" s="235">
        <v>3000</v>
      </c>
      <c r="P49" s="235">
        <v>3300</v>
      </c>
      <c r="Q49" s="235">
        <v>3600</v>
      </c>
      <c r="R49" s="235">
        <v>3900</v>
      </c>
      <c r="S49" s="56"/>
      <c r="T49" s="56"/>
      <c r="U49" s="56"/>
      <c r="V49" s="56"/>
      <c r="W49" s="56"/>
      <c r="X49" s="56"/>
      <c r="Y49" s="56"/>
      <c r="Z49" s="56"/>
      <c r="AA49" s="236"/>
      <c r="AB49" s="57"/>
      <c r="AC49" s="57"/>
      <c r="AD49" s="57"/>
      <c r="AE49" s="57"/>
      <c r="AF49" s="57"/>
      <c r="AG49" s="57"/>
      <c r="AH49" s="237"/>
      <c r="AI49" s="57"/>
      <c r="AJ49" s="57"/>
      <c r="AK49" s="57"/>
      <c r="AL49" s="57"/>
      <c r="AM49" s="228"/>
    </row>
    <row r="50" spans="1:39">
      <c r="A50" s="293"/>
      <c r="B50" s="293"/>
      <c r="C50" s="298"/>
      <c r="D50" s="50" t="s">
        <v>117</v>
      </c>
      <c r="E50" s="238">
        <v>0</v>
      </c>
      <c r="F50" s="239">
        <v>17.2759</v>
      </c>
      <c r="G50" s="239">
        <v>31.657699999999998</v>
      </c>
      <c r="H50" s="239">
        <v>41.206899999999997</v>
      </c>
      <c r="I50" s="239">
        <v>48.093000000000004</v>
      </c>
      <c r="J50" s="238">
        <v>51.438600000000001</v>
      </c>
      <c r="K50" s="238">
        <v>52.2</v>
      </c>
      <c r="L50" s="238">
        <v>52.2</v>
      </c>
      <c r="M50" s="238">
        <v>52.2</v>
      </c>
      <c r="N50" s="238">
        <v>52.2</v>
      </c>
      <c r="O50" s="238">
        <v>52.2</v>
      </c>
      <c r="P50" s="238">
        <v>52.2</v>
      </c>
      <c r="Q50" s="238">
        <v>52.2</v>
      </c>
      <c r="R50" s="238">
        <v>52.2</v>
      </c>
      <c r="S50" s="53"/>
      <c r="T50" s="53"/>
      <c r="U50" s="53"/>
      <c r="V50" s="53"/>
      <c r="W50" s="53"/>
      <c r="X50" s="53"/>
      <c r="Y50" s="53"/>
      <c r="Z50" s="53"/>
      <c r="AA50" s="240"/>
      <c r="AB50" s="61"/>
      <c r="AC50" s="61"/>
      <c r="AD50" s="61"/>
      <c r="AE50" s="61"/>
      <c r="AF50" s="61"/>
      <c r="AG50" s="61"/>
      <c r="AH50" s="146"/>
      <c r="AI50" s="61"/>
      <c r="AJ50" s="61"/>
      <c r="AK50" s="61"/>
      <c r="AL50" s="61"/>
      <c r="AM50" s="229"/>
    </row>
    <row r="52" spans="1:39">
      <c r="A52" s="226" t="s">
        <v>369</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27"/>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16" t="s">
        <v>370</v>
      </c>
      <c r="B56" s="293" t="s">
        <v>12</v>
      </c>
      <c r="C56" s="298">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28"/>
    </row>
    <row r="57" spans="1:39">
      <c r="A57" s="316"/>
      <c r="B57" s="293"/>
      <c r="C57" s="298"/>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29"/>
    </row>
    <row r="58" spans="1:39">
      <c r="A58" s="316" t="s">
        <v>371</v>
      </c>
      <c r="B58" s="293" t="s">
        <v>12</v>
      </c>
      <c r="C58" s="298">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16"/>
      <c r="B59" s="293"/>
      <c r="C59" s="298"/>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16" t="s">
        <v>372</v>
      </c>
      <c r="B60" s="293" t="s">
        <v>12</v>
      </c>
      <c r="C60" s="298">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16"/>
      <c r="B61" s="293"/>
      <c r="C61" s="298"/>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16" t="s">
        <v>373</v>
      </c>
      <c r="B62" s="293" t="s">
        <v>12</v>
      </c>
      <c r="C62" s="298">
        <f>+E62</f>
        <v>14.1809996187</v>
      </c>
      <c r="D62" s="50" t="s">
        <v>116</v>
      </c>
      <c r="E62" s="24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28"/>
    </row>
    <row r="63" spans="1:39">
      <c r="A63" s="316"/>
      <c r="B63" s="293"/>
      <c r="C63" s="298"/>
      <c r="D63" s="50" t="s">
        <v>117</v>
      </c>
      <c r="E63" s="24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34"/>
    </row>
    <row r="64" spans="1:39">
      <c r="A64" s="316" t="s">
        <v>374</v>
      </c>
      <c r="B64" s="293" t="s">
        <v>12</v>
      </c>
      <c r="C64" s="298">
        <f>+E64</f>
        <v>77.5139928551</v>
      </c>
      <c r="D64" s="116"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16"/>
      <c r="B65" s="293"/>
      <c r="C65" s="298"/>
      <c r="D65" s="116"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16" t="s">
        <v>375</v>
      </c>
      <c r="B66" s="293" t="s">
        <v>12</v>
      </c>
      <c r="C66" s="298">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0"/>
      <c r="Z66" s="230"/>
      <c r="AA66" s="230"/>
      <c r="AB66" s="230"/>
      <c r="AC66" s="230"/>
      <c r="AD66" s="230"/>
      <c r="AE66" s="230"/>
      <c r="AF66" s="230"/>
      <c r="AG66" s="230"/>
      <c r="AH66" s="230"/>
      <c r="AI66" s="230"/>
      <c r="AJ66" s="230"/>
      <c r="AK66" s="230"/>
      <c r="AL66" s="230"/>
      <c r="AM66" s="231"/>
    </row>
    <row r="67" spans="1:39">
      <c r="A67" s="316"/>
      <c r="B67" s="293"/>
      <c r="C67" s="298"/>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34"/>
    </row>
    <row r="68" spans="1:39">
      <c r="A68" s="317" t="s">
        <v>12</v>
      </c>
      <c r="B68" s="297">
        <f>+E68</f>
        <v>0</v>
      </c>
      <c r="C68" s="298">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28"/>
    </row>
    <row r="69" spans="1:39">
      <c r="A69" s="317"/>
      <c r="B69" s="297"/>
      <c r="C69" s="298"/>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29"/>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16" t="s">
        <v>376</v>
      </c>
      <c r="B71" s="293" t="s">
        <v>12</v>
      </c>
      <c r="C71" s="298">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28"/>
    </row>
    <row r="72" spans="1:39">
      <c r="A72" s="316"/>
      <c r="B72" s="293"/>
      <c r="C72" s="298"/>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29"/>
    </row>
    <row r="73" spans="1:39">
      <c r="A73" s="316" t="s">
        <v>377</v>
      </c>
      <c r="B73" s="293" t="s">
        <v>12</v>
      </c>
      <c r="C73" s="298">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16"/>
      <c r="B74" s="293"/>
      <c r="C74" s="298"/>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16" t="s">
        <v>378</v>
      </c>
      <c r="B75" s="293" t="s">
        <v>12</v>
      </c>
      <c r="C75" s="298">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16"/>
      <c r="B76" s="293"/>
      <c r="C76" s="298"/>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16" t="s">
        <v>379</v>
      </c>
      <c r="B77" s="293" t="s">
        <v>12</v>
      </c>
      <c r="C77" s="298">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28"/>
    </row>
    <row r="78" spans="1:39">
      <c r="A78" s="316"/>
      <c r="B78" s="293"/>
      <c r="C78" s="298"/>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29"/>
    </row>
    <row r="79" spans="1:39">
      <c r="A79" s="316" t="s">
        <v>380</v>
      </c>
      <c r="B79" s="293" t="s">
        <v>12</v>
      </c>
      <c r="C79" s="298">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28"/>
    </row>
    <row r="80" spans="1:39">
      <c r="A80" s="316"/>
      <c r="B80" s="293"/>
      <c r="C80" s="298"/>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29"/>
    </row>
    <row r="81" spans="1:39">
      <c r="A81" s="316" t="s">
        <v>381</v>
      </c>
      <c r="B81" s="293" t="s">
        <v>12</v>
      </c>
      <c r="C81" s="298">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28"/>
    </row>
    <row r="82" spans="1:39">
      <c r="A82" s="316"/>
      <c r="B82" s="293"/>
      <c r="C82" s="298"/>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29"/>
    </row>
    <row r="83" spans="1:39">
      <c r="A83" s="317" t="s">
        <v>12</v>
      </c>
      <c r="B83" s="297">
        <f>+E83</f>
        <v>0</v>
      </c>
      <c r="C83" s="298">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28"/>
    </row>
    <row r="84" spans="1:39">
      <c r="A84" s="317"/>
      <c r="B84" s="297"/>
      <c r="C84" s="297"/>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29"/>
    </row>
    <row r="85" spans="1:39">
      <c r="A85" s="317" t="s">
        <v>12</v>
      </c>
      <c r="B85" s="315">
        <f>+E85</f>
        <v>0</v>
      </c>
      <c r="C85" s="298">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28"/>
    </row>
    <row r="86" spans="1:39">
      <c r="A86" s="317"/>
      <c r="B86" s="315"/>
      <c r="C86" s="298"/>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29"/>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18" t="s">
        <v>12</v>
      </c>
      <c r="B88" s="295" t="s">
        <v>12</v>
      </c>
      <c r="C88" s="296">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28"/>
    </row>
    <row r="89" spans="1:39">
      <c r="A89" s="318"/>
      <c r="B89" s="295"/>
      <c r="C89" s="296"/>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34"/>
    </row>
    <row r="90" spans="1:39">
      <c r="A90" s="316" t="s">
        <v>382</v>
      </c>
      <c r="B90" s="295" t="s">
        <v>12</v>
      </c>
      <c r="C90" s="298">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16"/>
      <c r="B91" s="295"/>
      <c r="C91" s="298"/>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16" t="s">
        <v>383</v>
      </c>
      <c r="B92" s="295" t="s">
        <v>12</v>
      </c>
      <c r="C92" s="298">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28"/>
    </row>
    <row r="93" spans="1:39">
      <c r="A93" s="316"/>
      <c r="B93" s="295"/>
      <c r="C93" s="298"/>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29"/>
    </row>
    <row r="94" spans="1:39">
      <c r="A94" s="316" t="s">
        <v>384</v>
      </c>
      <c r="B94" s="295" t="s">
        <v>12</v>
      </c>
      <c r="C94" s="298">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28"/>
    </row>
    <row r="95" spans="1:39">
      <c r="A95" s="316"/>
      <c r="B95" s="295"/>
      <c r="C95" s="298"/>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29"/>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17"/>
      <c r="B97" s="293" t="s">
        <v>12</v>
      </c>
      <c r="C97" s="298">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28"/>
    </row>
    <row r="98" spans="1:39">
      <c r="A98" s="317"/>
      <c r="B98" s="293"/>
      <c r="C98" s="298"/>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29"/>
    </row>
    <row r="99" spans="1:39">
      <c r="A99" s="317"/>
      <c r="B99" s="293" t="s">
        <v>12</v>
      </c>
      <c r="C99" s="319">
        <f>+E99</f>
        <v>0</v>
      </c>
      <c r="D99" s="50" t="s">
        <v>116</v>
      </c>
      <c r="E99" s="235"/>
      <c r="F99" s="235"/>
      <c r="G99" s="235"/>
      <c r="H99" s="235"/>
      <c r="I99" s="235"/>
      <c r="J99" s="235"/>
      <c r="K99" s="235"/>
      <c r="L99" s="235"/>
      <c r="M99" s="235"/>
      <c r="N99" s="235"/>
      <c r="O99" s="235"/>
      <c r="P99" s="235"/>
      <c r="Q99" s="235"/>
      <c r="R99" s="235"/>
      <c r="S99" s="56"/>
      <c r="T99" s="56"/>
      <c r="U99" s="56"/>
      <c r="V99" s="56"/>
      <c r="W99" s="56"/>
      <c r="X99" s="56"/>
      <c r="Y99" s="56"/>
      <c r="Z99" s="56"/>
      <c r="AA99" s="236"/>
      <c r="AB99" s="57"/>
      <c r="AC99" s="57"/>
      <c r="AD99" s="57"/>
      <c r="AE99" s="57"/>
      <c r="AF99" s="57"/>
      <c r="AG99" s="57"/>
      <c r="AH99" s="237"/>
      <c r="AI99" s="57"/>
      <c r="AJ99" s="57"/>
      <c r="AK99" s="57"/>
      <c r="AL99" s="57"/>
      <c r="AM99" s="228"/>
    </row>
    <row r="100" spans="1:39">
      <c r="A100" s="317"/>
      <c r="B100" s="293"/>
      <c r="C100" s="319"/>
      <c r="D100" s="50" t="s">
        <v>117</v>
      </c>
      <c r="E100" s="238"/>
      <c r="F100" s="239"/>
      <c r="G100" s="239"/>
      <c r="H100" s="239"/>
      <c r="I100" s="239"/>
      <c r="J100" s="238"/>
      <c r="K100" s="238"/>
      <c r="L100" s="238"/>
      <c r="M100" s="238"/>
      <c r="N100" s="238"/>
      <c r="O100" s="238"/>
      <c r="P100" s="238"/>
      <c r="Q100" s="238"/>
      <c r="R100" s="238"/>
      <c r="S100" s="53"/>
      <c r="T100" s="53"/>
      <c r="U100" s="53"/>
      <c r="V100" s="53"/>
      <c r="W100" s="53"/>
      <c r="X100" s="53"/>
      <c r="Y100" s="53"/>
      <c r="Z100" s="53"/>
      <c r="AA100" s="240"/>
      <c r="AB100" s="61"/>
      <c r="AC100" s="61"/>
      <c r="AD100" s="61"/>
      <c r="AE100" s="61"/>
      <c r="AF100" s="61"/>
      <c r="AG100" s="61"/>
      <c r="AH100" s="146"/>
      <c r="AI100" s="61"/>
      <c r="AJ100" s="61"/>
      <c r="AK100" s="61"/>
      <c r="AL100" s="61"/>
      <c r="AM100" s="229"/>
    </row>
    <row r="103" spans="1:39">
      <c r="A103" s="226" t="s">
        <v>385</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27"/>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43" t="s">
        <v>114</v>
      </c>
      <c r="B106" s="244"/>
      <c r="C106" s="245"/>
      <c r="D106" s="246"/>
      <c r="E106" s="246"/>
      <c r="F106" s="246"/>
      <c r="G106" s="246"/>
      <c r="H106" s="246"/>
      <c r="I106" s="246"/>
      <c r="J106" s="246"/>
      <c r="K106" s="246"/>
      <c r="L106" s="246"/>
      <c r="M106" s="246"/>
      <c r="N106" s="246"/>
      <c r="O106" s="246"/>
      <c r="P106" s="246"/>
      <c r="Q106" s="247"/>
      <c r="R106" s="247"/>
      <c r="S106" s="247"/>
      <c r="T106" s="247"/>
      <c r="U106" s="247"/>
      <c r="V106" s="247"/>
      <c r="W106" s="247"/>
      <c r="X106" s="247"/>
      <c r="Y106" s="247"/>
      <c r="Z106" s="247"/>
      <c r="AA106" s="247"/>
      <c r="AB106" s="247"/>
      <c r="AC106" s="247"/>
    </row>
    <row r="107" spans="1:39">
      <c r="A107" s="316" t="s">
        <v>386</v>
      </c>
      <c r="B107" s="293" t="s">
        <v>12</v>
      </c>
      <c r="C107" s="298">
        <f>+E107</f>
        <v>5.8600034000000001</v>
      </c>
      <c r="D107" s="24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32">
        <v>0.18225640000000401</v>
      </c>
      <c r="Q107" s="249"/>
      <c r="R107" s="56"/>
      <c r="S107" s="228"/>
    </row>
    <row r="108" spans="1:39">
      <c r="A108" s="316"/>
      <c r="B108" s="293"/>
      <c r="C108" s="298"/>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0">
        <v>2.1979999999999999E-3</v>
      </c>
      <c r="Q108" s="251"/>
      <c r="R108" s="54"/>
      <c r="S108" s="229"/>
    </row>
    <row r="109" spans="1:39">
      <c r="A109" s="316" t="s">
        <v>387</v>
      </c>
      <c r="B109" s="293" t="s">
        <v>12</v>
      </c>
      <c r="C109" s="298">
        <f>+E109</f>
        <v>5.86</v>
      </c>
      <c r="D109" s="24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32">
        <v>4.9726400000000802E-2</v>
      </c>
      <c r="R109" s="249"/>
      <c r="S109" s="228"/>
    </row>
    <row r="110" spans="1:39">
      <c r="A110" s="316"/>
      <c r="B110" s="293"/>
      <c r="C110" s="298"/>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0">
        <v>3.1779999999999998E-3</v>
      </c>
      <c r="R110" s="251"/>
      <c r="S110" s="234"/>
    </row>
    <row r="111" spans="1:39">
      <c r="A111" s="316" t="s">
        <v>388</v>
      </c>
      <c r="B111" s="293" t="s">
        <v>12</v>
      </c>
      <c r="C111" s="298">
        <f>+E111</f>
        <v>7.2400155000000002</v>
      </c>
      <c r="D111" s="24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28">
        <v>8.7460300000002697E-2</v>
      </c>
      <c r="U111" s="252"/>
      <c r="V111" s="57"/>
      <c r="W111" s="57"/>
      <c r="X111" s="57"/>
      <c r="Y111" s="57"/>
      <c r="Z111" s="57"/>
      <c r="AA111" s="57"/>
      <c r="AB111" s="57"/>
      <c r="AC111" s="57"/>
      <c r="AD111" s="57"/>
      <c r="AE111" s="57"/>
      <c r="AF111" s="57"/>
      <c r="AG111" s="57"/>
      <c r="AH111" s="57"/>
      <c r="AI111" s="57"/>
      <c r="AJ111" s="57"/>
      <c r="AK111" s="57"/>
      <c r="AL111" s="57"/>
      <c r="AM111" s="228"/>
    </row>
    <row r="112" spans="1:39">
      <c r="A112" s="316"/>
      <c r="B112" s="293"/>
      <c r="C112" s="298"/>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29">
        <v>4.4450000000000002E-3</v>
      </c>
      <c r="U112" s="253"/>
      <c r="V112" s="61"/>
      <c r="W112" s="61"/>
      <c r="X112" s="61"/>
      <c r="Y112" s="61"/>
      <c r="Z112" s="61"/>
      <c r="AA112" s="61"/>
      <c r="AB112" s="61"/>
      <c r="AC112" s="61"/>
      <c r="AD112" s="61"/>
      <c r="AE112" s="61"/>
      <c r="AF112" s="61"/>
      <c r="AG112" s="61"/>
      <c r="AH112" s="61"/>
      <c r="AI112" s="61"/>
      <c r="AJ112" s="61"/>
      <c r="AK112" s="61"/>
      <c r="AL112" s="61"/>
      <c r="AM112" s="229"/>
    </row>
    <row r="113" spans="1:39">
      <c r="A113" s="316" t="s">
        <v>389</v>
      </c>
      <c r="B113" s="293" t="s">
        <v>12</v>
      </c>
      <c r="C113" s="298">
        <f>+E113</f>
        <v>0</v>
      </c>
      <c r="D113" s="248" t="s">
        <v>116</v>
      </c>
      <c r="E113" s="51">
        <v>0</v>
      </c>
      <c r="F113" s="51"/>
      <c r="G113" s="51"/>
      <c r="H113" s="51"/>
      <c r="I113" s="51"/>
      <c r="J113" s="51"/>
      <c r="K113" s="51"/>
      <c r="L113" s="51"/>
      <c r="M113" s="51"/>
      <c r="N113" s="51"/>
      <c r="O113" s="51"/>
      <c r="P113" s="51"/>
      <c r="Q113" s="232"/>
      <c r="R113" s="51"/>
      <c r="S113" s="51"/>
      <c r="T113" s="51"/>
      <c r="U113" s="56"/>
      <c r="V113" s="56"/>
      <c r="W113" s="56"/>
      <c r="X113" s="56"/>
      <c r="Y113" s="56"/>
      <c r="Z113" s="56"/>
      <c r="AA113" s="56"/>
      <c r="AB113" s="56"/>
      <c r="AC113" s="56"/>
      <c r="AD113" s="56"/>
      <c r="AE113" s="56"/>
      <c r="AF113" s="57"/>
      <c r="AG113" s="57"/>
      <c r="AH113" s="57"/>
      <c r="AI113" s="57"/>
      <c r="AJ113" s="57"/>
      <c r="AK113" s="57"/>
      <c r="AL113" s="57"/>
      <c r="AM113" s="228"/>
    </row>
    <row r="114" spans="1:39">
      <c r="A114" s="316"/>
      <c r="B114" s="293"/>
      <c r="C114" s="298"/>
      <c r="D114" s="50" t="s">
        <v>117</v>
      </c>
      <c r="E114" s="54">
        <v>0</v>
      </c>
      <c r="F114" s="54"/>
      <c r="G114" s="54"/>
      <c r="H114" s="54"/>
      <c r="I114" s="54"/>
      <c r="J114" s="54"/>
      <c r="K114" s="54"/>
      <c r="L114" s="54"/>
      <c r="M114" s="54"/>
      <c r="N114" s="54"/>
      <c r="O114" s="54"/>
      <c r="P114" s="54"/>
      <c r="Q114" s="250"/>
      <c r="R114" s="54"/>
      <c r="S114" s="54"/>
      <c r="T114" s="54"/>
      <c r="U114" s="54"/>
      <c r="V114" s="59"/>
      <c r="W114" s="59"/>
      <c r="X114" s="59"/>
      <c r="Y114" s="59"/>
      <c r="Z114" s="59"/>
      <c r="AA114" s="59"/>
      <c r="AB114" s="59"/>
      <c r="AC114" s="59"/>
      <c r="AD114" s="59"/>
      <c r="AE114" s="59"/>
      <c r="AF114" s="60"/>
      <c r="AG114" s="60"/>
      <c r="AH114" s="60"/>
      <c r="AI114" s="60"/>
      <c r="AJ114" s="60"/>
      <c r="AK114" s="60"/>
      <c r="AL114" s="60"/>
      <c r="AM114" s="234"/>
    </row>
    <row r="115" spans="1:39">
      <c r="A115" s="316" t="s">
        <v>390</v>
      </c>
      <c r="B115" s="293" t="s">
        <v>12</v>
      </c>
      <c r="C115" s="298">
        <f>+E115</f>
        <v>0</v>
      </c>
      <c r="D115" s="248" t="s">
        <v>116</v>
      </c>
      <c r="E115" s="51">
        <v>0</v>
      </c>
      <c r="F115" s="51"/>
      <c r="G115" s="51"/>
      <c r="H115" s="51"/>
      <c r="I115" s="51"/>
      <c r="J115" s="51"/>
      <c r="K115" s="51"/>
      <c r="L115" s="51"/>
      <c r="M115" s="51"/>
      <c r="N115" s="51"/>
      <c r="O115" s="51"/>
      <c r="P115" s="51"/>
      <c r="Q115" s="232"/>
      <c r="R115" s="12"/>
      <c r="S115" s="12"/>
      <c r="T115" s="56"/>
      <c r="U115" s="56"/>
      <c r="V115" s="56"/>
      <c r="W115" s="56"/>
      <c r="X115" s="56"/>
      <c r="Y115" s="56"/>
      <c r="Z115" s="57"/>
      <c r="AA115" s="57"/>
      <c r="AB115" s="57"/>
      <c r="AC115" s="57"/>
      <c r="AD115" s="57"/>
      <c r="AE115" s="57"/>
      <c r="AF115" s="57"/>
      <c r="AG115" s="57"/>
      <c r="AH115" s="57"/>
      <c r="AI115" s="57"/>
      <c r="AJ115" s="57"/>
      <c r="AK115" s="57"/>
      <c r="AL115" s="57"/>
      <c r="AM115" s="228"/>
    </row>
    <row r="116" spans="1:39">
      <c r="A116" s="316"/>
      <c r="B116" s="293"/>
      <c r="C116" s="298"/>
      <c r="D116" s="50" t="s">
        <v>117</v>
      </c>
      <c r="E116" s="54">
        <v>0</v>
      </c>
      <c r="F116" s="54"/>
      <c r="G116" s="54"/>
      <c r="H116" s="54"/>
      <c r="I116" s="54"/>
      <c r="J116" s="54"/>
      <c r="K116" s="54"/>
      <c r="L116" s="54"/>
      <c r="M116" s="54"/>
      <c r="N116" s="54"/>
      <c r="O116" s="54"/>
      <c r="P116" s="54"/>
      <c r="Q116" s="250"/>
      <c r="R116" s="12"/>
      <c r="S116" s="12"/>
      <c r="T116" s="54"/>
      <c r="U116" s="54"/>
      <c r="V116" s="54"/>
      <c r="W116" s="54"/>
      <c r="X116" s="54"/>
      <c r="Y116" s="54"/>
      <c r="Z116" s="61"/>
      <c r="AA116" s="61"/>
      <c r="AB116" s="61"/>
      <c r="AC116" s="61"/>
      <c r="AD116" s="61"/>
      <c r="AE116" s="61"/>
      <c r="AF116" s="61"/>
      <c r="AG116" s="61"/>
      <c r="AH116" s="61"/>
      <c r="AI116" s="61"/>
      <c r="AJ116" s="61"/>
      <c r="AK116" s="61"/>
      <c r="AL116" s="61"/>
      <c r="AM116" s="229"/>
    </row>
    <row r="117" spans="1:39">
      <c r="A117" s="316" t="s">
        <v>391</v>
      </c>
      <c r="B117" s="293" t="s">
        <v>12</v>
      </c>
      <c r="C117" s="298">
        <f>+E117</f>
        <v>0</v>
      </c>
      <c r="D117" s="248" t="s">
        <v>116</v>
      </c>
      <c r="E117" s="51">
        <v>0</v>
      </c>
      <c r="F117" s="51"/>
      <c r="G117" s="51"/>
      <c r="H117" s="51"/>
      <c r="I117" s="51"/>
      <c r="J117" s="51"/>
      <c r="K117" s="51"/>
      <c r="L117" s="51"/>
      <c r="M117" s="51"/>
      <c r="N117" s="51"/>
      <c r="O117" s="51"/>
      <c r="P117" s="51"/>
      <c r="Q117" s="232"/>
      <c r="R117" s="51"/>
      <c r="S117" s="51"/>
      <c r="T117" s="51"/>
      <c r="U117" s="51"/>
      <c r="V117" s="51"/>
      <c r="W117" s="51"/>
      <c r="X117" s="51"/>
      <c r="Y117" s="230"/>
      <c r="Z117" s="230"/>
      <c r="AA117" s="230"/>
      <c r="AB117" s="230"/>
      <c r="AC117" s="230"/>
      <c r="AD117" s="230"/>
      <c r="AE117" s="230"/>
      <c r="AF117" s="230"/>
      <c r="AG117" s="230"/>
      <c r="AH117" s="230"/>
      <c r="AI117" s="230"/>
      <c r="AJ117" s="230"/>
      <c r="AK117" s="230"/>
      <c r="AL117" s="230"/>
      <c r="AM117" s="231"/>
    </row>
    <row r="118" spans="1:39">
      <c r="A118" s="316"/>
      <c r="B118" s="293"/>
      <c r="C118" s="298"/>
      <c r="D118" s="50" t="s">
        <v>117</v>
      </c>
      <c r="E118" s="54">
        <v>0</v>
      </c>
      <c r="F118" s="54"/>
      <c r="G118" s="54"/>
      <c r="H118" s="54"/>
      <c r="I118" s="54"/>
      <c r="J118" s="54"/>
      <c r="K118" s="54"/>
      <c r="L118" s="54"/>
      <c r="M118" s="54"/>
      <c r="N118" s="54"/>
      <c r="O118" s="54"/>
      <c r="P118" s="54"/>
      <c r="Q118" s="250"/>
      <c r="R118" s="54"/>
      <c r="S118" s="59"/>
      <c r="T118" s="59"/>
      <c r="U118" s="59"/>
      <c r="V118" s="59"/>
      <c r="W118" s="59"/>
      <c r="X118" s="59"/>
      <c r="Y118" s="60"/>
      <c r="Z118" s="60"/>
      <c r="AA118" s="60"/>
      <c r="AB118" s="60"/>
      <c r="AC118" s="60"/>
      <c r="AD118" s="60"/>
      <c r="AE118" s="60"/>
      <c r="AF118" s="60"/>
      <c r="AG118" s="60"/>
      <c r="AH118" s="60"/>
      <c r="AI118" s="60"/>
      <c r="AJ118" s="60"/>
      <c r="AK118" s="60"/>
      <c r="AL118" s="60"/>
      <c r="AM118" s="234"/>
    </row>
    <row r="119" spans="1:39">
      <c r="A119" s="317" t="s">
        <v>12</v>
      </c>
      <c r="B119" s="297">
        <f>+E119</f>
        <v>0</v>
      </c>
      <c r="C119" s="298">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28"/>
    </row>
    <row r="120" spans="1:39">
      <c r="A120" s="317"/>
      <c r="B120" s="297"/>
      <c r="C120" s="298"/>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29"/>
    </row>
    <row r="121" spans="1:39">
      <c r="A121" s="219" t="s">
        <v>120</v>
      </c>
      <c r="B121" s="245"/>
      <c r="C121" s="245"/>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row>
    <row r="122" spans="1:39">
      <c r="A122" s="316" t="s">
        <v>392</v>
      </c>
      <c r="B122" s="293" t="s">
        <v>12</v>
      </c>
      <c r="C122" s="298">
        <f>+E122</f>
        <v>4.2299990999999997</v>
      </c>
      <c r="D122" s="24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3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28"/>
    </row>
    <row r="123" spans="1:39">
      <c r="A123" s="316"/>
      <c r="B123" s="293"/>
      <c r="C123" s="298"/>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3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29"/>
    </row>
    <row r="124" spans="1:39">
      <c r="A124" s="316" t="s">
        <v>393</v>
      </c>
      <c r="B124" s="293" t="s">
        <v>12</v>
      </c>
      <c r="C124" s="298">
        <f>+E124</f>
        <v>5.3000118000000001</v>
      </c>
      <c r="D124" s="24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32">
        <v>9.5635500000001095E-2</v>
      </c>
      <c r="S124" s="249"/>
      <c r="T124" s="56"/>
      <c r="U124" s="56"/>
      <c r="V124" s="56"/>
      <c r="W124" s="56"/>
      <c r="X124" s="57"/>
      <c r="Y124" s="57"/>
      <c r="Z124" s="57"/>
      <c r="AA124" s="57"/>
      <c r="AB124" s="57"/>
      <c r="AC124" s="57"/>
      <c r="AD124" s="57"/>
      <c r="AE124" s="57"/>
      <c r="AF124" s="57"/>
      <c r="AG124" s="57"/>
      <c r="AH124" s="57"/>
      <c r="AI124" s="57"/>
      <c r="AJ124" s="57"/>
      <c r="AK124" s="57"/>
      <c r="AL124" s="57"/>
      <c r="AM124" s="228"/>
    </row>
    <row r="125" spans="1:39">
      <c r="A125" s="316"/>
      <c r="B125" s="293"/>
      <c r="C125" s="298"/>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33">
        <v>5.7460000000000002E-3</v>
      </c>
      <c r="S125" s="251"/>
      <c r="T125" s="59"/>
      <c r="U125" s="59"/>
      <c r="V125" s="59"/>
      <c r="W125" s="59"/>
      <c r="X125" s="61"/>
      <c r="Y125" s="61"/>
      <c r="Z125" s="61"/>
      <c r="AA125" s="61"/>
      <c r="AB125" s="61"/>
      <c r="AC125" s="61"/>
      <c r="AD125" s="61"/>
      <c r="AE125" s="61"/>
      <c r="AF125" s="61"/>
      <c r="AG125" s="61"/>
      <c r="AH125" s="61"/>
      <c r="AI125" s="61"/>
      <c r="AJ125" s="61"/>
      <c r="AK125" s="61"/>
      <c r="AL125" s="61"/>
      <c r="AM125" s="229"/>
    </row>
    <row r="126" spans="1:39">
      <c r="A126" s="316" t="s">
        <v>394</v>
      </c>
      <c r="B126" s="293" t="s">
        <v>12</v>
      </c>
      <c r="C126" s="298">
        <f>+E126</f>
        <v>5.3000049000000002</v>
      </c>
      <c r="D126" s="24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32">
        <v>5.8698500000001097E-2</v>
      </c>
      <c r="T126" s="249"/>
      <c r="U126" s="56"/>
      <c r="V126" s="56"/>
      <c r="W126" s="56"/>
      <c r="X126" s="57"/>
      <c r="Y126" s="57"/>
      <c r="Z126" s="57"/>
      <c r="AA126" s="57"/>
      <c r="AB126" s="57"/>
      <c r="AC126" s="57"/>
      <c r="AD126" s="57"/>
      <c r="AE126" s="57"/>
      <c r="AF126" s="57"/>
      <c r="AG126" s="57"/>
      <c r="AH126" s="57"/>
      <c r="AI126" s="57"/>
      <c r="AJ126" s="57"/>
      <c r="AK126" s="57"/>
      <c r="AL126" s="57"/>
      <c r="AM126" s="228"/>
    </row>
    <row r="127" spans="1:39">
      <c r="A127" s="316"/>
      <c r="B127" s="293"/>
      <c r="C127" s="298"/>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0">
        <v>3.8140000000000001E-3</v>
      </c>
      <c r="T127" s="251"/>
      <c r="U127" s="59"/>
      <c r="V127" s="59"/>
      <c r="W127" s="59"/>
      <c r="X127" s="61"/>
      <c r="Y127" s="61"/>
      <c r="Z127" s="61"/>
      <c r="AA127" s="61"/>
      <c r="AB127" s="61"/>
      <c r="AC127" s="61"/>
      <c r="AD127" s="61"/>
      <c r="AE127" s="61"/>
      <c r="AF127" s="61"/>
      <c r="AG127" s="61"/>
      <c r="AH127" s="61"/>
      <c r="AI127" s="61"/>
      <c r="AJ127" s="61"/>
      <c r="AK127" s="61"/>
      <c r="AL127" s="61"/>
      <c r="AM127" s="229"/>
    </row>
    <row r="128" spans="1:39">
      <c r="A128" s="316" t="s">
        <v>395</v>
      </c>
      <c r="B128" s="293" t="s">
        <v>12</v>
      </c>
      <c r="C128" s="298">
        <f>+E128</f>
        <v>0</v>
      </c>
      <c r="D128" s="248" t="s">
        <v>116</v>
      </c>
      <c r="E128" s="51">
        <v>0</v>
      </c>
      <c r="F128" s="51"/>
      <c r="G128" s="51"/>
      <c r="H128" s="51"/>
      <c r="I128" s="51"/>
      <c r="J128" s="51"/>
      <c r="K128" s="51"/>
      <c r="L128" s="51"/>
      <c r="M128" s="51"/>
      <c r="N128" s="51"/>
      <c r="O128" s="51"/>
      <c r="P128" s="51"/>
      <c r="Q128" s="51"/>
      <c r="R128" s="51"/>
      <c r="S128" s="254"/>
      <c r="T128" s="252"/>
      <c r="U128" s="57"/>
      <c r="V128" s="57"/>
      <c r="W128" s="57"/>
      <c r="X128" s="57"/>
      <c r="Y128" s="57"/>
      <c r="Z128" s="57"/>
      <c r="AA128" s="57"/>
      <c r="AB128" s="57"/>
      <c r="AC128" s="57"/>
      <c r="AD128" s="57"/>
      <c r="AE128" s="57"/>
      <c r="AF128" s="57"/>
      <c r="AG128" s="57"/>
      <c r="AH128" s="57"/>
      <c r="AI128" s="57"/>
      <c r="AJ128" s="57"/>
      <c r="AK128" s="57"/>
      <c r="AL128" s="57"/>
      <c r="AM128" s="228"/>
    </row>
    <row r="129" spans="1:39">
      <c r="A129" s="316"/>
      <c r="B129" s="293"/>
      <c r="C129" s="298"/>
      <c r="D129" s="50" t="s">
        <v>117</v>
      </c>
      <c r="E129" s="54">
        <v>0</v>
      </c>
      <c r="F129" s="54"/>
      <c r="G129" s="54"/>
      <c r="H129" s="54"/>
      <c r="I129" s="54"/>
      <c r="J129" s="54"/>
      <c r="K129" s="54"/>
      <c r="L129" s="54"/>
      <c r="M129" s="54"/>
      <c r="N129" s="54"/>
      <c r="O129" s="54"/>
      <c r="P129" s="54"/>
      <c r="Q129" s="54"/>
      <c r="R129" s="54"/>
      <c r="S129" s="250"/>
      <c r="T129" s="253"/>
      <c r="U129" s="61"/>
      <c r="V129" s="61"/>
      <c r="W129" s="61"/>
      <c r="X129" s="61"/>
      <c r="Y129" s="61"/>
      <c r="Z129" s="61"/>
      <c r="AA129" s="61"/>
      <c r="AB129" s="61"/>
      <c r="AC129" s="61"/>
      <c r="AD129" s="61"/>
      <c r="AE129" s="61"/>
      <c r="AF129" s="61"/>
      <c r="AG129" s="61"/>
      <c r="AH129" s="61"/>
      <c r="AI129" s="61"/>
      <c r="AJ129" s="61"/>
      <c r="AK129" s="61"/>
      <c r="AL129" s="61"/>
      <c r="AM129" s="229"/>
    </row>
    <row r="130" spans="1:39">
      <c r="A130" s="316" t="s">
        <v>396</v>
      </c>
      <c r="B130" s="293" t="s">
        <v>12</v>
      </c>
      <c r="C130" s="298">
        <f>+E130</f>
        <v>0</v>
      </c>
      <c r="D130" s="248" t="s">
        <v>116</v>
      </c>
      <c r="E130" s="51">
        <v>0</v>
      </c>
      <c r="F130" s="51"/>
      <c r="G130" s="51"/>
      <c r="H130" s="51"/>
      <c r="I130" s="51"/>
      <c r="J130" s="51"/>
      <c r="K130" s="51"/>
      <c r="L130" s="51"/>
      <c r="M130" s="51"/>
      <c r="N130" s="51"/>
      <c r="O130" s="51"/>
      <c r="P130" s="51"/>
      <c r="Q130" s="51"/>
      <c r="R130" s="51"/>
      <c r="S130" s="254"/>
      <c r="T130" s="249"/>
      <c r="U130" s="56"/>
      <c r="V130" s="56"/>
      <c r="W130" s="56"/>
      <c r="X130" s="57"/>
      <c r="Y130" s="57"/>
      <c r="Z130" s="57"/>
      <c r="AA130" s="57"/>
      <c r="AB130" s="57"/>
      <c r="AC130" s="57"/>
      <c r="AD130" s="57"/>
      <c r="AE130" s="57"/>
      <c r="AF130" s="57"/>
      <c r="AG130" s="57"/>
      <c r="AH130" s="57"/>
      <c r="AI130" s="57"/>
      <c r="AJ130" s="57"/>
      <c r="AK130" s="57"/>
      <c r="AL130" s="57"/>
      <c r="AM130" s="228"/>
    </row>
    <row r="131" spans="1:39">
      <c r="A131" s="316"/>
      <c r="B131" s="293"/>
      <c r="C131" s="298"/>
      <c r="D131" s="50" t="s">
        <v>117</v>
      </c>
      <c r="E131" s="54">
        <v>0</v>
      </c>
      <c r="F131" s="54"/>
      <c r="G131" s="54"/>
      <c r="H131" s="54"/>
      <c r="I131" s="54"/>
      <c r="J131" s="54"/>
      <c r="K131" s="54"/>
      <c r="L131" s="54"/>
      <c r="M131" s="54"/>
      <c r="N131" s="54"/>
      <c r="O131" s="54"/>
      <c r="P131" s="54"/>
      <c r="Q131" s="54"/>
      <c r="R131" s="54"/>
      <c r="S131" s="250"/>
      <c r="T131" s="251"/>
      <c r="U131" s="59"/>
      <c r="V131" s="59"/>
      <c r="W131" s="59"/>
      <c r="X131" s="61"/>
      <c r="Y131" s="61"/>
      <c r="Z131" s="61"/>
      <c r="AA131" s="61"/>
      <c r="AB131" s="61"/>
      <c r="AC131" s="61"/>
      <c r="AD131" s="61"/>
      <c r="AE131" s="61"/>
      <c r="AF131" s="61"/>
      <c r="AG131" s="61"/>
      <c r="AH131" s="61"/>
      <c r="AI131" s="61"/>
      <c r="AJ131" s="61"/>
      <c r="AK131" s="61"/>
      <c r="AL131" s="61"/>
      <c r="AM131" s="229"/>
    </row>
    <row r="132" spans="1:39">
      <c r="A132" s="316" t="s">
        <v>397</v>
      </c>
      <c r="B132" s="293" t="s">
        <v>12</v>
      </c>
      <c r="C132" s="298">
        <f>+E132</f>
        <v>0</v>
      </c>
      <c r="D132" s="248" t="s">
        <v>116</v>
      </c>
      <c r="E132" s="51">
        <v>0</v>
      </c>
      <c r="F132" s="51"/>
      <c r="G132" s="51"/>
      <c r="H132" s="51"/>
      <c r="I132" s="51"/>
      <c r="J132" s="51"/>
      <c r="K132" s="51"/>
      <c r="L132" s="51"/>
      <c r="M132" s="51"/>
      <c r="N132" s="51"/>
      <c r="O132" s="51"/>
      <c r="P132" s="51"/>
      <c r="Q132" s="51"/>
      <c r="R132" s="51"/>
      <c r="S132" s="254"/>
      <c r="T132" s="249"/>
      <c r="U132" s="57"/>
      <c r="V132" s="57"/>
      <c r="W132" s="57"/>
      <c r="X132" s="57"/>
      <c r="Y132" s="57"/>
      <c r="Z132" s="57"/>
      <c r="AA132" s="57"/>
      <c r="AB132" s="57"/>
      <c r="AC132" s="57"/>
      <c r="AD132" s="57"/>
      <c r="AE132" s="57"/>
      <c r="AF132" s="57"/>
      <c r="AG132" s="57"/>
      <c r="AH132" s="57"/>
      <c r="AI132" s="57"/>
      <c r="AJ132" s="57"/>
      <c r="AK132" s="57"/>
      <c r="AL132" s="57"/>
      <c r="AM132" s="228"/>
    </row>
    <row r="133" spans="1:39">
      <c r="A133" s="316"/>
      <c r="B133" s="293"/>
      <c r="C133" s="298"/>
      <c r="D133" s="50" t="s">
        <v>117</v>
      </c>
      <c r="E133" s="54">
        <v>0</v>
      </c>
      <c r="F133" s="54"/>
      <c r="G133" s="54"/>
      <c r="H133" s="54"/>
      <c r="I133" s="54"/>
      <c r="J133" s="54"/>
      <c r="K133" s="54"/>
      <c r="L133" s="54"/>
      <c r="M133" s="54"/>
      <c r="N133" s="54"/>
      <c r="O133" s="54"/>
      <c r="P133" s="54"/>
      <c r="Q133" s="54"/>
      <c r="R133" s="54"/>
      <c r="S133" s="250"/>
      <c r="T133" s="251"/>
      <c r="U133" s="61"/>
      <c r="V133" s="61"/>
      <c r="W133" s="61"/>
      <c r="X133" s="61"/>
      <c r="Y133" s="61"/>
      <c r="Z133" s="61"/>
      <c r="AA133" s="61"/>
      <c r="AB133" s="61"/>
      <c r="AC133" s="61"/>
      <c r="AD133" s="61"/>
      <c r="AE133" s="61"/>
      <c r="AF133" s="61"/>
      <c r="AG133" s="61"/>
      <c r="AH133" s="61"/>
      <c r="AI133" s="61"/>
      <c r="AJ133" s="61"/>
      <c r="AK133" s="61"/>
      <c r="AL133" s="61"/>
      <c r="AM133" s="229"/>
    </row>
    <row r="134" spans="1:39">
      <c r="A134" s="317" t="s">
        <v>12</v>
      </c>
      <c r="B134" s="297">
        <f>+E134</f>
        <v>0</v>
      </c>
      <c r="C134" s="298">
        <v>0</v>
      </c>
      <c r="D134" s="24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28"/>
    </row>
    <row r="135" spans="1:39">
      <c r="A135" s="317"/>
      <c r="B135" s="297"/>
      <c r="C135" s="298"/>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29"/>
    </row>
    <row r="136" spans="1:39">
      <c r="A136" s="317" t="s">
        <v>12</v>
      </c>
      <c r="B136" s="315">
        <f>+E136</f>
        <v>0</v>
      </c>
      <c r="C136" s="298">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28"/>
    </row>
    <row r="137" spans="1:39">
      <c r="A137" s="317"/>
      <c r="B137" s="315"/>
      <c r="C137" s="298"/>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29"/>
    </row>
    <row r="138" spans="1:39">
      <c r="A138" s="219" t="s">
        <v>124</v>
      </c>
      <c r="B138" s="245"/>
      <c r="C138" s="245"/>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c r="AC138" s="247"/>
    </row>
    <row r="139" spans="1:39">
      <c r="A139" s="318" t="s">
        <v>12</v>
      </c>
      <c r="B139" s="295" t="s">
        <v>12</v>
      </c>
      <c r="C139" s="298">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28"/>
    </row>
    <row r="140" spans="1:39">
      <c r="A140" s="318"/>
      <c r="B140" s="295"/>
      <c r="C140" s="298"/>
      <c r="D140" s="20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34"/>
    </row>
    <row r="141" spans="1:39">
      <c r="A141" s="316" t="s">
        <v>398</v>
      </c>
      <c r="B141" s="295" t="s">
        <v>12</v>
      </c>
      <c r="C141" s="298">
        <f>+E141</f>
        <v>3.8630089000000001</v>
      </c>
      <c r="D141" s="248" t="s">
        <v>116</v>
      </c>
      <c r="E141" s="56">
        <v>3.8630089000000001</v>
      </c>
      <c r="F141" s="56"/>
      <c r="G141" s="56"/>
      <c r="H141" s="56"/>
      <c r="I141" s="56"/>
      <c r="J141" s="56"/>
      <c r="K141" s="56"/>
      <c r="L141" s="56"/>
      <c r="M141" s="56"/>
      <c r="N141" s="56"/>
      <c r="O141" s="56"/>
      <c r="P141" s="56"/>
      <c r="Q141" s="56"/>
      <c r="R141" s="56"/>
      <c r="S141" s="228"/>
    </row>
    <row r="142" spans="1:39">
      <c r="A142" s="316"/>
      <c r="B142" s="295"/>
      <c r="C142" s="298"/>
      <c r="D142" s="50" t="s">
        <v>117</v>
      </c>
      <c r="E142" s="54">
        <v>0</v>
      </c>
      <c r="F142" s="54"/>
      <c r="G142" s="54"/>
      <c r="H142" s="54"/>
      <c r="I142" s="54"/>
      <c r="J142" s="54"/>
      <c r="K142" s="54"/>
      <c r="L142" s="54"/>
      <c r="M142" s="54"/>
      <c r="N142" s="54"/>
      <c r="O142" s="54"/>
      <c r="P142" s="54"/>
      <c r="Q142" s="54"/>
      <c r="R142" s="54"/>
      <c r="S142" s="229"/>
    </row>
    <row r="143" spans="1:39">
      <c r="A143" s="316" t="s">
        <v>399</v>
      </c>
      <c r="B143" s="295" t="s">
        <v>12</v>
      </c>
      <c r="C143" s="298">
        <f>+E143</f>
        <v>3.8630089600000002</v>
      </c>
      <c r="D143" s="248" t="s">
        <v>116</v>
      </c>
      <c r="E143" s="56">
        <v>3.8630089600000002</v>
      </c>
      <c r="F143" s="56"/>
      <c r="G143" s="56"/>
      <c r="H143" s="56"/>
      <c r="I143" s="56"/>
      <c r="J143" s="56"/>
      <c r="K143" s="56"/>
      <c r="L143" s="56"/>
      <c r="M143" s="56"/>
      <c r="N143" s="56"/>
      <c r="O143" s="56"/>
      <c r="P143" s="56"/>
      <c r="Q143" s="56"/>
      <c r="R143" s="56"/>
      <c r="S143" s="56"/>
      <c r="T143" s="228"/>
      <c r="U143" s="252"/>
      <c r="V143" s="57"/>
      <c r="W143" s="57"/>
      <c r="X143" s="57"/>
      <c r="Y143" s="57"/>
      <c r="Z143" s="57"/>
      <c r="AA143" s="57"/>
      <c r="AB143" s="57"/>
      <c r="AC143" s="57"/>
      <c r="AD143" s="57"/>
      <c r="AE143" s="57"/>
      <c r="AF143" s="57"/>
      <c r="AG143" s="57"/>
      <c r="AH143" s="57"/>
      <c r="AI143" s="57"/>
      <c r="AJ143" s="57"/>
      <c r="AK143" s="57"/>
      <c r="AL143" s="57"/>
      <c r="AM143" s="228"/>
    </row>
    <row r="144" spans="1:39">
      <c r="A144" s="316"/>
      <c r="B144" s="295"/>
      <c r="C144" s="298"/>
      <c r="D144" s="50" t="s">
        <v>117</v>
      </c>
      <c r="E144" s="53">
        <v>0</v>
      </c>
      <c r="F144" s="54"/>
      <c r="G144" s="54"/>
      <c r="H144" s="54"/>
      <c r="I144" s="54"/>
      <c r="J144" s="54"/>
      <c r="K144" s="54"/>
      <c r="L144" s="54"/>
      <c r="M144" s="54"/>
      <c r="N144" s="54"/>
      <c r="O144" s="54"/>
      <c r="P144" s="54"/>
      <c r="Q144" s="54"/>
      <c r="R144" s="54"/>
      <c r="S144" s="54"/>
      <c r="T144" s="229"/>
      <c r="U144" s="253"/>
      <c r="V144" s="61"/>
      <c r="W144" s="61"/>
      <c r="X144" s="61"/>
      <c r="Y144" s="61"/>
      <c r="Z144" s="61"/>
      <c r="AA144" s="61"/>
      <c r="AB144" s="61"/>
      <c r="AC144" s="61"/>
      <c r="AD144" s="61"/>
      <c r="AE144" s="61"/>
      <c r="AF144" s="61"/>
      <c r="AG144" s="61"/>
      <c r="AH144" s="61"/>
      <c r="AI144" s="61"/>
      <c r="AJ144" s="61"/>
      <c r="AK144" s="61"/>
      <c r="AL144" s="61"/>
      <c r="AM144" s="229"/>
    </row>
    <row r="145" spans="1:39">
      <c r="A145" s="316" t="s">
        <v>400</v>
      </c>
      <c r="B145" s="295" t="s">
        <v>12</v>
      </c>
      <c r="C145" s="298">
        <f>+E145</f>
        <v>7.0260103999999997</v>
      </c>
      <c r="D145" s="24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32">
        <v>0</v>
      </c>
      <c r="R145" s="255"/>
      <c r="S145" s="51"/>
      <c r="T145" s="230"/>
      <c r="U145" s="57"/>
      <c r="V145" s="57"/>
      <c r="W145" s="57"/>
      <c r="X145" s="57"/>
      <c r="Y145" s="57"/>
      <c r="Z145" s="57"/>
      <c r="AA145" s="57"/>
      <c r="AB145" s="57"/>
      <c r="AC145" s="57"/>
      <c r="AD145" s="57"/>
      <c r="AE145" s="57"/>
      <c r="AF145" s="57"/>
      <c r="AG145" s="57"/>
      <c r="AH145" s="57"/>
      <c r="AI145" s="57"/>
      <c r="AJ145" s="57"/>
      <c r="AK145" s="57"/>
      <c r="AL145" s="57"/>
      <c r="AM145" s="228"/>
    </row>
    <row r="146" spans="1:39">
      <c r="A146" s="316"/>
      <c r="B146" s="295"/>
      <c r="C146" s="298"/>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0">
        <v>7.8100000000000001E-4</v>
      </c>
      <c r="R146" s="251"/>
      <c r="S146" s="59"/>
      <c r="T146" s="60"/>
      <c r="U146" s="61"/>
      <c r="V146" s="61"/>
      <c r="W146" s="61"/>
      <c r="X146" s="61"/>
      <c r="Y146" s="61"/>
      <c r="Z146" s="61"/>
      <c r="AA146" s="61"/>
      <c r="AB146" s="61"/>
      <c r="AC146" s="61"/>
      <c r="AD146" s="61"/>
      <c r="AE146" s="61"/>
      <c r="AF146" s="61"/>
      <c r="AG146" s="61"/>
      <c r="AH146" s="61"/>
      <c r="AI146" s="61"/>
      <c r="AJ146" s="61"/>
      <c r="AK146" s="61"/>
      <c r="AL146" s="61"/>
      <c r="AM146" s="229"/>
    </row>
    <row r="147" spans="1:39">
      <c r="A147" s="219" t="s">
        <v>126</v>
      </c>
      <c r="B147" s="245"/>
      <c r="C147" s="245"/>
      <c r="D147" s="256"/>
      <c r="E147" s="256"/>
      <c r="F147" s="256"/>
      <c r="G147" s="256"/>
      <c r="H147" s="256"/>
      <c r="I147" s="256"/>
      <c r="J147" s="256"/>
      <c r="K147" s="256"/>
      <c r="L147" s="256"/>
      <c r="M147" s="256"/>
      <c r="N147" s="256"/>
      <c r="O147" s="256"/>
      <c r="P147" s="256"/>
      <c r="Q147" s="256"/>
      <c r="R147" s="247"/>
      <c r="S147" s="247"/>
      <c r="T147" s="247"/>
      <c r="U147" s="247"/>
      <c r="V147" s="247"/>
      <c r="W147" s="247"/>
      <c r="X147" s="247"/>
      <c r="Y147" s="247"/>
      <c r="Z147" s="247"/>
      <c r="AA147" s="247"/>
      <c r="AB147" s="247"/>
      <c r="AC147" s="247"/>
    </row>
    <row r="148" spans="1:39">
      <c r="A148" s="317"/>
      <c r="B148" s="293" t="s">
        <v>12</v>
      </c>
      <c r="C148" s="298">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28"/>
    </row>
    <row r="149" spans="1:39">
      <c r="A149" s="317"/>
      <c r="B149" s="293"/>
      <c r="C149" s="298"/>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29"/>
    </row>
    <row r="150" spans="1:39">
      <c r="A150" s="317"/>
      <c r="B150" s="293" t="s">
        <v>12</v>
      </c>
      <c r="C150" s="319">
        <f>+E150</f>
        <v>0</v>
      </c>
      <c r="D150" s="50" t="s">
        <v>116</v>
      </c>
      <c r="E150" s="235"/>
      <c r="F150" s="235"/>
      <c r="G150" s="235"/>
      <c r="H150" s="235"/>
      <c r="I150" s="235"/>
      <c r="J150" s="235"/>
      <c r="K150" s="235"/>
      <c r="L150" s="235"/>
      <c r="M150" s="235"/>
      <c r="N150" s="235"/>
      <c r="O150" s="235"/>
      <c r="P150" s="235"/>
      <c r="Q150" s="235"/>
      <c r="R150" s="235"/>
      <c r="S150" s="56"/>
      <c r="T150" s="56"/>
      <c r="U150" s="56"/>
      <c r="V150" s="56"/>
      <c r="W150" s="56"/>
      <c r="X150" s="56"/>
      <c r="Y150" s="56"/>
      <c r="Z150" s="56"/>
      <c r="AA150" s="236"/>
      <c r="AB150" s="57"/>
      <c r="AC150" s="57"/>
      <c r="AD150" s="57"/>
      <c r="AE150" s="57"/>
      <c r="AF150" s="57"/>
      <c r="AG150" s="57"/>
      <c r="AH150" s="237"/>
      <c r="AI150" s="57"/>
      <c r="AJ150" s="57"/>
      <c r="AK150" s="57"/>
      <c r="AL150" s="57"/>
      <c r="AM150" s="228"/>
    </row>
    <row r="151" spans="1:39">
      <c r="A151" s="317"/>
      <c r="B151" s="293"/>
      <c r="C151" s="319"/>
      <c r="D151" s="50" t="s">
        <v>117</v>
      </c>
      <c r="E151" s="238"/>
      <c r="F151" s="239"/>
      <c r="G151" s="239"/>
      <c r="H151" s="239"/>
      <c r="I151" s="239"/>
      <c r="J151" s="238"/>
      <c r="K151" s="238"/>
      <c r="L151" s="238"/>
      <c r="M151" s="238"/>
      <c r="N151" s="238"/>
      <c r="O151" s="238"/>
      <c r="P151" s="238"/>
      <c r="Q151" s="238"/>
      <c r="R151" s="238"/>
      <c r="S151" s="53"/>
      <c r="T151" s="53"/>
      <c r="U151" s="53"/>
      <c r="V151" s="53"/>
      <c r="W151" s="53"/>
      <c r="X151" s="53"/>
      <c r="Y151" s="53"/>
      <c r="Z151" s="53"/>
      <c r="AA151" s="240"/>
      <c r="AB151" s="61"/>
      <c r="AC151" s="61"/>
      <c r="AD151" s="61"/>
      <c r="AE151" s="61"/>
      <c r="AF151" s="61"/>
      <c r="AG151" s="61"/>
      <c r="AH151" s="146"/>
      <c r="AI151" s="61"/>
      <c r="AJ151" s="61"/>
      <c r="AK151" s="61"/>
      <c r="AL151" s="61"/>
      <c r="AM151" s="229"/>
    </row>
  </sheetData>
  <mergeCells count="189">
    <mergeCell ref="A145:A146"/>
    <mergeCell ref="B145:B146"/>
    <mergeCell ref="C145:C146"/>
    <mergeCell ref="A148:A149"/>
    <mergeCell ref="B148:B149"/>
    <mergeCell ref="C148:C149"/>
    <mergeCell ref="A150:A151"/>
    <mergeCell ref="B150:B151"/>
    <mergeCell ref="C150:C151"/>
    <mergeCell ref="A139:A140"/>
    <mergeCell ref="B139:B140"/>
    <mergeCell ref="C139:C140"/>
    <mergeCell ref="A141:A142"/>
    <mergeCell ref="B141:B142"/>
    <mergeCell ref="C141:C142"/>
    <mergeCell ref="A143:A144"/>
    <mergeCell ref="B143:B144"/>
    <mergeCell ref="C143:C144"/>
    <mergeCell ref="A132:A133"/>
    <mergeCell ref="B132:B133"/>
    <mergeCell ref="C132:C133"/>
    <mergeCell ref="A134:A135"/>
    <mergeCell ref="B134:B135"/>
    <mergeCell ref="C134:C135"/>
    <mergeCell ref="A136:A137"/>
    <mergeCell ref="B136:B137"/>
    <mergeCell ref="C136:C137"/>
    <mergeCell ref="A126:A127"/>
    <mergeCell ref="B126:B127"/>
    <mergeCell ref="C126:C127"/>
    <mergeCell ref="A128:A129"/>
    <mergeCell ref="B128:B129"/>
    <mergeCell ref="C128:C129"/>
    <mergeCell ref="A130:A131"/>
    <mergeCell ref="B130:B131"/>
    <mergeCell ref="C130:C131"/>
    <mergeCell ref="A119:A120"/>
    <mergeCell ref="B119:B120"/>
    <mergeCell ref="C119:C120"/>
    <mergeCell ref="A122:A123"/>
    <mergeCell ref="B122:B123"/>
    <mergeCell ref="C122:C123"/>
    <mergeCell ref="A124:A125"/>
    <mergeCell ref="B124:B125"/>
    <mergeCell ref="C124:C125"/>
    <mergeCell ref="A113:A114"/>
    <mergeCell ref="B113:B114"/>
    <mergeCell ref="C113:C114"/>
    <mergeCell ref="A115:A116"/>
    <mergeCell ref="B115:B116"/>
    <mergeCell ref="C115:C116"/>
    <mergeCell ref="A117:A118"/>
    <mergeCell ref="B117:B118"/>
    <mergeCell ref="C117:C118"/>
    <mergeCell ref="A107:A108"/>
    <mergeCell ref="B107:B108"/>
    <mergeCell ref="C107:C108"/>
    <mergeCell ref="A109:A110"/>
    <mergeCell ref="B109:B110"/>
    <mergeCell ref="C109:C110"/>
    <mergeCell ref="A111:A112"/>
    <mergeCell ref="B111:B112"/>
    <mergeCell ref="C111:C112"/>
    <mergeCell ref="A94:A95"/>
    <mergeCell ref="B94:B95"/>
    <mergeCell ref="C94:C95"/>
    <mergeCell ref="A97:A98"/>
    <mergeCell ref="B97:B98"/>
    <mergeCell ref="C97:C98"/>
    <mergeCell ref="A99:A100"/>
    <mergeCell ref="B99:B100"/>
    <mergeCell ref="C99:C100"/>
    <mergeCell ref="A88:A89"/>
    <mergeCell ref="B88:B89"/>
    <mergeCell ref="C88:C89"/>
    <mergeCell ref="A90:A91"/>
    <mergeCell ref="B90:B91"/>
    <mergeCell ref="C90:C91"/>
    <mergeCell ref="A92:A93"/>
    <mergeCell ref="B92:B93"/>
    <mergeCell ref="C92:C93"/>
    <mergeCell ref="A81:A82"/>
    <mergeCell ref="B81:B82"/>
    <mergeCell ref="C81:C82"/>
    <mergeCell ref="A83:A84"/>
    <mergeCell ref="B83:B84"/>
    <mergeCell ref="C83:C84"/>
    <mergeCell ref="A85:A86"/>
    <mergeCell ref="B85:B86"/>
    <mergeCell ref="C85:C86"/>
    <mergeCell ref="A75:A76"/>
    <mergeCell ref="B75:B76"/>
    <mergeCell ref="C75:C76"/>
    <mergeCell ref="A77:A78"/>
    <mergeCell ref="B77:B78"/>
    <mergeCell ref="C77:C78"/>
    <mergeCell ref="A79:A80"/>
    <mergeCell ref="B79:B80"/>
    <mergeCell ref="C79:C80"/>
    <mergeCell ref="A68:A69"/>
    <mergeCell ref="B68:B69"/>
    <mergeCell ref="C68:C69"/>
    <mergeCell ref="A71:A72"/>
    <mergeCell ref="B71:B72"/>
    <mergeCell ref="C71:C72"/>
    <mergeCell ref="A73:A74"/>
    <mergeCell ref="B73:B74"/>
    <mergeCell ref="C73:C74"/>
    <mergeCell ref="A62:A63"/>
    <mergeCell ref="B62:B63"/>
    <mergeCell ref="C62:C63"/>
    <mergeCell ref="A64:A65"/>
    <mergeCell ref="B64:B65"/>
    <mergeCell ref="C64:C65"/>
    <mergeCell ref="A66:A67"/>
    <mergeCell ref="B66:B67"/>
    <mergeCell ref="C66:C67"/>
    <mergeCell ref="A56:A57"/>
    <mergeCell ref="B56:B57"/>
    <mergeCell ref="C56:C57"/>
    <mergeCell ref="A58:A59"/>
    <mergeCell ref="B58:B59"/>
    <mergeCell ref="C58:C59"/>
    <mergeCell ref="A60:A61"/>
    <mergeCell ref="B60:B61"/>
    <mergeCell ref="C60:C61"/>
    <mergeCell ref="A44:A45"/>
    <mergeCell ref="B44:B45"/>
    <mergeCell ref="C44:C45"/>
    <mergeCell ref="A47:A48"/>
    <mergeCell ref="B47:B48"/>
    <mergeCell ref="C47:C48"/>
    <mergeCell ref="A49:A50"/>
    <mergeCell ref="B49:B50"/>
    <mergeCell ref="C49:C50"/>
    <mergeCell ref="A38:A39"/>
    <mergeCell ref="B38:B39"/>
    <mergeCell ref="C38:C39"/>
    <mergeCell ref="A40:A41"/>
    <mergeCell ref="B40:B41"/>
    <mergeCell ref="C40:C41"/>
    <mergeCell ref="A42:A43"/>
    <mergeCell ref="B42:B43"/>
    <mergeCell ref="C42:C43"/>
    <mergeCell ref="A31:A32"/>
    <mergeCell ref="B31:B32"/>
    <mergeCell ref="C31:C32"/>
    <mergeCell ref="A33:A34"/>
    <mergeCell ref="B33:B34"/>
    <mergeCell ref="C33:C34"/>
    <mergeCell ref="A35:A36"/>
    <mergeCell ref="B35:B36"/>
    <mergeCell ref="C35:C36"/>
    <mergeCell ref="A25:A26"/>
    <mergeCell ref="B25:B26"/>
    <mergeCell ref="C25:C26"/>
    <mergeCell ref="A27:A28"/>
    <mergeCell ref="B27:B28"/>
    <mergeCell ref="C27:C28"/>
    <mergeCell ref="A29:A30"/>
    <mergeCell ref="B29:B30"/>
    <mergeCell ref="C29:C30"/>
    <mergeCell ref="A18:A19"/>
    <mergeCell ref="B18:B19"/>
    <mergeCell ref="C18:C19"/>
    <mergeCell ref="A21:A22"/>
    <mergeCell ref="B21:B22"/>
    <mergeCell ref="C21:C22"/>
    <mergeCell ref="A23:A24"/>
    <mergeCell ref="B23:B24"/>
    <mergeCell ref="C23:C24"/>
    <mergeCell ref="A12:A13"/>
    <mergeCell ref="B12:B13"/>
    <mergeCell ref="C12:C13"/>
    <mergeCell ref="A14:A15"/>
    <mergeCell ref="B14:B15"/>
    <mergeCell ref="C14:C15"/>
    <mergeCell ref="A16:A17"/>
    <mergeCell ref="B16:B17"/>
    <mergeCell ref="C16:C17"/>
    <mergeCell ref="A6:A7"/>
    <mergeCell ref="B6:B7"/>
    <mergeCell ref="C6:C7"/>
    <mergeCell ref="A8:A9"/>
    <mergeCell ref="B8:B9"/>
    <mergeCell ref="C8:C9"/>
    <mergeCell ref="A10:A11"/>
    <mergeCell ref="B10:B11"/>
    <mergeCell ref="C10:C1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558</vt:i4>
      </vt:variant>
    </vt:vector>
  </HeadingPairs>
  <TitlesOfParts>
    <vt:vector size="563"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2024-07-26T12:05:13Z</dcterms:modified>
  <dc:language>ca-ES</dc:language>
</cp:coreProperties>
</file>